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CB5AF90B4747340/Documents/"/>
    </mc:Choice>
  </mc:AlternateContent>
  <xr:revisionPtr revIDLastSave="72" documentId="8_{150A28F8-8980-4BAB-AD57-D4CDF29A116D}" xr6:coauthVersionLast="47" xr6:coauthVersionMax="47" xr10:uidLastSave="{9BF305A2-403C-4A0E-9AC2-6BFE4E7703C0}"/>
  <bookViews>
    <workbookView xWindow="-120" yWindow="-120" windowWidth="51840" windowHeight="21120" activeTab="2" xr2:uid="{87036C62-6AB5-4312-BE61-C1D73C7F6B72}"/>
  </bookViews>
  <sheets>
    <sheet name="Data" sheetId="2" r:id="rId1"/>
    <sheet name="Analyse" sheetId="3" r:id="rId2"/>
    <sheet name="Dashboard" sheetId="1" r:id="rId3"/>
  </sheets>
  <externalReferences>
    <externalReference r:id="rId4"/>
  </externalReferences>
  <definedNames>
    <definedName name="_xlchart.v5.0" hidden="1">Analyse!$G$36</definedName>
    <definedName name="_xlchart.v5.1" hidden="1">Analyse!$G$37:$G$53</definedName>
    <definedName name="_xlchart.v5.10" hidden="1">Analyse!$H$36</definedName>
    <definedName name="_xlchart.v5.11" hidden="1">Analyse!$H$37:$H$53</definedName>
    <definedName name="_xlchart.v5.2" hidden="1">Analyse!$H$36</definedName>
    <definedName name="_xlchart.v5.3" hidden="1">Analyse!$H$37:$H$53</definedName>
    <definedName name="_xlchart.v5.4" hidden="1">Analyse!$G$36</definedName>
    <definedName name="_xlchart.v5.5" hidden="1">Analyse!$G$37:$G$53</definedName>
    <definedName name="_xlchart.v5.6" hidden="1">Analyse!$H$36</definedName>
    <definedName name="_xlchart.v5.7" hidden="1">Analyse!$H$37:$H$53</definedName>
    <definedName name="_xlchart.v5.8" hidden="1">Analyse!$G$36</definedName>
    <definedName name="_xlchart.v5.9" hidden="1">Analyse!$G$37:$G$53</definedName>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3" i="2" l="1"/>
  <c r="H38" i="3"/>
  <c r="H39" i="3"/>
  <c r="H40" i="3"/>
  <c r="H41" i="3"/>
  <c r="H42" i="3"/>
  <c r="H43" i="3"/>
  <c r="H44" i="3"/>
  <c r="H45" i="3"/>
  <c r="H46" i="3"/>
  <c r="H47" i="3"/>
  <c r="H48" i="3"/>
  <c r="H49" i="3"/>
  <c r="H50" i="3"/>
  <c r="H51" i="3"/>
  <c r="H52" i="3"/>
  <c r="H53" i="3"/>
  <c r="H37" i="3"/>
  <c r="G38" i="3"/>
  <c r="G39" i="3"/>
  <c r="G40" i="3"/>
  <c r="G41" i="3"/>
  <c r="G42" i="3"/>
  <c r="G43" i="3"/>
  <c r="G44" i="3"/>
  <c r="G45" i="3"/>
  <c r="G46" i="3"/>
  <c r="G47" i="3"/>
  <c r="G48" i="3"/>
  <c r="G49" i="3"/>
  <c r="G50" i="3"/>
  <c r="G51" i="3"/>
  <c r="G52" i="3"/>
  <c r="G53" i="3"/>
  <c r="G37" i="3"/>
  <c r="M2" i="2"/>
  <c r="N2" i="2"/>
  <c r="O2" i="2" s="1"/>
  <c r="P2" i="2" s="1"/>
  <c r="Q2" i="2"/>
  <c r="R2" i="2"/>
  <c r="S2" i="2"/>
  <c r="T2" i="2"/>
  <c r="M3" i="2"/>
  <c r="N3" i="2"/>
  <c r="O3" i="2" s="1"/>
  <c r="P3" i="2" s="1"/>
  <c r="Q3" i="2"/>
  <c r="R3" i="2"/>
  <c r="S3" i="2"/>
  <c r="T3" i="2"/>
  <c r="M4" i="2"/>
  <c r="O4" i="2" s="1"/>
  <c r="P4" i="2" s="1"/>
  <c r="N4" i="2"/>
  <c r="Q4" i="2"/>
  <c r="R4" i="2"/>
  <c r="S4" i="2"/>
  <c r="T4" i="2"/>
  <c r="M5" i="2"/>
  <c r="O5" i="2" s="1"/>
  <c r="N5" i="2"/>
  <c r="P5" i="2"/>
  <c r="Q5" i="2"/>
  <c r="R5" i="2"/>
  <c r="S5" i="2"/>
  <c r="T5" i="2"/>
  <c r="M6" i="2"/>
  <c r="N6" i="2"/>
  <c r="O6" i="2"/>
  <c r="P6" i="2"/>
  <c r="Q6" i="2"/>
  <c r="R6" i="2"/>
  <c r="S6" i="2"/>
  <c r="T6" i="2"/>
  <c r="M7" i="2"/>
  <c r="N7" i="2"/>
  <c r="O7" i="2" s="1"/>
  <c r="P7" i="2" s="1"/>
  <c r="Q7" i="2"/>
  <c r="R7" i="2"/>
  <c r="S7" i="2"/>
  <c r="T7" i="2"/>
  <c r="M8" i="2"/>
  <c r="N8" i="2"/>
  <c r="O8" i="2"/>
  <c r="P8" i="2" s="1"/>
  <c r="Q8" i="2"/>
  <c r="R8" i="2"/>
  <c r="S8" i="2"/>
  <c r="T8" i="2"/>
  <c r="M9" i="2"/>
  <c r="N9" i="2"/>
  <c r="O9" i="2"/>
  <c r="P9" i="2" s="1"/>
  <c r="Q9" i="2"/>
  <c r="R9" i="2"/>
  <c r="S9" i="2"/>
  <c r="T9" i="2"/>
  <c r="M10" i="2"/>
  <c r="O10" i="2" s="1"/>
  <c r="P10" i="2" s="1"/>
  <c r="N10" i="2"/>
  <c r="Q10" i="2"/>
  <c r="R10" i="2"/>
  <c r="S10" i="2"/>
  <c r="T10" i="2"/>
  <c r="M11" i="2"/>
  <c r="N11" i="2"/>
  <c r="O11" i="2" s="1"/>
  <c r="P11" i="2" s="1"/>
  <c r="Q11" i="2"/>
  <c r="R11" i="2"/>
  <c r="S11" i="2"/>
  <c r="T11" i="2"/>
  <c r="M12" i="2"/>
  <c r="O12" i="2" s="1"/>
  <c r="P12" i="2" s="1"/>
  <c r="N12" i="2"/>
  <c r="Q12" i="2"/>
  <c r="R12" i="2"/>
  <c r="S12" i="2"/>
  <c r="T12" i="2"/>
  <c r="M13" i="2"/>
  <c r="N13" i="2"/>
  <c r="Q13" i="2"/>
  <c r="R13" i="2"/>
  <c r="S13" i="2"/>
  <c r="T13" i="2"/>
  <c r="M14" i="2"/>
  <c r="N14" i="2"/>
  <c r="O14" i="2" s="1"/>
  <c r="P14" i="2" s="1"/>
  <c r="Q14" i="2"/>
  <c r="R14" i="2"/>
  <c r="S14" i="2"/>
  <c r="T14" i="2"/>
  <c r="M15" i="2"/>
  <c r="N15" i="2"/>
  <c r="O15" i="2"/>
  <c r="P15" i="2" s="1"/>
  <c r="Q15" i="2"/>
  <c r="R15" i="2"/>
  <c r="S15" i="2"/>
  <c r="T15" i="2"/>
  <c r="M16" i="2"/>
  <c r="N16" i="2"/>
  <c r="O16" i="2"/>
  <c r="P16" i="2" s="1"/>
  <c r="Q16" i="2"/>
  <c r="R16" i="2"/>
  <c r="S16" i="2"/>
  <c r="T16" i="2"/>
  <c r="M17" i="2"/>
  <c r="N17" i="2"/>
  <c r="O17" i="2" s="1"/>
  <c r="P17" i="2" s="1"/>
  <c r="Q17" i="2"/>
  <c r="R17" i="2"/>
  <c r="S17" i="2"/>
  <c r="T17" i="2"/>
  <c r="M18" i="2"/>
  <c r="O18" i="2" s="1"/>
  <c r="P18" i="2" s="1"/>
  <c r="N18" i="2"/>
  <c r="Q18" i="2"/>
  <c r="R18" i="2"/>
  <c r="S18" i="2"/>
  <c r="T18" i="2"/>
  <c r="M19" i="2"/>
  <c r="O19" i="2" s="1"/>
  <c r="N19" i="2"/>
  <c r="P19" i="2"/>
  <c r="Q19" i="2"/>
  <c r="R19" i="2"/>
  <c r="S19" i="2"/>
  <c r="T19" i="2"/>
  <c r="M20" i="2"/>
  <c r="O20" i="2" s="1"/>
  <c r="P20" i="2" s="1"/>
  <c r="N20" i="2"/>
  <c r="Q20" i="2"/>
  <c r="R20" i="2"/>
  <c r="S20" i="2"/>
  <c r="T20" i="2"/>
  <c r="M21" i="2"/>
  <c r="N21" i="2"/>
  <c r="O21" i="2" s="1"/>
  <c r="P21" i="2"/>
  <c r="Q21" i="2"/>
  <c r="R21" i="2"/>
  <c r="S21" i="2"/>
  <c r="T21" i="2"/>
  <c r="M22" i="2"/>
  <c r="N22" i="2"/>
  <c r="Q22" i="2"/>
  <c r="R22" i="2"/>
  <c r="S22" i="2"/>
  <c r="T22" i="2"/>
  <c r="M23" i="2"/>
  <c r="N23" i="2"/>
  <c r="Q23" i="2"/>
  <c r="R23" i="2"/>
  <c r="S23" i="2"/>
  <c r="T23" i="2"/>
  <c r="M24" i="2"/>
  <c r="N24" i="2"/>
  <c r="O24" i="2"/>
  <c r="P24" i="2" s="1"/>
  <c r="Q24" i="2"/>
  <c r="R24" i="2"/>
  <c r="S24" i="2"/>
  <c r="T24" i="2"/>
  <c r="M25" i="2"/>
  <c r="O25" i="2" s="1"/>
  <c r="N25" i="2"/>
  <c r="P25" i="2"/>
  <c r="Q25" i="2"/>
  <c r="R25" i="2"/>
  <c r="S25" i="2"/>
  <c r="T25" i="2"/>
  <c r="M26" i="2"/>
  <c r="O26" i="2" s="1"/>
  <c r="N26" i="2"/>
  <c r="P26" i="2"/>
  <c r="Q26" i="2"/>
  <c r="R26" i="2"/>
  <c r="S26" i="2"/>
  <c r="T26" i="2"/>
  <c r="M27" i="2"/>
  <c r="N27" i="2"/>
  <c r="O27" i="2"/>
  <c r="P27" i="2" s="1"/>
  <c r="Q27" i="2"/>
  <c r="R27" i="2"/>
  <c r="S27" i="2"/>
  <c r="T27" i="2"/>
  <c r="M28" i="2"/>
  <c r="N28" i="2"/>
  <c r="O28" i="2" s="1"/>
  <c r="P28" i="2" s="1"/>
  <c r="Q28" i="2"/>
  <c r="R28" i="2"/>
  <c r="S28" i="2"/>
  <c r="T28" i="2"/>
  <c r="M29" i="2"/>
  <c r="N29" i="2"/>
  <c r="O29" i="2"/>
  <c r="P29" i="2" s="1"/>
  <c r="Q29" i="2"/>
  <c r="R29" i="2"/>
  <c r="S29" i="2"/>
  <c r="T29" i="2"/>
  <c r="M30" i="2"/>
  <c r="O30" i="2" s="1"/>
  <c r="P30" i="2" s="1"/>
  <c r="N30" i="2"/>
  <c r="Q30" i="2"/>
  <c r="R30" i="2"/>
  <c r="S30" i="2"/>
  <c r="T30" i="2"/>
  <c r="M31" i="2"/>
  <c r="O31" i="2" s="1"/>
  <c r="P31" i="2" s="1"/>
  <c r="N31" i="2"/>
  <c r="Q31" i="2"/>
  <c r="R31" i="2"/>
  <c r="S31" i="2"/>
  <c r="T31" i="2"/>
  <c r="M32" i="2"/>
  <c r="N32" i="2"/>
  <c r="Q32" i="2"/>
  <c r="R32" i="2"/>
  <c r="S32" i="2"/>
  <c r="T32" i="2"/>
  <c r="M33" i="2"/>
  <c r="O33" i="2" s="1"/>
  <c r="P33" i="2" s="1"/>
  <c r="N33" i="2"/>
  <c r="Q33" i="2"/>
  <c r="R33" i="2"/>
  <c r="S33" i="2"/>
  <c r="T33" i="2"/>
  <c r="M34" i="2"/>
  <c r="O34" i="2" s="1"/>
  <c r="P34" i="2" s="1"/>
  <c r="N34" i="2"/>
  <c r="Q34" i="2"/>
  <c r="R34" i="2"/>
  <c r="S34" i="2"/>
  <c r="T34" i="2"/>
  <c r="M35" i="2"/>
  <c r="N35" i="2"/>
  <c r="O35" i="2"/>
  <c r="P35" i="2" s="1"/>
  <c r="Q35" i="2"/>
  <c r="R35" i="2"/>
  <c r="S35" i="2"/>
  <c r="T35" i="2"/>
  <c r="M36" i="2"/>
  <c r="N36" i="2"/>
  <c r="O36" i="2"/>
  <c r="P36" i="2" s="1"/>
  <c r="Q36" i="2"/>
  <c r="R36" i="2"/>
  <c r="S36" i="2"/>
  <c r="T36" i="2"/>
  <c r="M37" i="2"/>
  <c r="N37" i="2"/>
  <c r="Q37" i="2"/>
  <c r="R37" i="2"/>
  <c r="S37" i="2"/>
  <c r="T37" i="2"/>
  <c r="M38" i="2"/>
  <c r="O38" i="2" s="1"/>
  <c r="P38" i="2" s="1"/>
  <c r="N38" i="2"/>
  <c r="Q38" i="2"/>
  <c r="R38" i="2"/>
  <c r="S38" i="2"/>
  <c r="T38" i="2"/>
  <c r="M39" i="2"/>
  <c r="N39" i="2"/>
  <c r="O39" i="2"/>
  <c r="P39" i="2"/>
  <c r="Q39" i="2"/>
  <c r="R39" i="2"/>
  <c r="S39" i="2"/>
  <c r="T39" i="2"/>
  <c r="M40" i="2"/>
  <c r="O40" i="2" s="1"/>
  <c r="N40" i="2"/>
  <c r="P40" i="2"/>
  <c r="Q40" i="2"/>
  <c r="R40" i="2"/>
  <c r="S40" i="2"/>
  <c r="T40" i="2"/>
  <c r="M41" i="2"/>
  <c r="N41" i="2"/>
  <c r="O41" i="2"/>
  <c r="P41" i="2" s="1"/>
  <c r="Q41" i="2"/>
  <c r="R41" i="2"/>
  <c r="S41" i="2"/>
  <c r="T41" i="2"/>
  <c r="M42" i="2"/>
  <c r="N42" i="2"/>
  <c r="O42" i="2" s="1"/>
  <c r="P42" i="2" s="1"/>
  <c r="Q42" i="2"/>
  <c r="R42" i="2"/>
  <c r="S42" i="2"/>
  <c r="T42" i="2"/>
  <c r="M43" i="2"/>
  <c r="N43" i="2"/>
  <c r="Q43" i="2"/>
  <c r="R43" i="2"/>
  <c r="S43" i="2"/>
  <c r="T43" i="2"/>
  <c r="M44" i="2"/>
  <c r="N44" i="2"/>
  <c r="O44" i="2"/>
  <c r="P44" i="2" s="1"/>
  <c r="Q44" i="2"/>
  <c r="R44" i="2"/>
  <c r="S44" i="2"/>
  <c r="T44" i="2"/>
  <c r="M45" i="2"/>
  <c r="N45" i="2"/>
  <c r="O45" i="2"/>
  <c r="P45" i="2" s="1"/>
  <c r="Q45" i="2"/>
  <c r="R45" i="2"/>
  <c r="S45" i="2"/>
  <c r="T45" i="2"/>
  <c r="M46" i="2"/>
  <c r="N46" i="2"/>
  <c r="O46" i="2" s="1"/>
  <c r="P46" i="2" s="1"/>
  <c r="Q46" i="2"/>
  <c r="R46" i="2"/>
  <c r="S46" i="2"/>
  <c r="T46" i="2"/>
  <c r="M47" i="2"/>
  <c r="O47" i="2" s="1"/>
  <c r="P47" i="2" s="1"/>
  <c r="N47" i="2"/>
  <c r="Q47" i="2"/>
  <c r="R47" i="2"/>
  <c r="S47" i="2"/>
  <c r="T47" i="2"/>
  <c r="M48" i="2"/>
  <c r="N48" i="2"/>
  <c r="O48" i="2"/>
  <c r="P48" i="2" s="1"/>
  <c r="Q48" i="2"/>
  <c r="R48" i="2"/>
  <c r="S48" i="2"/>
  <c r="T48" i="2"/>
  <c r="M49" i="2"/>
  <c r="N49" i="2"/>
  <c r="O49" i="2"/>
  <c r="P49" i="2"/>
  <c r="Q49" i="2"/>
  <c r="R49" i="2"/>
  <c r="S49" i="2"/>
  <c r="T49" i="2"/>
  <c r="M50" i="2"/>
  <c r="O50" i="2" s="1"/>
  <c r="P50" i="2" s="1"/>
  <c r="N50" i="2"/>
  <c r="Q50" i="2"/>
  <c r="R50" i="2"/>
  <c r="S50" i="2"/>
  <c r="T50" i="2"/>
  <c r="M51" i="2"/>
  <c r="N51" i="2"/>
  <c r="Q51" i="2"/>
  <c r="R51" i="2"/>
  <c r="S51" i="2"/>
  <c r="T51" i="2"/>
  <c r="M52" i="2"/>
  <c r="O52" i="2" s="1"/>
  <c r="P52" i="2" s="1"/>
  <c r="N52" i="2"/>
  <c r="Q52" i="2"/>
  <c r="R52" i="2"/>
  <c r="S52" i="2"/>
  <c r="T52" i="2"/>
  <c r="M53" i="2"/>
  <c r="O53" i="2" s="1"/>
  <c r="P53" i="2" s="1"/>
  <c r="N53" i="2"/>
  <c r="Q53" i="2"/>
  <c r="R53" i="2"/>
  <c r="S53" i="2"/>
  <c r="T53" i="2"/>
  <c r="M54" i="2"/>
  <c r="O54" i="2" s="1"/>
  <c r="P54" i="2" s="1"/>
  <c r="N54" i="2"/>
  <c r="Q54" i="2"/>
  <c r="R54" i="2"/>
  <c r="S54" i="2"/>
  <c r="T54" i="2"/>
  <c r="M55" i="2"/>
  <c r="N55" i="2"/>
  <c r="O55" i="2"/>
  <c r="P55" i="2"/>
  <c r="Q55" i="2"/>
  <c r="R55" i="2"/>
  <c r="S55" i="2"/>
  <c r="T55" i="2"/>
  <c r="M56" i="2"/>
  <c r="N56" i="2"/>
  <c r="O56" i="2"/>
  <c r="P56" i="2" s="1"/>
  <c r="Q56" i="2"/>
  <c r="R56" i="2"/>
  <c r="S56" i="2"/>
  <c r="T56" i="2"/>
  <c r="M57" i="2"/>
  <c r="O57" i="2" s="1"/>
  <c r="P57" i="2" s="1"/>
  <c r="N57" i="2"/>
  <c r="Q57" i="2"/>
  <c r="R57" i="2"/>
  <c r="S57" i="2"/>
  <c r="T57" i="2"/>
  <c r="M58" i="2"/>
  <c r="N58" i="2"/>
  <c r="O58" i="2"/>
  <c r="P58" i="2" s="1"/>
  <c r="Q58" i="2"/>
  <c r="R58" i="2"/>
  <c r="S58" i="2"/>
  <c r="T58" i="2"/>
  <c r="M59" i="2"/>
  <c r="N59" i="2"/>
  <c r="O59" i="2"/>
  <c r="P59" i="2" s="1"/>
  <c r="Q59" i="2"/>
  <c r="R59" i="2"/>
  <c r="S59" i="2"/>
  <c r="T59" i="2"/>
  <c r="M60" i="2"/>
  <c r="N60" i="2"/>
  <c r="O60" i="2" s="1"/>
  <c r="P60" i="2" s="1"/>
  <c r="Q60" i="2"/>
  <c r="R60" i="2"/>
  <c r="S60" i="2"/>
  <c r="T60" i="2"/>
  <c r="M61" i="2"/>
  <c r="O61" i="2" s="1"/>
  <c r="P61" i="2" s="1"/>
  <c r="N61" i="2"/>
  <c r="Q61" i="2"/>
  <c r="R61" i="2"/>
  <c r="S61" i="2"/>
  <c r="T61" i="2"/>
  <c r="M62" i="2"/>
  <c r="N62" i="2"/>
  <c r="Q62" i="2"/>
  <c r="R62" i="2"/>
  <c r="S62" i="2"/>
  <c r="T62" i="2"/>
  <c r="M63" i="2"/>
  <c r="N63" i="2"/>
  <c r="O63" i="2" s="1"/>
  <c r="P63" i="2" s="1"/>
  <c r="Q63" i="2"/>
  <c r="R63" i="2"/>
  <c r="S63" i="2"/>
  <c r="T63" i="2"/>
  <c r="M64" i="2"/>
  <c r="N64" i="2"/>
  <c r="O64" i="2"/>
  <c r="P64" i="2" s="1"/>
  <c r="Q64" i="2"/>
  <c r="R64" i="2"/>
  <c r="S64" i="2"/>
  <c r="T64" i="2"/>
  <c r="M65" i="2"/>
  <c r="N65" i="2"/>
  <c r="O65" i="2" s="1"/>
  <c r="P65" i="2" s="1"/>
  <c r="Q65" i="2"/>
  <c r="R65" i="2"/>
  <c r="S65" i="2"/>
  <c r="T65" i="2"/>
  <c r="M66" i="2"/>
  <c r="O66" i="2" s="1"/>
  <c r="P66" i="2" s="1"/>
  <c r="N66" i="2"/>
  <c r="Q66" i="2"/>
  <c r="R66" i="2"/>
  <c r="S66" i="2"/>
  <c r="T66" i="2"/>
  <c r="M67" i="2"/>
  <c r="N67" i="2"/>
  <c r="Q67" i="2"/>
  <c r="R67" i="2"/>
  <c r="S67" i="2"/>
  <c r="T67" i="2"/>
  <c r="M68" i="2"/>
  <c r="O68" i="2" s="1"/>
  <c r="P68" i="2" s="1"/>
  <c r="N68" i="2"/>
  <c r="Q68" i="2"/>
  <c r="R68" i="2"/>
  <c r="S68" i="2"/>
  <c r="T68" i="2"/>
  <c r="M69" i="2"/>
  <c r="N69" i="2"/>
  <c r="O69" i="2"/>
  <c r="P69" i="2" s="1"/>
  <c r="Q69" i="2"/>
  <c r="R69" i="2"/>
  <c r="S69" i="2"/>
  <c r="T69" i="2"/>
  <c r="M70" i="2"/>
  <c r="N70" i="2"/>
  <c r="O70" i="2"/>
  <c r="P70" i="2" s="1"/>
  <c r="Q70" i="2"/>
  <c r="R70" i="2"/>
  <c r="S70" i="2"/>
  <c r="T70" i="2"/>
  <c r="M71" i="2"/>
  <c r="O71" i="2" s="1"/>
  <c r="P71" i="2" s="1"/>
  <c r="N71" i="2"/>
  <c r="Q71" i="2"/>
  <c r="R71" i="2"/>
  <c r="S71" i="2"/>
  <c r="T71" i="2"/>
  <c r="M72" i="2"/>
  <c r="O72" i="2" s="1"/>
  <c r="N72" i="2"/>
  <c r="P72" i="2"/>
  <c r="Q72" i="2"/>
  <c r="R72" i="2"/>
  <c r="S72" i="2"/>
  <c r="T72" i="2"/>
  <c r="M73" i="2"/>
  <c r="N73" i="2"/>
  <c r="O73" i="2"/>
  <c r="P73" i="2" s="1"/>
  <c r="Q73" i="2"/>
  <c r="R73" i="2"/>
  <c r="S73" i="2"/>
  <c r="T73" i="2"/>
  <c r="M74" i="2"/>
  <c r="N74" i="2"/>
  <c r="O74" i="2"/>
  <c r="P74" i="2" s="1"/>
  <c r="Q74" i="2"/>
  <c r="R74" i="2"/>
  <c r="S74" i="2"/>
  <c r="T74" i="2"/>
  <c r="M75" i="2"/>
  <c r="O75" i="2" s="1"/>
  <c r="N75" i="2"/>
  <c r="P75" i="2"/>
  <c r="Q75" i="2"/>
  <c r="R75" i="2"/>
  <c r="S75" i="2"/>
  <c r="T75" i="2"/>
  <c r="M76" i="2"/>
  <c r="N76" i="2"/>
  <c r="O76" i="2" s="1"/>
  <c r="P76" i="2" s="1"/>
  <c r="Q76" i="2"/>
  <c r="R76" i="2"/>
  <c r="S76" i="2"/>
  <c r="T76" i="2"/>
  <c r="M77" i="2"/>
  <c r="N77" i="2"/>
  <c r="O77" i="2"/>
  <c r="P77" i="2" s="1"/>
  <c r="Q77" i="2"/>
  <c r="R77" i="2"/>
  <c r="S77" i="2"/>
  <c r="T77" i="2"/>
  <c r="M78" i="2"/>
  <c r="O78" i="2" s="1"/>
  <c r="P78" i="2" s="1"/>
  <c r="N78" i="2"/>
  <c r="Q78" i="2"/>
  <c r="R78" i="2"/>
  <c r="S78" i="2"/>
  <c r="T78" i="2"/>
  <c r="M79" i="2"/>
  <c r="O79" i="2" s="1"/>
  <c r="P79" i="2" s="1"/>
  <c r="N79" i="2"/>
  <c r="Q79" i="2"/>
  <c r="R79" i="2"/>
  <c r="S79" i="2"/>
  <c r="T79" i="2"/>
  <c r="M80" i="2"/>
  <c r="O80" i="2" s="1"/>
  <c r="P80" i="2" s="1"/>
  <c r="N80" i="2"/>
  <c r="Q80" i="2"/>
  <c r="R80" i="2"/>
  <c r="S80" i="2"/>
  <c r="T80" i="2"/>
  <c r="M81" i="2"/>
  <c r="N81" i="2"/>
  <c r="Q81" i="2"/>
  <c r="R81" i="2"/>
  <c r="S81" i="2"/>
  <c r="T81" i="2"/>
  <c r="M82" i="2"/>
  <c r="O82" i="2" s="1"/>
  <c r="P82" i="2" s="1"/>
  <c r="N82" i="2"/>
  <c r="Q82" i="2"/>
  <c r="R82" i="2"/>
  <c r="S82" i="2"/>
  <c r="T82" i="2"/>
  <c r="M83" i="2"/>
  <c r="N83" i="2"/>
  <c r="Q83" i="2"/>
  <c r="R83" i="2"/>
  <c r="S83" i="2"/>
  <c r="T83" i="2"/>
  <c r="M84" i="2"/>
  <c r="N84" i="2"/>
  <c r="O84" i="2"/>
  <c r="P84" i="2" s="1"/>
  <c r="Q84" i="2"/>
  <c r="R84" i="2"/>
  <c r="S84" i="2"/>
  <c r="T84" i="2"/>
  <c r="M85" i="2"/>
  <c r="N85" i="2"/>
  <c r="O85" i="2" s="1"/>
  <c r="P85" i="2" s="1"/>
  <c r="Q85" i="2"/>
  <c r="R85" i="2"/>
  <c r="S85" i="2"/>
  <c r="T85" i="2"/>
  <c r="M86" i="2"/>
  <c r="N86" i="2"/>
  <c r="O86" i="2"/>
  <c r="P86" i="2" s="1"/>
  <c r="Q86" i="2"/>
  <c r="R86" i="2"/>
  <c r="S86" i="2"/>
  <c r="T86" i="2"/>
  <c r="M87" i="2"/>
  <c r="N87" i="2"/>
  <c r="O87" i="2"/>
  <c r="P87" i="2" s="1"/>
  <c r="Q87" i="2"/>
  <c r="R87" i="2"/>
  <c r="S87" i="2"/>
  <c r="T87" i="2"/>
  <c r="M88" i="2"/>
  <c r="N88" i="2"/>
  <c r="Q88" i="2"/>
  <c r="R88" i="2"/>
  <c r="S88" i="2"/>
  <c r="T88" i="2"/>
  <c r="M89" i="2"/>
  <c r="O89" i="2" s="1"/>
  <c r="N89" i="2"/>
  <c r="P89" i="2"/>
  <c r="Q89" i="2"/>
  <c r="R89" i="2"/>
  <c r="S89" i="2"/>
  <c r="T89" i="2"/>
  <c r="M90" i="2"/>
  <c r="O90" i="2" s="1"/>
  <c r="P90" i="2" s="1"/>
  <c r="N90" i="2"/>
  <c r="Q90" i="2"/>
  <c r="R90" i="2"/>
  <c r="S90" i="2"/>
  <c r="T90" i="2"/>
  <c r="M91" i="2"/>
  <c r="N91" i="2"/>
  <c r="O91" i="2" s="1"/>
  <c r="P91" i="2" s="1"/>
  <c r="Q91" i="2"/>
  <c r="R91" i="2"/>
  <c r="S91" i="2"/>
  <c r="T91" i="2"/>
  <c r="M92" i="2"/>
  <c r="N92" i="2"/>
  <c r="Q92" i="2"/>
  <c r="R92" i="2"/>
  <c r="S92" i="2"/>
  <c r="T92" i="2"/>
  <c r="M93" i="2"/>
  <c r="N93" i="2"/>
  <c r="O93" i="2"/>
  <c r="P93" i="2" s="1"/>
  <c r="Q93" i="2"/>
  <c r="R93" i="2"/>
  <c r="S93" i="2"/>
  <c r="T93" i="2"/>
  <c r="M94" i="2"/>
  <c r="N94" i="2"/>
  <c r="O94" i="2" s="1"/>
  <c r="P94" i="2" s="1"/>
  <c r="Q94" i="2"/>
  <c r="R94" i="2"/>
  <c r="S94" i="2"/>
  <c r="T94" i="2"/>
  <c r="M95" i="2"/>
  <c r="N95" i="2"/>
  <c r="O95" i="2" s="1"/>
  <c r="P95" i="2" s="1"/>
  <c r="Q95" i="2"/>
  <c r="R95" i="2"/>
  <c r="S95" i="2"/>
  <c r="T95" i="2"/>
  <c r="M96" i="2"/>
  <c r="O96" i="2" s="1"/>
  <c r="P96" i="2" s="1"/>
  <c r="N96" i="2"/>
  <c r="Q96" i="2"/>
  <c r="R96" i="2"/>
  <c r="S96" i="2"/>
  <c r="T96" i="2"/>
  <c r="M97" i="2"/>
  <c r="N97" i="2"/>
  <c r="Q97" i="2"/>
  <c r="R97" i="2"/>
  <c r="S97" i="2"/>
  <c r="T97" i="2"/>
  <c r="M98" i="2"/>
  <c r="N98" i="2"/>
  <c r="O98" i="2"/>
  <c r="P98" i="2"/>
  <c r="Q98" i="2"/>
  <c r="R98" i="2"/>
  <c r="S98" i="2"/>
  <c r="T98" i="2"/>
  <c r="M99" i="2"/>
  <c r="N99" i="2"/>
  <c r="O99" i="2" s="1"/>
  <c r="P99" i="2" s="1"/>
  <c r="Q99" i="2"/>
  <c r="R99" i="2"/>
  <c r="S99" i="2"/>
  <c r="T99" i="2"/>
  <c r="M100" i="2"/>
  <c r="N100" i="2"/>
  <c r="Q100" i="2"/>
  <c r="R100" i="2"/>
  <c r="S100" i="2"/>
  <c r="T100" i="2"/>
  <c r="M101" i="2"/>
  <c r="N101" i="2"/>
  <c r="Q101" i="2"/>
  <c r="R101" i="2"/>
  <c r="S101" i="2"/>
  <c r="T101" i="2"/>
  <c r="M102" i="2"/>
  <c r="O102" i="2" s="1"/>
  <c r="P102" i="2" s="1"/>
  <c r="N102" i="2"/>
  <c r="Q102" i="2"/>
  <c r="R102" i="2"/>
  <c r="S102" i="2"/>
  <c r="T102" i="2"/>
  <c r="M103" i="2"/>
  <c r="O103" i="2" s="1"/>
  <c r="N103" i="2"/>
  <c r="P103" i="2"/>
  <c r="Q103" i="2"/>
  <c r="R103" i="2"/>
  <c r="S103" i="2"/>
  <c r="T103" i="2"/>
  <c r="M104" i="2"/>
  <c r="N104" i="2"/>
  <c r="O104" i="2"/>
  <c r="P104" i="2"/>
  <c r="Q104" i="2"/>
  <c r="R104" i="2"/>
  <c r="S104" i="2"/>
  <c r="T104" i="2"/>
  <c r="M105" i="2"/>
  <c r="N105" i="2"/>
  <c r="O105" i="2" s="1"/>
  <c r="P105" i="2" s="1"/>
  <c r="Q105" i="2"/>
  <c r="R105" i="2"/>
  <c r="S105" i="2"/>
  <c r="T105" i="2"/>
  <c r="M106" i="2"/>
  <c r="N106" i="2"/>
  <c r="O106" i="2"/>
  <c r="P106" i="2" s="1"/>
  <c r="Q106" i="2"/>
  <c r="R106" i="2"/>
  <c r="S106" i="2"/>
  <c r="T106" i="2"/>
  <c r="M107" i="2"/>
  <c r="O107" i="2" s="1"/>
  <c r="P107" i="2" s="1"/>
  <c r="N107" i="2"/>
  <c r="Q107" i="2"/>
  <c r="R107" i="2"/>
  <c r="S107" i="2"/>
  <c r="T107" i="2"/>
  <c r="M108" i="2"/>
  <c r="N108" i="2"/>
  <c r="Q108" i="2"/>
  <c r="R108" i="2"/>
  <c r="S108" i="2"/>
  <c r="T108" i="2"/>
  <c r="M109" i="2"/>
  <c r="N109" i="2"/>
  <c r="O109" i="2" s="1"/>
  <c r="P109" i="2" s="1"/>
  <c r="Q109" i="2"/>
  <c r="R109" i="2"/>
  <c r="S109" i="2"/>
  <c r="T109" i="2"/>
  <c r="M110" i="2"/>
  <c r="O110" i="2" s="1"/>
  <c r="P110" i="2" s="1"/>
  <c r="N110" i="2"/>
  <c r="Q110" i="2"/>
  <c r="R110" i="2"/>
  <c r="S110" i="2"/>
  <c r="T110" i="2"/>
  <c r="M111" i="2"/>
  <c r="N111" i="2"/>
  <c r="Q111" i="2"/>
  <c r="R111" i="2"/>
  <c r="S111" i="2"/>
  <c r="T111" i="2"/>
  <c r="M112" i="2"/>
  <c r="N112" i="2"/>
  <c r="O112" i="2" s="1"/>
  <c r="P112" i="2"/>
  <c r="Q112" i="2"/>
  <c r="R112" i="2"/>
  <c r="S112" i="2"/>
  <c r="T112" i="2"/>
  <c r="M113" i="2"/>
  <c r="N113" i="2"/>
  <c r="O113" i="2"/>
  <c r="P113" i="2" s="1"/>
  <c r="Q113" i="2"/>
  <c r="R113" i="2"/>
  <c r="S113" i="2"/>
  <c r="T113" i="2"/>
  <c r="M114" i="2"/>
  <c r="N114" i="2"/>
  <c r="O114" i="2" s="1"/>
  <c r="P114" i="2" s="1"/>
  <c r="Q114" i="2"/>
  <c r="R114" i="2"/>
  <c r="S114" i="2"/>
  <c r="T114" i="2"/>
  <c r="M115" i="2"/>
  <c r="N115" i="2"/>
  <c r="O115" i="2"/>
  <c r="P115" i="2" s="1"/>
  <c r="Q115" i="2"/>
  <c r="R115" i="2"/>
  <c r="S115" i="2"/>
  <c r="T115" i="2"/>
  <c r="M116" i="2"/>
  <c r="N116" i="2"/>
  <c r="Q116" i="2"/>
  <c r="R116" i="2"/>
  <c r="S116" i="2"/>
  <c r="T116" i="2"/>
  <c r="M117" i="2"/>
  <c r="O117" i="2" s="1"/>
  <c r="N117" i="2"/>
  <c r="P117" i="2"/>
  <c r="Q117" i="2"/>
  <c r="R117" i="2"/>
  <c r="S117" i="2"/>
  <c r="T117" i="2"/>
  <c r="M118" i="2"/>
  <c r="O118" i="2" s="1"/>
  <c r="N118" i="2"/>
  <c r="P118" i="2"/>
  <c r="Q118" i="2"/>
  <c r="R118" i="2"/>
  <c r="S118" i="2"/>
  <c r="T118" i="2"/>
  <c r="M119" i="2"/>
  <c r="N119" i="2"/>
  <c r="O119" i="2"/>
  <c r="P119" i="2"/>
  <c r="Q119" i="2"/>
  <c r="R119" i="2"/>
  <c r="S119" i="2"/>
  <c r="T119" i="2"/>
  <c r="M120" i="2"/>
  <c r="N120" i="2"/>
  <c r="Q120" i="2"/>
  <c r="R120" i="2"/>
  <c r="S120" i="2"/>
  <c r="T120" i="2"/>
  <c r="M121" i="2"/>
  <c r="O121" i="2" s="1"/>
  <c r="N121" i="2"/>
  <c r="P121" i="2"/>
  <c r="Q121" i="2"/>
  <c r="R121" i="2"/>
  <c r="S121" i="2"/>
  <c r="T121" i="2"/>
  <c r="M122" i="2"/>
  <c r="N122" i="2"/>
  <c r="O122" i="2"/>
  <c r="P122" i="2" s="1"/>
  <c r="Q122" i="2"/>
  <c r="R122" i="2"/>
  <c r="S122" i="2"/>
  <c r="T122" i="2"/>
  <c r="M123" i="2"/>
  <c r="N123" i="2"/>
  <c r="O123" i="2"/>
  <c r="P123" i="2"/>
  <c r="Q123" i="2"/>
  <c r="R123" i="2"/>
  <c r="S123" i="2"/>
  <c r="T123" i="2"/>
  <c r="M124" i="2"/>
  <c r="O124" i="2" s="1"/>
  <c r="N124" i="2"/>
  <c r="P124" i="2"/>
  <c r="Q124" i="2"/>
  <c r="R124" i="2"/>
  <c r="S124" i="2"/>
  <c r="T124" i="2"/>
  <c r="M125" i="2"/>
  <c r="N125" i="2"/>
  <c r="O125" i="2"/>
  <c r="P125" i="2" s="1"/>
  <c r="Q125" i="2"/>
  <c r="R125" i="2"/>
  <c r="S125" i="2"/>
  <c r="T125" i="2"/>
  <c r="M126" i="2"/>
  <c r="N126" i="2"/>
  <c r="O126" i="2"/>
  <c r="P126" i="2" s="1"/>
  <c r="Q126" i="2"/>
  <c r="R126" i="2"/>
  <c r="S126" i="2"/>
  <c r="T126" i="2"/>
  <c r="M127" i="2"/>
  <c r="N127" i="2"/>
  <c r="O127" i="2"/>
  <c r="P127" i="2" s="1"/>
  <c r="Q127" i="2"/>
  <c r="R127" i="2"/>
  <c r="S127" i="2"/>
  <c r="T127" i="2"/>
  <c r="M128" i="2"/>
  <c r="N128" i="2"/>
  <c r="O128" i="2"/>
  <c r="P128" i="2"/>
  <c r="Q128" i="2"/>
  <c r="R128" i="2"/>
  <c r="S128" i="2"/>
  <c r="T128" i="2"/>
  <c r="M129" i="2"/>
  <c r="O129" i="2" s="1"/>
  <c r="P129" i="2" s="1"/>
  <c r="N129" i="2"/>
  <c r="Q129" i="2"/>
  <c r="R129" i="2"/>
  <c r="S129" i="2"/>
  <c r="T129" i="2"/>
  <c r="M130" i="2"/>
  <c r="N130" i="2"/>
  <c r="O130" i="2"/>
  <c r="P130" i="2" s="1"/>
  <c r="Q130" i="2"/>
  <c r="R130" i="2"/>
  <c r="S130" i="2"/>
  <c r="T130" i="2"/>
  <c r="M131" i="2"/>
  <c r="O131" i="2" s="1"/>
  <c r="P131" i="2" s="1"/>
  <c r="N131" i="2"/>
  <c r="Q131" i="2"/>
  <c r="R131" i="2"/>
  <c r="S131" i="2"/>
  <c r="T131" i="2"/>
  <c r="M132" i="2"/>
  <c r="O132" i="2" s="1"/>
  <c r="P132" i="2" s="1"/>
  <c r="N132" i="2"/>
  <c r="Q132" i="2"/>
  <c r="R132" i="2"/>
  <c r="S132" i="2"/>
  <c r="T132" i="2"/>
  <c r="M133" i="2"/>
  <c r="N133" i="2"/>
  <c r="O133" i="2"/>
  <c r="P133" i="2" s="1"/>
  <c r="Q133" i="2"/>
  <c r="R133" i="2"/>
  <c r="S133" i="2"/>
  <c r="T133" i="2"/>
  <c r="M134" i="2"/>
  <c r="N134" i="2"/>
  <c r="O134" i="2"/>
  <c r="P134" i="2" s="1"/>
  <c r="Q134" i="2"/>
  <c r="R134" i="2"/>
  <c r="S134" i="2"/>
  <c r="T134" i="2"/>
  <c r="M135" i="2"/>
  <c r="O135" i="2" s="1"/>
  <c r="P135" i="2" s="1"/>
  <c r="N135" i="2"/>
  <c r="Q135" i="2"/>
  <c r="R135" i="2"/>
  <c r="S135" i="2"/>
  <c r="T135" i="2"/>
  <c r="M136" i="2"/>
  <c r="N136" i="2"/>
  <c r="O136" i="2"/>
  <c r="P136" i="2" s="1"/>
  <c r="Q136" i="2"/>
  <c r="R136" i="2"/>
  <c r="S136" i="2"/>
  <c r="T136" i="2"/>
  <c r="M137" i="2"/>
  <c r="O137" i="2" s="1"/>
  <c r="P137" i="2" s="1"/>
  <c r="N137" i="2"/>
  <c r="Q137" i="2"/>
  <c r="R137" i="2"/>
  <c r="S137" i="2"/>
  <c r="T137" i="2"/>
  <c r="M138" i="2"/>
  <c r="O138" i="2" s="1"/>
  <c r="N138" i="2"/>
  <c r="P138" i="2"/>
  <c r="Q138" i="2"/>
  <c r="R138" i="2"/>
  <c r="S138" i="2"/>
  <c r="T138" i="2"/>
  <c r="M139" i="2"/>
  <c r="N139" i="2"/>
  <c r="O139" i="2"/>
  <c r="P139" i="2" s="1"/>
  <c r="Q139" i="2"/>
  <c r="R139" i="2"/>
  <c r="S139" i="2"/>
  <c r="T139" i="2"/>
  <c r="M140" i="2"/>
  <c r="N140" i="2"/>
  <c r="O140" i="2" s="1"/>
  <c r="P140" i="2" s="1"/>
  <c r="Q140" i="2"/>
  <c r="R140" i="2"/>
  <c r="S140" i="2"/>
  <c r="T140" i="2"/>
  <c r="M141" i="2"/>
  <c r="N141" i="2"/>
  <c r="Q141" i="2"/>
  <c r="R141" i="2"/>
  <c r="S141" i="2"/>
  <c r="T141" i="2"/>
  <c r="M142" i="2"/>
  <c r="N142" i="2"/>
  <c r="O142" i="2"/>
  <c r="P142" i="2"/>
  <c r="Q142" i="2"/>
  <c r="R142" i="2"/>
  <c r="S142" i="2"/>
  <c r="T142" i="2"/>
  <c r="M143" i="2"/>
  <c r="N143" i="2"/>
  <c r="O143" i="2" s="1"/>
  <c r="P143" i="2" s="1"/>
  <c r="Q143" i="2"/>
  <c r="R143" i="2"/>
  <c r="S143" i="2"/>
  <c r="T143" i="2"/>
  <c r="M144" i="2"/>
  <c r="N144" i="2"/>
  <c r="O144" i="2" s="1"/>
  <c r="P144" i="2" s="1"/>
  <c r="Q144" i="2"/>
  <c r="R144" i="2"/>
  <c r="S144" i="2"/>
  <c r="T144" i="2"/>
  <c r="M145" i="2"/>
  <c r="O145" i="2" s="1"/>
  <c r="P145" i="2" s="1"/>
  <c r="N145" i="2"/>
  <c r="Q145" i="2"/>
  <c r="R145" i="2"/>
  <c r="S145" i="2"/>
  <c r="T145" i="2"/>
  <c r="M146" i="2"/>
  <c r="O146" i="2" s="1"/>
  <c r="N146" i="2"/>
  <c r="P146" i="2"/>
  <c r="Q146" i="2"/>
  <c r="R146" i="2"/>
  <c r="S146" i="2"/>
  <c r="T146" i="2"/>
  <c r="M147" i="2"/>
  <c r="N147" i="2"/>
  <c r="O147" i="2"/>
  <c r="P147" i="2"/>
  <c r="Q147" i="2"/>
  <c r="R147" i="2"/>
  <c r="S147" i="2"/>
  <c r="T147" i="2"/>
  <c r="M148" i="2"/>
  <c r="N148" i="2"/>
  <c r="O148" i="2" s="1"/>
  <c r="P148" i="2" s="1"/>
  <c r="Q148" i="2"/>
  <c r="R148" i="2"/>
  <c r="S148" i="2"/>
  <c r="T148" i="2"/>
  <c r="M149" i="2"/>
  <c r="N149" i="2"/>
  <c r="Q149" i="2"/>
  <c r="R149" i="2"/>
  <c r="S149" i="2"/>
  <c r="T149" i="2"/>
  <c r="M150" i="2"/>
  <c r="N150" i="2"/>
  <c r="Q150" i="2"/>
  <c r="R150" i="2"/>
  <c r="S150" i="2"/>
  <c r="T150" i="2"/>
  <c r="M151" i="2"/>
  <c r="O151" i="2" s="1"/>
  <c r="N151" i="2"/>
  <c r="P151" i="2"/>
  <c r="Q151" i="2"/>
  <c r="R151" i="2"/>
  <c r="S151" i="2"/>
  <c r="T151" i="2"/>
  <c r="M152" i="2"/>
  <c r="O152" i="2" s="1"/>
  <c r="N152" i="2"/>
  <c r="P152" i="2"/>
  <c r="Q152" i="2"/>
  <c r="R152" i="2"/>
  <c r="S152" i="2"/>
  <c r="T152" i="2"/>
  <c r="M153" i="2"/>
  <c r="N153" i="2"/>
  <c r="O153" i="2"/>
  <c r="P153" i="2"/>
  <c r="Q153" i="2"/>
  <c r="R153" i="2"/>
  <c r="S153" i="2"/>
  <c r="T153" i="2"/>
  <c r="M154" i="2"/>
  <c r="N154" i="2"/>
  <c r="O154" i="2" s="1"/>
  <c r="P154" i="2" s="1"/>
  <c r="Q154" i="2"/>
  <c r="R154" i="2"/>
  <c r="S154" i="2"/>
  <c r="T154" i="2"/>
  <c r="M155" i="2"/>
  <c r="N155" i="2"/>
  <c r="O155" i="2"/>
  <c r="P155" i="2" s="1"/>
  <c r="Q155" i="2"/>
  <c r="R155" i="2"/>
  <c r="S155" i="2"/>
  <c r="T155" i="2"/>
  <c r="M156" i="2"/>
  <c r="N156" i="2"/>
  <c r="O156" i="2"/>
  <c r="P156" i="2" s="1"/>
  <c r="Q156" i="2"/>
  <c r="R156" i="2"/>
  <c r="S156" i="2"/>
  <c r="T156" i="2"/>
  <c r="M157" i="2"/>
  <c r="N157" i="2"/>
  <c r="O157" i="2"/>
  <c r="P157" i="2" s="1"/>
  <c r="Q157" i="2"/>
  <c r="R157" i="2"/>
  <c r="S157" i="2"/>
  <c r="T157" i="2"/>
  <c r="M158" i="2"/>
  <c r="N158" i="2"/>
  <c r="O158" i="2" s="1"/>
  <c r="P158" i="2" s="1"/>
  <c r="Q158" i="2"/>
  <c r="R158" i="2"/>
  <c r="S158" i="2"/>
  <c r="T158" i="2"/>
  <c r="M159" i="2"/>
  <c r="O159" i="2" s="1"/>
  <c r="N159" i="2"/>
  <c r="P159" i="2"/>
  <c r="Q159" i="2"/>
  <c r="R159" i="2"/>
  <c r="S159" i="2"/>
  <c r="T159" i="2"/>
  <c r="M160" i="2"/>
  <c r="O160" i="2" s="1"/>
  <c r="P160" i="2" s="1"/>
  <c r="N160" i="2"/>
  <c r="Q160" i="2"/>
  <c r="R160" i="2"/>
  <c r="S160" i="2"/>
  <c r="T160" i="2"/>
  <c r="M161" i="2"/>
  <c r="N161" i="2"/>
  <c r="O161" i="2" s="1"/>
  <c r="P161" i="2" s="1"/>
  <c r="Q161" i="2"/>
  <c r="R161" i="2"/>
  <c r="S161" i="2"/>
  <c r="T161" i="2"/>
  <c r="M162" i="2"/>
  <c r="N162" i="2"/>
  <c r="O162" i="2"/>
  <c r="P162" i="2" s="1"/>
  <c r="Q162" i="2"/>
  <c r="R162" i="2"/>
  <c r="S162" i="2"/>
  <c r="T162" i="2"/>
  <c r="M163" i="2"/>
  <c r="N163" i="2"/>
  <c r="O163" i="2"/>
  <c r="P163" i="2" s="1"/>
  <c r="Q163" i="2"/>
  <c r="R163" i="2"/>
  <c r="S163" i="2"/>
  <c r="T163" i="2"/>
  <c r="M164" i="2"/>
  <c r="N164" i="2"/>
  <c r="Q164" i="2"/>
  <c r="R164" i="2"/>
  <c r="S164" i="2"/>
  <c r="T164" i="2"/>
  <c r="M165" i="2"/>
  <c r="O165" i="2" s="1"/>
  <c r="N165" i="2"/>
  <c r="P165" i="2"/>
  <c r="Q165" i="2"/>
  <c r="R165" i="2"/>
  <c r="S165" i="2"/>
  <c r="T165" i="2"/>
  <c r="M166" i="2"/>
  <c r="O166" i="2" s="1"/>
  <c r="P166" i="2" s="1"/>
  <c r="N166" i="2"/>
  <c r="Q166" i="2"/>
  <c r="R166" i="2"/>
  <c r="S166" i="2"/>
  <c r="T166" i="2"/>
  <c r="M167" i="2"/>
  <c r="O167" i="2" s="1"/>
  <c r="P167" i="2" s="1"/>
  <c r="N167" i="2"/>
  <c r="Q167" i="2"/>
  <c r="R167" i="2"/>
  <c r="S167" i="2"/>
  <c r="T167" i="2"/>
  <c r="M168" i="2"/>
  <c r="N168" i="2"/>
  <c r="O168" i="2"/>
  <c r="P168" i="2" s="1"/>
  <c r="Q168" i="2"/>
  <c r="R168" i="2"/>
  <c r="S168" i="2"/>
  <c r="T168" i="2"/>
  <c r="M169" i="2"/>
  <c r="O169" i="2" s="1"/>
  <c r="P169" i="2" s="1"/>
  <c r="N169" i="2"/>
  <c r="Q169" i="2"/>
  <c r="R169" i="2"/>
  <c r="S169" i="2"/>
  <c r="T169" i="2"/>
  <c r="M170" i="2"/>
  <c r="O170" i="2" s="1"/>
  <c r="N170" i="2"/>
  <c r="P170" i="2"/>
  <c r="Q170" i="2"/>
  <c r="R170" i="2"/>
  <c r="S170" i="2"/>
  <c r="T170" i="2"/>
  <c r="M171" i="2"/>
  <c r="N171" i="2"/>
  <c r="O171" i="2"/>
  <c r="P171" i="2" s="1"/>
  <c r="Q171" i="2"/>
  <c r="R171" i="2"/>
  <c r="S171" i="2"/>
  <c r="T171" i="2"/>
  <c r="M172" i="2"/>
  <c r="N172" i="2"/>
  <c r="O172" i="2"/>
  <c r="P172" i="2" s="1"/>
  <c r="Q172" i="2"/>
  <c r="R172" i="2"/>
  <c r="S172" i="2"/>
  <c r="T172" i="2"/>
  <c r="M173" i="2"/>
  <c r="O173" i="2" s="1"/>
  <c r="N173" i="2"/>
  <c r="P173" i="2"/>
  <c r="Q173" i="2"/>
  <c r="R173" i="2"/>
  <c r="S173" i="2"/>
  <c r="T173" i="2"/>
  <c r="M174" i="2"/>
  <c r="N174" i="2"/>
  <c r="O174" i="2" s="1"/>
  <c r="P174" i="2" s="1"/>
  <c r="Q174" i="2"/>
  <c r="R174" i="2"/>
  <c r="S174" i="2"/>
  <c r="T174" i="2"/>
  <c r="M175" i="2"/>
  <c r="N175" i="2"/>
  <c r="O175" i="2" s="1"/>
  <c r="P175" i="2" s="1"/>
  <c r="Q175" i="2"/>
  <c r="R175" i="2"/>
  <c r="S175" i="2"/>
  <c r="T175" i="2"/>
  <c r="M176" i="2"/>
  <c r="O176" i="2" s="1"/>
  <c r="P176" i="2" s="1"/>
  <c r="N176" i="2"/>
  <c r="Q176" i="2"/>
  <c r="R176" i="2"/>
  <c r="S176" i="2"/>
  <c r="T176" i="2"/>
  <c r="M177" i="2"/>
  <c r="O177" i="2" s="1"/>
  <c r="P177" i="2" s="1"/>
  <c r="N177" i="2"/>
  <c r="Q177" i="2"/>
  <c r="R177" i="2"/>
  <c r="S177" i="2"/>
  <c r="T177" i="2"/>
  <c r="M178" i="2"/>
  <c r="N178" i="2"/>
  <c r="Q178" i="2"/>
  <c r="R178" i="2"/>
  <c r="S178" i="2"/>
  <c r="T178" i="2"/>
  <c r="M179" i="2"/>
  <c r="O179" i="2" s="1"/>
  <c r="P179" i="2" s="1"/>
  <c r="N179" i="2"/>
  <c r="Q179" i="2"/>
  <c r="R179" i="2"/>
  <c r="S179" i="2"/>
  <c r="T179" i="2"/>
  <c r="M180" i="2"/>
  <c r="O180" i="2" s="1"/>
  <c r="P180" i="2" s="1"/>
  <c r="N180" i="2"/>
  <c r="Q180" i="2"/>
  <c r="R180" i="2"/>
  <c r="S180" i="2"/>
  <c r="T180" i="2"/>
  <c r="M181" i="2"/>
  <c r="O181" i="2" s="1"/>
  <c r="P181" i="2" s="1"/>
  <c r="N181" i="2"/>
  <c r="Q181" i="2"/>
  <c r="R181" i="2"/>
  <c r="S181" i="2"/>
  <c r="T181" i="2"/>
  <c r="M182" i="2"/>
  <c r="N182" i="2"/>
  <c r="O182" i="2"/>
  <c r="P182" i="2"/>
  <c r="Q182" i="2"/>
  <c r="R182" i="2"/>
  <c r="S182" i="2"/>
  <c r="T182" i="2"/>
  <c r="M183" i="2"/>
  <c r="N183" i="2"/>
  <c r="O183" i="2" s="1"/>
  <c r="P183" i="2" s="1"/>
  <c r="Q183" i="2"/>
  <c r="R183" i="2"/>
  <c r="S183" i="2"/>
  <c r="T183" i="2"/>
  <c r="M184" i="2"/>
  <c r="O184" i="2" s="1"/>
  <c r="N184" i="2"/>
  <c r="P184" i="2"/>
  <c r="Q184" i="2"/>
  <c r="R184" i="2"/>
  <c r="S184" i="2"/>
  <c r="T184" i="2"/>
  <c r="M185" i="2"/>
  <c r="N185" i="2"/>
  <c r="O185" i="2"/>
  <c r="P185" i="2"/>
  <c r="Q185" i="2"/>
  <c r="R185" i="2"/>
  <c r="S185" i="2"/>
  <c r="T185" i="2"/>
  <c r="M186" i="2"/>
  <c r="N186" i="2"/>
  <c r="Q186" i="2"/>
  <c r="R186" i="2"/>
  <c r="S186" i="2"/>
  <c r="T186" i="2"/>
  <c r="M187" i="2"/>
  <c r="N187" i="2"/>
  <c r="Q187" i="2"/>
  <c r="R187" i="2"/>
  <c r="S187" i="2"/>
  <c r="T187" i="2"/>
  <c r="M188" i="2"/>
  <c r="O188" i="2" s="1"/>
  <c r="P188" i="2" s="1"/>
  <c r="N188" i="2"/>
  <c r="Q188" i="2"/>
  <c r="R188" i="2"/>
  <c r="S188" i="2"/>
  <c r="T188" i="2"/>
  <c r="M189" i="2"/>
  <c r="N189" i="2"/>
  <c r="O189" i="2" s="1"/>
  <c r="P189" i="2" s="1"/>
  <c r="Q189" i="2"/>
  <c r="R189" i="2"/>
  <c r="S189" i="2"/>
  <c r="T189" i="2"/>
  <c r="M190" i="2"/>
  <c r="O190" i="2" s="1"/>
  <c r="P190" i="2" s="1"/>
  <c r="N190" i="2"/>
  <c r="Q190" i="2"/>
  <c r="R190" i="2"/>
  <c r="S190" i="2"/>
  <c r="T190" i="2"/>
  <c r="M191" i="2"/>
  <c r="N191" i="2"/>
  <c r="O191" i="2" s="1"/>
  <c r="P191" i="2" s="1"/>
  <c r="Q191" i="2"/>
  <c r="R191" i="2"/>
  <c r="S191" i="2"/>
  <c r="T191" i="2"/>
  <c r="M192" i="2"/>
  <c r="N192" i="2"/>
  <c r="Q192" i="2"/>
  <c r="R192" i="2"/>
  <c r="S192" i="2"/>
  <c r="T192" i="2"/>
  <c r="M193" i="2"/>
  <c r="O193" i="2" s="1"/>
  <c r="P193" i="2" s="1"/>
  <c r="N193" i="2"/>
  <c r="Q193" i="2"/>
  <c r="R193" i="2"/>
  <c r="S193" i="2"/>
  <c r="T193" i="2"/>
  <c r="M194" i="2"/>
  <c r="N194" i="2"/>
  <c r="Q194" i="2"/>
  <c r="R194" i="2"/>
  <c r="S194" i="2"/>
  <c r="T194" i="2"/>
  <c r="M195" i="2"/>
  <c r="N195" i="2"/>
  <c r="O195" i="2"/>
  <c r="P195" i="2" s="1"/>
  <c r="Q195" i="2"/>
  <c r="R195" i="2"/>
  <c r="S195" i="2"/>
  <c r="T195" i="2"/>
  <c r="M196" i="2"/>
  <c r="N196" i="2"/>
  <c r="O196" i="2" s="1"/>
  <c r="P196" i="2" s="1"/>
  <c r="Q196" i="2"/>
  <c r="R196" i="2"/>
  <c r="S196" i="2"/>
  <c r="T196" i="2"/>
  <c r="M197" i="2"/>
  <c r="N197" i="2"/>
  <c r="Q197" i="2"/>
  <c r="R197" i="2"/>
  <c r="S197" i="2"/>
  <c r="T197" i="2"/>
  <c r="M198" i="2"/>
  <c r="N198" i="2"/>
  <c r="O198" i="2"/>
  <c r="P198" i="2"/>
  <c r="Q198" i="2"/>
  <c r="R198" i="2"/>
  <c r="S198" i="2"/>
  <c r="T198" i="2"/>
  <c r="M199" i="2"/>
  <c r="N199" i="2"/>
  <c r="O199" i="2" s="1"/>
  <c r="P199" i="2" s="1"/>
  <c r="Q199" i="2"/>
  <c r="R199" i="2"/>
  <c r="S199" i="2"/>
  <c r="T199" i="2"/>
  <c r="M200" i="2"/>
  <c r="O200" i="2" s="1"/>
  <c r="P200" i="2" s="1"/>
  <c r="N200" i="2"/>
  <c r="Q200" i="2"/>
  <c r="R200" i="2"/>
  <c r="S200" i="2"/>
  <c r="T200" i="2"/>
  <c r="M201" i="2"/>
  <c r="O201" i="2" s="1"/>
  <c r="N201" i="2"/>
  <c r="P201" i="2"/>
  <c r="Q201" i="2"/>
  <c r="R201" i="2"/>
  <c r="S201" i="2"/>
  <c r="T201" i="2"/>
  <c r="M202" i="2"/>
  <c r="O202" i="2" s="1"/>
  <c r="P202" i="2" s="1"/>
  <c r="N202" i="2"/>
  <c r="Q202" i="2"/>
  <c r="R202" i="2"/>
  <c r="S202" i="2"/>
  <c r="T202" i="2"/>
  <c r="M203" i="2"/>
  <c r="N203" i="2"/>
  <c r="O203" i="2"/>
  <c r="P203" i="2" s="1"/>
  <c r="Q203" i="2"/>
  <c r="R203" i="2"/>
  <c r="S203" i="2"/>
  <c r="T203" i="2"/>
  <c r="M204" i="2"/>
  <c r="N204" i="2"/>
  <c r="O204" i="2"/>
  <c r="P204" i="2" s="1"/>
  <c r="Q204" i="2"/>
  <c r="R204" i="2"/>
  <c r="S204" i="2"/>
  <c r="T204" i="2"/>
  <c r="M205" i="2"/>
  <c r="O205" i="2" s="1"/>
  <c r="N205" i="2"/>
  <c r="P205" i="2"/>
  <c r="Q205" i="2"/>
  <c r="R205" i="2"/>
  <c r="S205" i="2"/>
  <c r="T205" i="2"/>
  <c r="M206" i="2"/>
  <c r="N206" i="2"/>
  <c r="O206" i="2"/>
  <c r="P206" i="2" s="1"/>
  <c r="Q206" i="2"/>
  <c r="R206" i="2"/>
  <c r="S206" i="2"/>
  <c r="T206" i="2"/>
  <c r="M207" i="2"/>
  <c r="N207" i="2"/>
  <c r="O207" i="2" s="1"/>
  <c r="P207" i="2" s="1"/>
  <c r="Q207" i="2"/>
  <c r="R207" i="2"/>
  <c r="S207" i="2"/>
  <c r="T207" i="2"/>
  <c r="M208" i="2"/>
  <c r="N208" i="2"/>
  <c r="Q208" i="2"/>
  <c r="R208" i="2"/>
  <c r="S208" i="2"/>
  <c r="T208" i="2"/>
  <c r="M209" i="2"/>
  <c r="N209" i="2"/>
  <c r="Q209" i="2"/>
  <c r="R209" i="2"/>
  <c r="S209" i="2"/>
  <c r="T209" i="2"/>
  <c r="M210" i="2"/>
  <c r="N210" i="2"/>
  <c r="O210" i="2"/>
  <c r="P210" i="2"/>
  <c r="Q210" i="2"/>
  <c r="R210" i="2"/>
  <c r="S210" i="2"/>
  <c r="T210" i="2"/>
  <c r="M211" i="2"/>
  <c r="N211" i="2"/>
  <c r="O211" i="2" s="1"/>
  <c r="P211" i="2" s="1"/>
  <c r="Q211" i="2"/>
  <c r="R211" i="2"/>
  <c r="S211" i="2"/>
  <c r="T211" i="2"/>
  <c r="M212" i="2"/>
  <c r="N212" i="2"/>
  <c r="Q212" i="2"/>
  <c r="R212" i="2"/>
  <c r="S212" i="2"/>
  <c r="T212" i="2"/>
  <c r="M213" i="2"/>
  <c r="N213" i="2"/>
  <c r="Q213" i="2"/>
  <c r="R213" i="2"/>
  <c r="S213" i="2"/>
  <c r="T213" i="2"/>
  <c r="M214" i="2"/>
  <c r="N214" i="2"/>
  <c r="O214" i="2"/>
  <c r="P214" i="2"/>
  <c r="Q214" i="2"/>
  <c r="R214" i="2"/>
  <c r="S214" i="2"/>
  <c r="T214" i="2"/>
  <c r="M215" i="2"/>
  <c r="N215" i="2"/>
  <c r="Q215" i="2"/>
  <c r="R215" i="2"/>
  <c r="S215" i="2"/>
  <c r="T215" i="2"/>
  <c r="M216" i="2"/>
  <c r="N216" i="2"/>
  <c r="O216" i="2"/>
  <c r="P216" i="2" s="1"/>
  <c r="Q216" i="2"/>
  <c r="R216" i="2"/>
  <c r="S216" i="2"/>
  <c r="T216" i="2"/>
  <c r="M217" i="2"/>
  <c r="N217" i="2"/>
  <c r="O217" i="2" s="1"/>
  <c r="P217" i="2" s="1"/>
  <c r="Q217" i="2"/>
  <c r="R217" i="2"/>
  <c r="S217" i="2"/>
  <c r="T217" i="2"/>
  <c r="M218" i="2"/>
  <c r="O218" i="2" s="1"/>
  <c r="N218" i="2"/>
  <c r="P218" i="2"/>
  <c r="Q218" i="2"/>
  <c r="R218" i="2"/>
  <c r="S218" i="2"/>
  <c r="T218" i="2"/>
  <c r="M219" i="2"/>
  <c r="N219" i="2"/>
  <c r="O219" i="2" s="1"/>
  <c r="P219" i="2" s="1"/>
  <c r="Q219" i="2"/>
  <c r="R219" i="2"/>
  <c r="S219" i="2"/>
  <c r="T219" i="2"/>
  <c r="M220" i="2"/>
  <c r="N220" i="2"/>
  <c r="O220" i="2"/>
  <c r="P220" i="2" s="1"/>
  <c r="Q220" i="2"/>
  <c r="R220" i="2"/>
  <c r="S220" i="2"/>
  <c r="T220" i="2"/>
  <c r="M221" i="2"/>
  <c r="O221" i="2" s="1"/>
  <c r="P221" i="2" s="1"/>
  <c r="N221" i="2"/>
  <c r="Q221" i="2"/>
  <c r="R221" i="2"/>
  <c r="S221" i="2"/>
  <c r="T221" i="2"/>
  <c r="M222" i="2"/>
  <c r="O222" i="2" s="1"/>
  <c r="N222" i="2"/>
  <c r="P222" i="2"/>
  <c r="Q222" i="2"/>
  <c r="R222" i="2"/>
  <c r="S222" i="2"/>
  <c r="T222" i="2"/>
  <c r="M223" i="2"/>
  <c r="N223" i="2"/>
  <c r="O223" i="2"/>
  <c r="P223" i="2"/>
  <c r="Q223" i="2"/>
  <c r="R223" i="2"/>
  <c r="S223" i="2"/>
  <c r="T223" i="2"/>
  <c r="M224" i="2"/>
  <c r="N224" i="2"/>
  <c r="O224" i="2"/>
  <c r="P224" i="2" s="1"/>
  <c r="Q224" i="2"/>
  <c r="R224" i="2"/>
  <c r="S224" i="2"/>
  <c r="T224" i="2"/>
  <c r="M225" i="2"/>
  <c r="N225" i="2"/>
  <c r="O225" i="2"/>
  <c r="P225" i="2" s="1"/>
  <c r="Q225" i="2"/>
  <c r="R225" i="2"/>
  <c r="S225" i="2"/>
  <c r="T225" i="2"/>
  <c r="M226" i="2"/>
  <c r="O226" i="2" s="1"/>
  <c r="P226" i="2" s="1"/>
  <c r="N226" i="2"/>
  <c r="Q226" i="2"/>
  <c r="R226" i="2"/>
  <c r="S226" i="2"/>
  <c r="T226" i="2"/>
  <c r="M227" i="2"/>
  <c r="O227" i="2" s="1"/>
  <c r="N227" i="2"/>
  <c r="P227" i="2"/>
  <c r="Q227" i="2"/>
  <c r="R227" i="2"/>
  <c r="S227" i="2"/>
  <c r="T227" i="2"/>
  <c r="M228" i="2"/>
  <c r="N228" i="2"/>
  <c r="Q228" i="2"/>
  <c r="R228" i="2"/>
  <c r="S228" i="2"/>
  <c r="T228" i="2"/>
  <c r="M229" i="2"/>
  <c r="O229" i="2" s="1"/>
  <c r="P229" i="2" s="1"/>
  <c r="N229" i="2"/>
  <c r="Q229" i="2"/>
  <c r="R229" i="2"/>
  <c r="S229" i="2"/>
  <c r="T229" i="2"/>
  <c r="M230" i="2"/>
  <c r="O230" i="2" s="1"/>
  <c r="P230" i="2" s="1"/>
  <c r="N230" i="2"/>
  <c r="Q230" i="2"/>
  <c r="R230" i="2"/>
  <c r="S230" i="2"/>
  <c r="T230" i="2"/>
  <c r="M231" i="2"/>
  <c r="N231" i="2"/>
  <c r="O231" i="2"/>
  <c r="P231" i="2" s="1"/>
  <c r="Q231" i="2"/>
  <c r="R231" i="2"/>
  <c r="S231" i="2"/>
  <c r="T231" i="2"/>
  <c r="M232" i="2"/>
  <c r="N232" i="2"/>
  <c r="O232" i="2"/>
  <c r="P232" i="2" s="1"/>
  <c r="Q232" i="2"/>
  <c r="R232" i="2"/>
  <c r="S232" i="2"/>
  <c r="T232" i="2"/>
  <c r="M233" i="2"/>
  <c r="O233" i="2" s="1"/>
  <c r="N233" i="2"/>
  <c r="P233" i="2"/>
  <c r="Q233" i="2"/>
  <c r="R233" i="2"/>
  <c r="S233" i="2"/>
  <c r="T233" i="2"/>
  <c r="M234" i="2"/>
  <c r="N234" i="2"/>
  <c r="O234" i="2" s="1"/>
  <c r="P234" i="2"/>
  <c r="Q234" i="2"/>
  <c r="R234" i="2"/>
  <c r="S234" i="2"/>
  <c r="T234" i="2"/>
  <c r="M235" i="2"/>
  <c r="N235" i="2"/>
  <c r="O235" i="2" s="1"/>
  <c r="P235" i="2" s="1"/>
  <c r="Q235" i="2"/>
  <c r="R235" i="2"/>
  <c r="S235" i="2"/>
  <c r="T235" i="2"/>
  <c r="M236" i="2"/>
  <c r="O236" i="2" s="1"/>
  <c r="P236" i="2" s="1"/>
  <c r="N236" i="2"/>
  <c r="Q236" i="2"/>
  <c r="R236" i="2"/>
  <c r="S236" i="2"/>
  <c r="T236" i="2"/>
  <c r="M237" i="2"/>
  <c r="N237" i="2"/>
  <c r="Q237" i="2"/>
  <c r="R237" i="2"/>
  <c r="S237" i="2"/>
  <c r="T237" i="2"/>
  <c r="M238" i="2"/>
  <c r="N238" i="2"/>
  <c r="O238" i="2" s="1"/>
  <c r="P238" i="2" s="1"/>
  <c r="Q238" i="2"/>
  <c r="R238" i="2"/>
  <c r="S238" i="2"/>
  <c r="T238" i="2"/>
  <c r="M239" i="2"/>
  <c r="N239" i="2"/>
  <c r="O239" i="2"/>
  <c r="P239" i="2"/>
  <c r="Q239" i="2"/>
  <c r="R239" i="2"/>
  <c r="S239" i="2"/>
  <c r="T239" i="2"/>
  <c r="M240" i="2"/>
  <c r="N240" i="2"/>
  <c r="O240" i="2"/>
  <c r="P240" i="2" s="1"/>
  <c r="Q240" i="2"/>
  <c r="R240" i="2"/>
  <c r="S240" i="2"/>
  <c r="T240" i="2"/>
  <c r="M241" i="2"/>
  <c r="N241" i="2"/>
  <c r="O241" i="2"/>
  <c r="P241" i="2" s="1"/>
  <c r="Q241" i="2"/>
  <c r="R241" i="2"/>
  <c r="S241" i="2"/>
  <c r="T241" i="2"/>
  <c r="M242" i="2"/>
  <c r="O242" i="2" s="1"/>
  <c r="P242" i="2" s="1"/>
  <c r="N242" i="2"/>
  <c r="Q242" i="2"/>
  <c r="R242" i="2"/>
  <c r="S242" i="2"/>
  <c r="T242" i="2"/>
  <c r="M243" i="2"/>
  <c r="O243" i="2" s="1"/>
  <c r="N243" i="2"/>
  <c r="P243" i="2"/>
  <c r="Q243" i="2"/>
  <c r="R243" i="2"/>
  <c r="S243" i="2"/>
  <c r="T243" i="2"/>
  <c r="M244" i="2"/>
  <c r="N244" i="2"/>
  <c r="O244" i="2" s="1"/>
  <c r="P244" i="2" s="1"/>
  <c r="Q244" i="2"/>
  <c r="R244" i="2"/>
  <c r="S244" i="2"/>
  <c r="T244" i="2"/>
  <c r="M245" i="2"/>
  <c r="N245" i="2"/>
  <c r="O245" i="2"/>
  <c r="P245" i="2" s="1"/>
  <c r="Q245" i="2"/>
  <c r="R245" i="2"/>
  <c r="S245" i="2"/>
  <c r="T245" i="2"/>
  <c r="M246" i="2"/>
  <c r="O246" i="2" s="1"/>
  <c r="P246" i="2" s="1"/>
  <c r="N246" i="2"/>
  <c r="Q246" i="2"/>
  <c r="R246" i="2"/>
  <c r="S246" i="2"/>
  <c r="T246" i="2"/>
  <c r="M247" i="2"/>
  <c r="N247" i="2"/>
  <c r="O247" i="2"/>
  <c r="P247" i="2" s="1"/>
  <c r="Q247" i="2"/>
  <c r="R247" i="2"/>
  <c r="S247" i="2"/>
  <c r="T247" i="2"/>
  <c r="M248" i="2"/>
  <c r="N248" i="2"/>
  <c r="O248" i="2" s="1"/>
  <c r="P248" i="2" s="1"/>
  <c r="Q248" i="2"/>
  <c r="R248" i="2"/>
  <c r="S248" i="2"/>
  <c r="T248" i="2"/>
  <c r="M249" i="2"/>
  <c r="O249" i="2" s="1"/>
  <c r="P249" i="2" s="1"/>
  <c r="N249" i="2"/>
  <c r="Q249" i="2"/>
  <c r="R249" i="2"/>
  <c r="S249" i="2"/>
  <c r="T249" i="2"/>
  <c r="M250" i="2"/>
  <c r="O250" i="2" s="1"/>
  <c r="P250" i="2" s="1"/>
  <c r="N250" i="2"/>
  <c r="Q250" i="2"/>
  <c r="R250" i="2"/>
  <c r="S250" i="2"/>
  <c r="T250" i="2"/>
  <c r="M251" i="2"/>
  <c r="O251" i="2" s="1"/>
  <c r="P251" i="2" s="1"/>
  <c r="N251" i="2"/>
  <c r="Q251" i="2"/>
  <c r="R251" i="2"/>
  <c r="S251" i="2"/>
  <c r="T251" i="2"/>
  <c r="M252" i="2"/>
  <c r="N252" i="2"/>
  <c r="O252" i="2" s="1"/>
  <c r="P252" i="2" s="1"/>
  <c r="Q252" i="2"/>
  <c r="R252" i="2"/>
  <c r="S252" i="2"/>
  <c r="T252" i="2"/>
  <c r="M253" i="2"/>
  <c r="N253" i="2"/>
  <c r="Q253" i="2"/>
  <c r="R253" i="2"/>
  <c r="S253" i="2"/>
  <c r="T253" i="2"/>
  <c r="M254" i="2"/>
  <c r="N254" i="2"/>
  <c r="Q254" i="2"/>
  <c r="R254" i="2"/>
  <c r="S254" i="2"/>
  <c r="T254" i="2"/>
  <c r="M255" i="2"/>
  <c r="N255" i="2"/>
  <c r="O255" i="2"/>
  <c r="P255" i="2" s="1"/>
  <c r="Q255" i="2"/>
  <c r="R255" i="2"/>
  <c r="S255" i="2"/>
  <c r="T255" i="2"/>
  <c r="M256" i="2"/>
  <c r="N256" i="2"/>
  <c r="O256" i="2"/>
  <c r="P256" i="2" s="1"/>
  <c r="Q256" i="2"/>
  <c r="R256" i="2"/>
  <c r="S256" i="2"/>
  <c r="T256" i="2"/>
  <c r="M257" i="2"/>
  <c r="N257" i="2"/>
  <c r="Q257" i="2"/>
  <c r="R257" i="2"/>
  <c r="S257" i="2"/>
  <c r="T257" i="2"/>
  <c r="M258" i="2"/>
  <c r="O258" i="2" s="1"/>
  <c r="P258" i="2" s="1"/>
  <c r="N258" i="2"/>
  <c r="Q258" i="2"/>
  <c r="R258" i="2"/>
  <c r="S258" i="2"/>
  <c r="T258" i="2"/>
  <c r="M259" i="2"/>
  <c r="N259" i="2"/>
  <c r="O259" i="2" s="1"/>
  <c r="P259" i="2" s="1"/>
  <c r="Q259" i="2"/>
  <c r="R259" i="2"/>
  <c r="S259" i="2"/>
  <c r="T259" i="2"/>
  <c r="M260" i="2"/>
  <c r="N260" i="2"/>
  <c r="O260" i="2" s="1"/>
  <c r="P260" i="2" s="1"/>
  <c r="Q260" i="2"/>
  <c r="R260" i="2"/>
  <c r="S260" i="2"/>
  <c r="T260" i="2"/>
  <c r="M261" i="2"/>
  <c r="O261" i="2" s="1"/>
  <c r="P261" i="2" s="1"/>
  <c r="N261" i="2"/>
  <c r="Q261" i="2"/>
  <c r="R261" i="2"/>
  <c r="S261" i="2"/>
  <c r="T261" i="2"/>
  <c r="M262" i="2"/>
  <c r="O262" i="2" s="1"/>
  <c r="N262" i="2"/>
  <c r="P262" i="2"/>
  <c r="Q262" i="2"/>
  <c r="R262" i="2"/>
  <c r="S262" i="2"/>
  <c r="T262" i="2"/>
  <c r="M263" i="2"/>
  <c r="O263" i="2" s="1"/>
  <c r="P263" i="2" s="1"/>
  <c r="N263" i="2"/>
  <c r="Q263" i="2"/>
  <c r="R263" i="2"/>
  <c r="S263" i="2"/>
  <c r="T263" i="2"/>
  <c r="M264" i="2"/>
  <c r="N264" i="2"/>
  <c r="Q264" i="2"/>
  <c r="R264" i="2"/>
  <c r="S264" i="2"/>
  <c r="T264" i="2"/>
  <c r="M265" i="2"/>
  <c r="N265" i="2"/>
  <c r="O265" i="2" s="1"/>
  <c r="P265" i="2" s="1"/>
  <c r="Q265" i="2"/>
  <c r="R265" i="2"/>
  <c r="S265" i="2"/>
  <c r="T265" i="2"/>
  <c r="M266" i="2"/>
  <c r="N266" i="2"/>
  <c r="O266" i="2" s="1"/>
  <c r="P266" i="2" s="1"/>
  <c r="Q266" i="2"/>
  <c r="R266" i="2"/>
  <c r="S266" i="2"/>
  <c r="T266" i="2"/>
  <c r="M267" i="2"/>
  <c r="O267" i="2" s="1"/>
  <c r="P267" i="2" s="1"/>
  <c r="N267" i="2"/>
  <c r="Q267" i="2"/>
  <c r="R267" i="2"/>
  <c r="S267" i="2"/>
  <c r="T267" i="2"/>
  <c r="M268" i="2"/>
  <c r="N268" i="2"/>
  <c r="O268" i="2"/>
  <c r="P268" i="2" s="1"/>
  <c r="Q268" i="2"/>
  <c r="R268" i="2"/>
  <c r="S268" i="2"/>
  <c r="T268" i="2"/>
  <c r="M269" i="2"/>
  <c r="O269" i="2" s="1"/>
  <c r="P269" i="2" s="1"/>
  <c r="N269" i="2"/>
  <c r="Q269" i="2"/>
  <c r="R269" i="2"/>
  <c r="S269" i="2"/>
  <c r="T269" i="2"/>
  <c r="M270" i="2"/>
  <c r="N270" i="2"/>
  <c r="Q270" i="2"/>
  <c r="R270" i="2"/>
  <c r="S270" i="2"/>
  <c r="T270" i="2"/>
  <c r="M271" i="2"/>
  <c r="O271" i="2" s="1"/>
  <c r="N271" i="2"/>
  <c r="P271" i="2"/>
  <c r="Q271" i="2"/>
  <c r="R271" i="2"/>
  <c r="S271" i="2"/>
  <c r="T271" i="2"/>
  <c r="M272" i="2"/>
  <c r="N272" i="2"/>
  <c r="O272" i="2"/>
  <c r="P272" i="2" s="1"/>
  <c r="Q272" i="2"/>
  <c r="R272" i="2"/>
  <c r="S272" i="2"/>
  <c r="T272" i="2"/>
  <c r="M273" i="2"/>
  <c r="N273" i="2"/>
  <c r="O273" i="2" s="1"/>
  <c r="P273" i="2" s="1"/>
  <c r="Q273" i="2"/>
  <c r="R273" i="2"/>
  <c r="S273" i="2"/>
  <c r="T273" i="2"/>
  <c r="M274" i="2"/>
  <c r="O274" i="2" s="1"/>
  <c r="P274" i="2" s="1"/>
  <c r="N274" i="2"/>
  <c r="Q274" i="2"/>
  <c r="R274" i="2"/>
  <c r="S274" i="2"/>
  <c r="T274" i="2"/>
  <c r="M275" i="2"/>
  <c r="O275" i="2" s="1"/>
  <c r="P275" i="2" s="1"/>
  <c r="N275" i="2"/>
  <c r="Q275" i="2"/>
  <c r="R275" i="2"/>
  <c r="S275" i="2"/>
  <c r="T275" i="2"/>
  <c r="M276" i="2"/>
  <c r="N276" i="2"/>
  <c r="O276" i="2" s="1"/>
  <c r="P276" i="2" s="1"/>
  <c r="Q276" i="2"/>
  <c r="R276" i="2"/>
  <c r="S276" i="2"/>
  <c r="T276" i="2"/>
  <c r="M277" i="2"/>
  <c r="O277" i="2" s="1"/>
  <c r="P277" i="2" s="1"/>
  <c r="N277" i="2"/>
  <c r="Q277" i="2"/>
  <c r="R277" i="2"/>
  <c r="S277" i="2"/>
  <c r="T277" i="2"/>
  <c r="M278" i="2"/>
  <c r="O278" i="2" s="1"/>
  <c r="P278" i="2" s="1"/>
  <c r="N278" i="2"/>
  <c r="Q278" i="2"/>
  <c r="R278" i="2"/>
  <c r="S278" i="2"/>
  <c r="T278" i="2"/>
  <c r="M279" i="2"/>
  <c r="O279" i="2" s="1"/>
  <c r="P279" i="2" s="1"/>
  <c r="N279" i="2"/>
  <c r="Q279" i="2"/>
  <c r="R279" i="2"/>
  <c r="S279" i="2"/>
  <c r="T279" i="2"/>
  <c r="M280" i="2"/>
  <c r="N280" i="2"/>
  <c r="O280" i="2"/>
  <c r="P280" i="2" s="1"/>
  <c r="Q280" i="2"/>
  <c r="R280" i="2"/>
  <c r="S280" i="2"/>
  <c r="T280" i="2"/>
  <c r="M281" i="2"/>
  <c r="N281" i="2"/>
  <c r="O281" i="2"/>
  <c r="P281" i="2" s="1"/>
  <c r="Q281" i="2"/>
  <c r="R281" i="2"/>
  <c r="S281" i="2"/>
  <c r="T281" i="2"/>
  <c r="M282" i="2"/>
  <c r="N282" i="2"/>
  <c r="O282" i="2" s="1"/>
  <c r="P282" i="2" s="1"/>
  <c r="Q282" i="2"/>
  <c r="R282" i="2"/>
  <c r="S282" i="2"/>
  <c r="T282" i="2"/>
  <c r="M283" i="2"/>
  <c r="N283" i="2"/>
  <c r="O283" i="2"/>
  <c r="P283" i="2"/>
  <c r="Q283" i="2"/>
  <c r="R283" i="2"/>
  <c r="S283" i="2"/>
  <c r="T283" i="2"/>
  <c r="M284" i="2"/>
  <c r="N284" i="2"/>
  <c r="O284" i="2"/>
  <c r="P284" i="2"/>
  <c r="Q284" i="2"/>
  <c r="R284" i="2"/>
  <c r="S284" i="2"/>
  <c r="T284" i="2"/>
  <c r="M285" i="2"/>
  <c r="N285" i="2"/>
  <c r="Q285" i="2"/>
  <c r="R285" i="2"/>
  <c r="S285" i="2"/>
  <c r="T285" i="2"/>
  <c r="M286" i="2"/>
  <c r="N286" i="2"/>
  <c r="O286" i="2"/>
  <c r="P286" i="2" s="1"/>
  <c r="Q286" i="2"/>
  <c r="R286" i="2"/>
  <c r="S286" i="2"/>
  <c r="T286" i="2"/>
  <c r="M287" i="2"/>
  <c r="N287" i="2"/>
  <c r="O287" i="2" s="1"/>
  <c r="P287" i="2"/>
  <c r="Q287" i="2"/>
  <c r="R287" i="2"/>
  <c r="S287" i="2"/>
  <c r="T287" i="2"/>
  <c r="M288" i="2"/>
  <c r="N288" i="2"/>
  <c r="O288" i="2"/>
  <c r="P288" i="2"/>
  <c r="Q288" i="2"/>
  <c r="R288" i="2"/>
  <c r="S288" i="2"/>
  <c r="T288" i="2"/>
  <c r="M289" i="2"/>
  <c r="N289" i="2"/>
  <c r="O289" i="2" s="1"/>
  <c r="P289" i="2" s="1"/>
  <c r="Q289" i="2"/>
  <c r="R289" i="2"/>
  <c r="S289" i="2"/>
  <c r="T289" i="2"/>
  <c r="M290" i="2"/>
  <c r="N290" i="2"/>
  <c r="Q290" i="2"/>
  <c r="R290" i="2"/>
  <c r="S290" i="2"/>
  <c r="T290" i="2"/>
  <c r="M291" i="2"/>
  <c r="O291" i="2" s="1"/>
  <c r="P291" i="2" s="1"/>
  <c r="N291" i="2"/>
  <c r="Q291" i="2"/>
  <c r="R291" i="2"/>
  <c r="S291" i="2"/>
  <c r="T291" i="2"/>
  <c r="M292" i="2"/>
  <c r="N292" i="2"/>
  <c r="Q292" i="2"/>
  <c r="R292" i="2"/>
  <c r="S292" i="2"/>
  <c r="T292" i="2"/>
  <c r="M293" i="2"/>
  <c r="O293" i="2" s="1"/>
  <c r="P293" i="2" s="1"/>
  <c r="N293" i="2"/>
  <c r="Q293" i="2"/>
  <c r="R293" i="2"/>
  <c r="S293" i="2"/>
  <c r="T293" i="2"/>
  <c r="M294" i="2"/>
  <c r="N294" i="2"/>
  <c r="O294" i="2" s="1"/>
  <c r="P294" i="2" s="1"/>
  <c r="Q294" i="2"/>
  <c r="R294" i="2"/>
  <c r="S294" i="2"/>
  <c r="T294" i="2"/>
  <c r="M295" i="2"/>
  <c r="N295" i="2"/>
  <c r="Q295" i="2"/>
  <c r="R295" i="2"/>
  <c r="S295" i="2"/>
  <c r="T295" i="2"/>
  <c r="M296" i="2"/>
  <c r="N296" i="2"/>
  <c r="O296" i="2"/>
  <c r="P296" i="2" s="1"/>
  <c r="Q296" i="2"/>
  <c r="R296" i="2"/>
  <c r="S296" i="2"/>
  <c r="T296" i="2"/>
  <c r="M297" i="2"/>
  <c r="N297" i="2"/>
  <c r="O297" i="2"/>
  <c r="P297" i="2" s="1"/>
  <c r="Q297" i="2"/>
  <c r="R297" i="2"/>
  <c r="S297" i="2"/>
  <c r="T297" i="2"/>
  <c r="M298" i="2"/>
  <c r="O298" i="2" s="1"/>
  <c r="N298" i="2"/>
  <c r="P298" i="2"/>
  <c r="Q298" i="2"/>
  <c r="R298" i="2"/>
  <c r="S298" i="2"/>
  <c r="T298" i="2"/>
  <c r="M299" i="2"/>
  <c r="O299" i="2" s="1"/>
  <c r="N299" i="2"/>
  <c r="P299" i="2"/>
  <c r="Q299" i="2"/>
  <c r="R299" i="2"/>
  <c r="S299" i="2"/>
  <c r="T299" i="2"/>
  <c r="M300" i="2"/>
  <c r="N300" i="2"/>
  <c r="O300" i="2"/>
  <c r="P300" i="2"/>
  <c r="Q300" i="2"/>
  <c r="R300" i="2"/>
  <c r="S300" i="2"/>
  <c r="T300" i="2"/>
  <c r="M301" i="2"/>
  <c r="N301" i="2"/>
  <c r="O301" i="2" s="1"/>
  <c r="P301" i="2" s="1"/>
  <c r="Q301" i="2"/>
  <c r="R301" i="2"/>
  <c r="S301" i="2"/>
  <c r="T301" i="2"/>
  <c r="M302" i="2"/>
  <c r="N302" i="2"/>
  <c r="O302" i="2"/>
  <c r="P302" i="2" s="1"/>
  <c r="Q302" i="2"/>
  <c r="R302" i="2"/>
  <c r="S302" i="2"/>
  <c r="T302" i="2"/>
  <c r="M303" i="2"/>
  <c r="O303" i="2" s="1"/>
  <c r="N303" i="2"/>
  <c r="P303" i="2"/>
  <c r="Q303" i="2"/>
  <c r="R303" i="2"/>
  <c r="S303" i="2"/>
  <c r="T303" i="2"/>
  <c r="M304" i="2"/>
  <c r="N304" i="2"/>
  <c r="O304" i="2"/>
  <c r="P304" i="2"/>
  <c r="Q304" i="2"/>
  <c r="R304" i="2"/>
  <c r="S304" i="2"/>
  <c r="T304" i="2"/>
  <c r="M305" i="2"/>
  <c r="N305" i="2"/>
  <c r="O305" i="2"/>
  <c r="P305" i="2" s="1"/>
  <c r="Q305" i="2"/>
  <c r="R305" i="2"/>
  <c r="S305" i="2"/>
  <c r="T305" i="2"/>
  <c r="M306" i="2"/>
  <c r="N306" i="2"/>
  <c r="Q306" i="2"/>
  <c r="R306" i="2"/>
  <c r="S306" i="2"/>
  <c r="T306" i="2"/>
  <c r="M307" i="2"/>
  <c r="O307" i="2" s="1"/>
  <c r="P307" i="2" s="1"/>
  <c r="N307" i="2"/>
  <c r="Q307" i="2"/>
  <c r="R307" i="2"/>
  <c r="S307" i="2"/>
  <c r="T307" i="2"/>
  <c r="M308" i="2"/>
  <c r="N308" i="2"/>
  <c r="O308" i="2"/>
  <c r="P308" i="2"/>
  <c r="Q308" i="2"/>
  <c r="R308" i="2"/>
  <c r="S308" i="2"/>
  <c r="T308" i="2"/>
  <c r="M309" i="2"/>
  <c r="O309" i="2" s="1"/>
  <c r="P309" i="2" s="1"/>
  <c r="N309" i="2"/>
  <c r="Q309" i="2"/>
  <c r="R309" i="2"/>
  <c r="S309" i="2"/>
  <c r="T309" i="2"/>
  <c r="M310" i="2"/>
  <c r="N310" i="2"/>
  <c r="Q310" i="2"/>
  <c r="R310" i="2"/>
  <c r="S310" i="2"/>
  <c r="T310" i="2"/>
  <c r="M311" i="2"/>
  <c r="N311" i="2"/>
  <c r="Q311" i="2"/>
  <c r="R311" i="2"/>
  <c r="S311" i="2"/>
  <c r="T311" i="2"/>
  <c r="M312" i="2"/>
  <c r="N312" i="2"/>
  <c r="O312" i="2"/>
  <c r="P312" i="2" s="1"/>
  <c r="Q312" i="2"/>
  <c r="R312" i="2"/>
  <c r="S312" i="2"/>
  <c r="T312" i="2"/>
  <c r="M313" i="2"/>
  <c r="N313" i="2"/>
  <c r="Q313" i="2"/>
  <c r="R313" i="2"/>
  <c r="S313" i="2"/>
  <c r="T313" i="2"/>
  <c r="M314" i="2"/>
  <c r="N314" i="2"/>
  <c r="O314" i="2" s="1"/>
  <c r="P314" i="2"/>
  <c r="Q314" i="2"/>
  <c r="R314" i="2"/>
  <c r="S314" i="2"/>
  <c r="T314" i="2"/>
  <c r="M315" i="2"/>
  <c r="N315" i="2"/>
  <c r="O315" i="2" s="1"/>
  <c r="P315" i="2" s="1"/>
  <c r="Q315" i="2"/>
  <c r="R315" i="2"/>
  <c r="S315" i="2"/>
  <c r="T315" i="2"/>
  <c r="M316" i="2"/>
  <c r="O316" i="2" s="1"/>
  <c r="N316" i="2"/>
  <c r="P316" i="2"/>
  <c r="Q316" i="2"/>
  <c r="R316" i="2"/>
  <c r="S316" i="2"/>
  <c r="T316" i="2"/>
  <c r="M317" i="2"/>
  <c r="N317" i="2"/>
  <c r="O317" i="2"/>
  <c r="P317" i="2" s="1"/>
  <c r="Q317" i="2"/>
  <c r="R317" i="2"/>
  <c r="S317" i="2"/>
  <c r="T317" i="2"/>
  <c r="M318" i="2"/>
  <c r="N318" i="2"/>
  <c r="O318" i="2"/>
  <c r="P318" i="2" s="1"/>
  <c r="Q318" i="2"/>
  <c r="R318" i="2"/>
  <c r="S318" i="2"/>
  <c r="T318" i="2"/>
  <c r="M319" i="2"/>
  <c r="O319" i="2" s="1"/>
  <c r="N319" i="2"/>
  <c r="P319" i="2"/>
  <c r="Q319" i="2"/>
  <c r="R319" i="2"/>
  <c r="S319" i="2"/>
  <c r="T319" i="2"/>
  <c r="M320" i="2"/>
  <c r="O320" i="2" s="1"/>
  <c r="N320" i="2"/>
  <c r="P320" i="2"/>
  <c r="Q320" i="2"/>
  <c r="R320" i="2"/>
  <c r="S320" i="2"/>
  <c r="T320" i="2"/>
  <c r="M321" i="2"/>
  <c r="N321" i="2"/>
  <c r="O321" i="2"/>
  <c r="P321" i="2" s="1"/>
  <c r="Q321" i="2"/>
  <c r="R321" i="2"/>
  <c r="S321" i="2"/>
  <c r="T321" i="2"/>
  <c r="M322" i="2"/>
  <c r="N322" i="2"/>
  <c r="O322" i="2"/>
  <c r="P322" i="2" s="1"/>
  <c r="Q322" i="2"/>
  <c r="R322" i="2"/>
  <c r="S322" i="2"/>
  <c r="T322" i="2"/>
  <c r="M323" i="2"/>
  <c r="N323" i="2"/>
  <c r="O323" i="2" s="1"/>
  <c r="P323" i="2" s="1"/>
  <c r="Q323" i="2"/>
  <c r="R323" i="2"/>
  <c r="S323" i="2"/>
  <c r="T323" i="2"/>
  <c r="M324" i="2"/>
  <c r="O324" i="2" s="1"/>
  <c r="P324" i="2" s="1"/>
  <c r="N324" i="2"/>
  <c r="Q324" i="2"/>
  <c r="R324" i="2"/>
  <c r="S324" i="2"/>
  <c r="T324" i="2"/>
  <c r="M325" i="2"/>
  <c r="N325" i="2"/>
  <c r="O325" i="2"/>
  <c r="P325" i="2"/>
  <c r="Q325" i="2"/>
  <c r="R325" i="2"/>
  <c r="S325" i="2"/>
  <c r="T325" i="2"/>
  <c r="M326" i="2"/>
  <c r="N326" i="2"/>
  <c r="Q326" i="2"/>
  <c r="R326" i="2"/>
  <c r="S326" i="2"/>
  <c r="T326" i="2"/>
  <c r="M327" i="2"/>
  <c r="O327" i="2" s="1"/>
  <c r="P327" i="2" s="1"/>
  <c r="N327" i="2"/>
  <c r="Q327" i="2"/>
  <c r="R327" i="2"/>
  <c r="S327" i="2"/>
  <c r="T327" i="2"/>
  <c r="M328" i="2"/>
  <c r="O328" i="2" s="1"/>
  <c r="P328" i="2" s="1"/>
  <c r="N328" i="2"/>
  <c r="Q328" i="2"/>
  <c r="R328" i="2"/>
  <c r="S328" i="2"/>
  <c r="T328" i="2"/>
  <c r="M329" i="2"/>
  <c r="N329" i="2"/>
  <c r="O329" i="2"/>
  <c r="P329" i="2"/>
  <c r="Q329" i="2"/>
  <c r="R329" i="2"/>
  <c r="S329" i="2"/>
  <c r="T329" i="2"/>
  <c r="M330" i="2"/>
  <c r="N330" i="2"/>
  <c r="O330" i="2"/>
  <c r="P330" i="2"/>
  <c r="Q330" i="2"/>
  <c r="R330" i="2"/>
  <c r="S330" i="2"/>
  <c r="T330" i="2"/>
  <c r="M331" i="2"/>
  <c r="N331" i="2"/>
  <c r="Q331" i="2"/>
  <c r="R331" i="2"/>
  <c r="S331" i="2"/>
  <c r="T331" i="2"/>
  <c r="M332" i="2"/>
  <c r="N332" i="2"/>
  <c r="O332" i="2"/>
  <c r="P332" i="2"/>
  <c r="Q332" i="2"/>
  <c r="R332" i="2"/>
  <c r="S332" i="2"/>
  <c r="T332" i="2"/>
  <c r="M333" i="2"/>
  <c r="N333" i="2"/>
  <c r="O333" i="2" s="1"/>
  <c r="P333" i="2" s="1"/>
  <c r="Q333" i="2"/>
  <c r="R333" i="2"/>
  <c r="S333" i="2"/>
  <c r="T333" i="2"/>
  <c r="M334" i="2"/>
  <c r="N334" i="2"/>
  <c r="Q334" i="2"/>
  <c r="R334" i="2"/>
  <c r="S334" i="2"/>
  <c r="T334" i="2"/>
  <c r="M335" i="2"/>
  <c r="N335" i="2"/>
  <c r="Q335" i="2"/>
  <c r="R335" i="2"/>
  <c r="S335" i="2"/>
  <c r="T335" i="2"/>
  <c r="M336" i="2"/>
  <c r="N336" i="2"/>
  <c r="O336" i="2" s="1"/>
  <c r="P336" i="2"/>
  <c r="Q336" i="2"/>
  <c r="R336" i="2"/>
  <c r="S336" i="2"/>
  <c r="T336" i="2"/>
  <c r="M337" i="2"/>
  <c r="N337" i="2"/>
  <c r="O337" i="2"/>
  <c r="P337" i="2" s="1"/>
  <c r="Q337" i="2"/>
  <c r="R337" i="2"/>
  <c r="S337" i="2"/>
  <c r="T337" i="2"/>
  <c r="M338" i="2"/>
  <c r="N338" i="2"/>
  <c r="O338" i="2"/>
  <c r="P338" i="2" s="1"/>
  <c r="Q338" i="2"/>
  <c r="R338" i="2"/>
  <c r="S338" i="2"/>
  <c r="T338" i="2"/>
  <c r="M339" i="2"/>
  <c r="N339" i="2"/>
  <c r="O339" i="2"/>
  <c r="P339" i="2"/>
  <c r="Q339" i="2"/>
  <c r="R339" i="2"/>
  <c r="S339" i="2"/>
  <c r="T339" i="2"/>
  <c r="M340" i="2"/>
  <c r="N340" i="2"/>
  <c r="O340" i="2"/>
  <c r="P340" i="2"/>
  <c r="Q340" i="2"/>
  <c r="R340" i="2"/>
  <c r="S340" i="2"/>
  <c r="T340" i="2"/>
  <c r="M341" i="2"/>
  <c r="N341" i="2"/>
  <c r="Q341" i="2"/>
  <c r="R341" i="2"/>
  <c r="S341" i="2"/>
  <c r="T341" i="2"/>
  <c r="M342" i="2"/>
  <c r="N342" i="2"/>
  <c r="O342" i="2"/>
  <c r="P342" i="2" s="1"/>
  <c r="Q342" i="2"/>
  <c r="R342" i="2"/>
  <c r="S342" i="2"/>
  <c r="T342" i="2"/>
  <c r="M343" i="2"/>
  <c r="N343" i="2"/>
  <c r="O343" i="2" s="1"/>
  <c r="P343" i="2" s="1"/>
  <c r="Q343" i="2"/>
  <c r="R343" i="2"/>
  <c r="S343" i="2"/>
  <c r="T343" i="2"/>
  <c r="M344" i="2"/>
  <c r="O344" i="2" s="1"/>
  <c r="N344" i="2"/>
  <c r="P344" i="2"/>
  <c r="Q344" i="2"/>
  <c r="R344" i="2"/>
  <c r="S344" i="2"/>
  <c r="T344" i="2"/>
  <c r="M345" i="2"/>
  <c r="N345" i="2"/>
  <c r="O345" i="2"/>
  <c r="P345" i="2" s="1"/>
  <c r="Q345" i="2"/>
  <c r="R345" i="2"/>
  <c r="S345" i="2"/>
  <c r="T345" i="2"/>
  <c r="M346" i="2"/>
  <c r="N346" i="2"/>
  <c r="O346" i="2"/>
  <c r="P346" i="2" s="1"/>
  <c r="Q346" i="2"/>
  <c r="R346" i="2"/>
  <c r="S346" i="2"/>
  <c r="T346" i="2"/>
  <c r="M347" i="2"/>
  <c r="O347" i="2" s="1"/>
  <c r="P347" i="2" s="1"/>
  <c r="N347" i="2"/>
  <c r="Q347" i="2"/>
  <c r="R347" i="2"/>
  <c r="S347" i="2"/>
  <c r="T347" i="2"/>
  <c r="M348" i="2"/>
  <c r="O348" i="2" s="1"/>
  <c r="P348" i="2" s="1"/>
  <c r="N348" i="2"/>
  <c r="Q348" i="2"/>
  <c r="R348" i="2"/>
  <c r="S348" i="2"/>
  <c r="T348" i="2"/>
  <c r="M349" i="2"/>
  <c r="O349" i="2" s="1"/>
  <c r="P349" i="2" s="1"/>
  <c r="N349" i="2"/>
  <c r="Q349" i="2"/>
  <c r="R349" i="2"/>
  <c r="S349" i="2"/>
  <c r="T349" i="2"/>
  <c r="M350" i="2"/>
  <c r="N350" i="2"/>
  <c r="O350" i="2" s="1"/>
  <c r="P350" i="2" s="1"/>
  <c r="Q350" i="2"/>
  <c r="R350" i="2"/>
  <c r="S350" i="2"/>
  <c r="T350" i="2"/>
  <c r="M351" i="2"/>
  <c r="O351" i="2" s="1"/>
  <c r="P351" i="2" s="1"/>
  <c r="N351" i="2"/>
  <c r="Q351" i="2"/>
  <c r="R351" i="2"/>
  <c r="S351" i="2"/>
  <c r="T351" i="2"/>
  <c r="M352" i="2"/>
  <c r="O352" i="2" s="1"/>
  <c r="P352" i="2" s="1"/>
  <c r="N352" i="2"/>
  <c r="Q352" i="2"/>
  <c r="R352" i="2"/>
  <c r="S352" i="2"/>
  <c r="T352" i="2"/>
  <c r="M353" i="2"/>
  <c r="N353" i="2"/>
  <c r="O353" i="2"/>
  <c r="P353" i="2" s="1"/>
  <c r="Q353" i="2"/>
  <c r="R353" i="2"/>
  <c r="S353" i="2"/>
  <c r="T353" i="2"/>
  <c r="M354" i="2"/>
  <c r="N354" i="2"/>
  <c r="O354" i="2"/>
  <c r="P354" i="2" s="1"/>
  <c r="Q354" i="2"/>
  <c r="R354" i="2"/>
  <c r="S354" i="2"/>
  <c r="T354" i="2"/>
  <c r="M355" i="2"/>
  <c r="O355" i="2" s="1"/>
  <c r="N355" i="2"/>
  <c r="P355" i="2"/>
  <c r="Q355" i="2"/>
  <c r="R355" i="2"/>
  <c r="S355" i="2"/>
  <c r="T355" i="2"/>
  <c r="M356" i="2"/>
  <c r="N356" i="2"/>
  <c r="O356" i="2" s="1"/>
  <c r="P356" i="2" s="1"/>
  <c r="Q356" i="2"/>
  <c r="R356" i="2"/>
  <c r="S356" i="2"/>
  <c r="T356" i="2"/>
  <c r="M357" i="2"/>
  <c r="N357" i="2"/>
  <c r="O357" i="2" s="1"/>
  <c r="P357" i="2" s="1"/>
  <c r="Q357" i="2"/>
  <c r="R357" i="2"/>
  <c r="S357" i="2"/>
  <c r="T357" i="2"/>
  <c r="M358" i="2"/>
  <c r="N358" i="2"/>
  <c r="O358" i="2"/>
  <c r="P358" i="2" s="1"/>
  <c r="Q358" i="2"/>
  <c r="R358" i="2"/>
  <c r="S358" i="2"/>
  <c r="T358" i="2"/>
  <c r="M359" i="2"/>
  <c r="O359" i="2" s="1"/>
  <c r="P359" i="2" s="1"/>
  <c r="N359" i="2"/>
  <c r="Q359" i="2"/>
  <c r="R359" i="2"/>
  <c r="S359" i="2"/>
  <c r="T359" i="2"/>
  <c r="M360" i="2"/>
  <c r="O360" i="2" s="1"/>
  <c r="N360" i="2"/>
  <c r="P360" i="2"/>
  <c r="Q360" i="2"/>
  <c r="R360" i="2"/>
  <c r="S360" i="2"/>
  <c r="T360" i="2"/>
  <c r="M361" i="2"/>
  <c r="O361" i="2" s="1"/>
  <c r="P361" i="2" s="1"/>
  <c r="N361" i="2"/>
  <c r="Q361" i="2"/>
  <c r="R361" i="2"/>
  <c r="S361" i="2"/>
  <c r="T361" i="2"/>
  <c r="M362" i="2"/>
  <c r="N362" i="2"/>
  <c r="Q362" i="2"/>
  <c r="R362" i="2"/>
  <c r="S362" i="2"/>
  <c r="T362" i="2"/>
  <c r="M363" i="2"/>
  <c r="N363" i="2"/>
  <c r="O363" i="2"/>
  <c r="P363" i="2"/>
  <c r="Q363" i="2"/>
  <c r="R363" i="2"/>
  <c r="S363" i="2"/>
  <c r="T363" i="2"/>
  <c r="M364" i="2"/>
  <c r="N364" i="2"/>
  <c r="O364" i="2"/>
  <c r="P364" i="2" s="1"/>
  <c r="Q364" i="2"/>
  <c r="R364" i="2"/>
  <c r="S364" i="2"/>
  <c r="T364" i="2"/>
  <c r="M365" i="2"/>
  <c r="N365" i="2"/>
  <c r="Q365" i="2"/>
  <c r="R365" i="2"/>
  <c r="S365" i="2"/>
  <c r="T365" i="2"/>
  <c r="M366" i="2"/>
  <c r="N366" i="2"/>
  <c r="Q366" i="2"/>
  <c r="R366" i="2"/>
  <c r="S366" i="2"/>
  <c r="T366" i="2"/>
  <c r="M367" i="2"/>
  <c r="N367" i="2"/>
  <c r="Q367" i="2"/>
  <c r="R367" i="2"/>
  <c r="S367" i="2"/>
  <c r="T367" i="2"/>
  <c r="M368" i="2"/>
  <c r="N368" i="2"/>
  <c r="Q368" i="2"/>
  <c r="R368" i="2"/>
  <c r="S368" i="2"/>
  <c r="T368" i="2"/>
  <c r="M369" i="2"/>
  <c r="O369" i="2" s="1"/>
  <c r="N369" i="2"/>
  <c r="P369" i="2"/>
  <c r="Q369" i="2"/>
  <c r="R369" i="2"/>
  <c r="S369" i="2"/>
  <c r="T369" i="2"/>
  <c r="M370" i="2"/>
  <c r="O370" i="2" s="1"/>
  <c r="N370" i="2"/>
  <c r="P370" i="2"/>
  <c r="Q370" i="2"/>
  <c r="R370" i="2"/>
  <c r="S370" i="2"/>
  <c r="T370" i="2"/>
  <c r="M371" i="2"/>
  <c r="N371" i="2"/>
  <c r="O371" i="2"/>
  <c r="P371" i="2" s="1"/>
  <c r="Q371" i="2"/>
  <c r="R371" i="2"/>
  <c r="S371" i="2"/>
  <c r="T371" i="2"/>
  <c r="M372" i="2"/>
  <c r="N372" i="2"/>
  <c r="O372" i="2"/>
  <c r="P372" i="2"/>
  <c r="Q372" i="2"/>
  <c r="R372" i="2"/>
  <c r="S372" i="2"/>
  <c r="T372" i="2"/>
  <c r="M373" i="2"/>
  <c r="O373" i="2" s="1"/>
  <c r="P373" i="2" s="1"/>
  <c r="N373" i="2"/>
  <c r="Q373" i="2"/>
  <c r="R373" i="2"/>
  <c r="S373" i="2"/>
  <c r="T373" i="2"/>
  <c r="M374" i="2"/>
  <c r="O374" i="2" s="1"/>
  <c r="P374" i="2" s="1"/>
  <c r="N374" i="2"/>
  <c r="Q374" i="2"/>
  <c r="R374" i="2"/>
  <c r="S374" i="2"/>
  <c r="T374" i="2"/>
  <c r="M375" i="2"/>
  <c r="O375" i="2" s="1"/>
  <c r="P375" i="2" s="1"/>
  <c r="N375" i="2"/>
  <c r="Q375" i="2"/>
  <c r="R375" i="2"/>
  <c r="S375" i="2"/>
  <c r="T375" i="2"/>
  <c r="M376" i="2"/>
  <c r="O376" i="2" s="1"/>
  <c r="P376" i="2" s="1"/>
  <c r="N376" i="2"/>
  <c r="Q376" i="2"/>
  <c r="R376" i="2"/>
  <c r="S376" i="2"/>
  <c r="T376" i="2"/>
  <c r="M377" i="2"/>
  <c r="O377" i="2" s="1"/>
  <c r="P377" i="2" s="1"/>
  <c r="N377" i="2"/>
  <c r="Q377" i="2"/>
  <c r="R377" i="2"/>
  <c r="S377" i="2"/>
  <c r="T377" i="2"/>
  <c r="M378" i="2"/>
  <c r="N378" i="2"/>
  <c r="O378" i="2"/>
  <c r="P378" i="2" s="1"/>
  <c r="Q378" i="2"/>
  <c r="R378" i="2"/>
  <c r="S378" i="2"/>
  <c r="T378" i="2"/>
  <c r="M379" i="2"/>
  <c r="O379" i="2" s="1"/>
  <c r="P379" i="2" s="1"/>
  <c r="N379" i="2"/>
  <c r="Q379" i="2"/>
  <c r="R379" i="2"/>
  <c r="S379" i="2"/>
  <c r="T379" i="2"/>
  <c r="M380" i="2"/>
  <c r="N380" i="2"/>
  <c r="O380" i="2"/>
  <c r="P380" i="2" s="1"/>
  <c r="Q380" i="2"/>
  <c r="R380" i="2"/>
  <c r="S380" i="2"/>
  <c r="T380" i="2"/>
  <c r="M381" i="2"/>
  <c r="O381" i="2" s="1"/>
  <c r="P381" i="2" s="1"/>
  <c r="N381" i="2"/>
  <c r="Q381" i="2"/>
  <c r="R381" i="2"/>
  <c r="S381" i="2"/>
  <c r="T381" i="2"/>
  <c r="M382" i="2"/>
  <c r="O382" i="2" s="1"/>
  <c r="N382" i="2"/>
  <c r="P382" i="2"/>
  <c r="Q382" i="2"/>
  <c r="R382" i="2"/>
  <c r="S382" i="2"/>
  <c r="T382" i="2"/>
  <c r="M383" i="2"/>
  <c r="N383" i="2"/>
  <c r="Q383" i="2"/>
  <c r="R383" i="2"/>
  <c r="S383" i="2"/>
  <c r="T383" i="2"/>
  <c r="M384" i="2"/>
  <c r="O384" i="2" s="1"/>
  <c r="P384" i="2" s="1"/>
  <c r="N384" i="2"/>
  <c r="Q384" i="2"/>
  <c r="R384" i="2"/>
  <c r="S384" i="2"/>
  <c r="T384" i="2"/>
  <c r="M385" i="2"/>
  <c r="N385" i="2"/>
  <c r="O385" i="2" s="1"/>
  <c r="P385" i="2"/>
  <c r="Q385" i="2"/>
  <c r="R385" i="2"/>
  <c r="S385" i="2"/>
  <c r="T385" i="2"/>
  <c r="M386" i="2"/>
  <c r="N386" i="2"/>
  <c r="O386" i="2"/>
  <c r="P386" i="2"/>
  <c r="Q386" i="2"/>
  <c r="R386" i="2"/>
  <c r="S386" i="2"/>
  <c r="T386" i="2"/>
  <c r="M387" i="2"/>
  <c r="N387" i="2"/>
  <c r="O387" i="2" s="1"/>
  <c r="P387" i="2" s="1"/>
  <c r="Q387" i="2"/>
  <c r="R387" i="2"/>
  <c r="S387" i="2"/>
  <c r="T387" i="2"/>
  <c r="M388" i="2"/>
  <c r="N388" i="2"/>
  <c r="Q388" i="2"/>
  <c r="R388" i="2"/>
  <c r="S388" i="2"/>
  <c r="T388" i="2"/>
  <c r="M389" i="2"/>
  <c r="N389" i="2"/>
  <c r="Q389" i="2"/>
  <c r="R389" i="2"/>
  <c r="S389" i="2"/>
  <c r="T389" i="2"/>
  <c r="M390" i="2"/>
  <c r="O390" i="2" s="1"/>
  <c r="P390" i="2" s="1"/>
  <c r="N390" i="2"/>
  <c r="Q390" i="2"/>
  <c r="R390" i="2"/>
  <c r="S390" i="2"/>
  <c r="T390" i="2"/>
  <c r="M391" i="2"/>
  <c r="O391" i="2" s="1"/>
  <c r="P391" i="2" s="1"/>
  <c r="N391" i="2"/>
  <c r="Q391" i="2"/>
  <c r="R391" i="2"/>
  <c r="S391" i="2"/>
  <c r="T391" i="2"/>
  <c r="M392" i="2"/>
  <c r="N392" i="2"/>
  <c r="O392" i="2"/>
  <c r="P392" i="2" s="1"/>
  <c r="Q392" i="2"/>
  <c r="R392" i="2"/>
  <c r="S392" i="2"/>
  <c r="T392" i="2"/>
  <c r="M393" i="2"/>
  <c r="N393" i="2"/>
  <c r="O393" i="2" s="1"/>
  <c r="P393" i="2" s="1"/>
  <c r="Q393" i="2"/>
  <c r="R393" i="2"/>
  <c r="S393" i="2"/>
  <c r="T393" i="2"/>
  <c r="M394" i="2"/>
  <c r="N394" i="2"/>
  <c r="O394" i="2"/>
  <c r="P394" i="2" s="1"/>
  <c r="Q394" i="2"/>
  <c r="R394" i="2"/>
  <c r="S394" i="2"/>
  <c r="T394" i="2"/>
  <c r="M395" i="2"/>
  <c r="O395" i="2" s="1"/>
  <c r="N395" i="2"/>
  <c r="P395" i="2"/>
  <c r="Q395" i="2"/>
  <c r="R395" i="2"/>
  <c r="S395" i="2"/>
  <c r="T395" i="2"/>
  <c r="M396" i="2"/>
  <c r="N396" i="2"/>
  <c r="O396" i="2"/>
  <c r="P396" i="2"/>
  <c r="Q396" i="2"/>
  <c r="R396" i="2"/>
  <c r="S396" i="2"/>
  <c r="T396" i="2"/>
  <c r="M397" i="2"/>
  <c r="N397" i="2"/>
  <c r="Q397" i="2"/>
  <c r="R397" i="2"/>
  <c r="S397" i="2"/>
  <c r="T397" i="2"/>
  <c r="M398" i="2"/>
  <c r="N398" i="2"/>
  <c r="O398" i="2"/>
  <c r="P398" i="2" s="1"/>
  <c r="Q398" i="2"/>
  <c r="R398" i="2"/>
  <c r="S398" i="2"/>
  <c r="T398" i="2"/>
  <c r="M399" i="2"/>
  <c r="N399" i="2"/>
  <c r="O399" i="2"/>
  <c r="P399" i="2" s="1"/>
  <c r="Q399" i="2"/>
  <c r="R399" i="2"/>
  <c r="S399" i="2"/>
  <c r="T399" i="2"/>
  <c r="M400" i="2"/>
  <c r="N400" i="2"/>
  <c r="O400" i="2"/>
  <c r="P400" i="2"/>
  <c r="Q400" i="2"/>
  <c r="R400" i="2"/>
  <c r="S400" i="2"/>
  <c r="T400" i="2"/>
  <c r="M401" i="2"/>
  <c r="O401" i="2" s="1"/>
  <c r="N401" i="2"/>
  <c r="P401" i="2"/>
  <c r="Q401" i="2"/>
  <c r="R401" i="2"/>
  <c r="S401" i="2"/>
  <c r="T401" i="2"/>
  <c r="M402" i="2"/>
  <c r="N402" i="2"/>
  <c r="O402" i="2"/>
  <c r="P402" i="2"/>
  <c r="Q402" i="2"/>
  <c r="R402" i="2"/>
  <c r="S402" i="2"/>
  <c r="T402" i="2"/>
  <c r="M403" i="2"/>
  <c r="N403" i="2"/>
  <c r="O403" i="2" s="1"/>
  <c r="P403" i="2" s="1"/>
  <c r="Q403" i="2"/>
  <c r="R403" i="2"/>
  <c r="S403" i="2"/>
  <c r="T403" i="2"/>
  <c r="M404" i="2"/>
  <c r="N404" i="2"/>
  <c r="Q404" i="2"/>
  <c r="R404" i="2"/>
  <c r="S404" i="2"/>
  <c r="T404" i="2"/>
  <c r="M405" i="2"/>
  <c r="N405" i="2"/>
  <c r="Q405" i="2"/>
  <c r="R405" i="2"/>
  <c r="S405" i="2"/>
  <c r="T405" i="2"/>
  <c r="M406" i="2"/>
  <c r="N406" i="2"/>
  <c r="O406" i="2" s="1"/>
  <c r="P406" i="2" s="1"/>
  <c r="Q406" i="2"/>
  <c r="R406" i="2"/>
  <c r="S406" i="2"/>
  <c r="T406" i="2"/>
  <c r="M407" i="2"/>
  <c r="O407" i="2" s="1"/>
  <c r="P407" i="2" s="1"/>
  <c r="N407" i="2"/>
  <c r="Q407" i="2"/>
  <c r="R407" i="2"/>
  <c r="S407" i="2"/>
  <c r="T407" i="2"/>
  <c r="M408" i="2"/>
  <c r="N408" i="2"/>
  <c r="Q408" i="2"/>
  <c r="R408" i="2"/>
  <c r="S408" i="2"/>
  <c r="T408" i="2"/>
  <c r="M409" i="2"/>
  <c r="O409" i="2" s="1"/>
  <c r="P409" i="2" s="1"/>
  <c r="N409" i="2"/>
  <c r="Q409" i="2"/>
  <c r="R409" i="2"/>
  <c r="S409" i="2"/>
  <c r="T409" i="2"/>
  <c r="M410" i="2"/>
  <c r="O410" i="2" s="1"/>
  <c r="P410" i="2" s="1"/>
  <c r="N410" i="2"/>
  <c r="Q410" i="2"/>
  <c r="R410" i="2"/>
  <c r="S410" i="2"/>
  <c r="T410" i="2"/>
  <c r="M411" i="2"/>
  <c r="N411" i="2"/>
  <c r="Q411" i="2"/>
  <c r="R411" i="2"/>
  <c r="S411" i="2"/>
  <c r="T411" i="2"/>
  <c r="M412" i="2"/>
  <c r="N412" i="2"/>
  <c r="O412" i="2"/>
  <c r="P412" i="2"/>
  <c r="Q412" i="2"/>
  <c r="R412" i="2"/>
  <c r="S412" i="2"/>
  <c r="T412" i="2"/>
  <c r="M413" i="2"/>
  <c r="N413" i="2"/>
  <c r="O413" i="2"/>
  <c r="P413" i="2"/>
  <c r="Q413" i="2"/>
  <c r="R413" i="2"/>
  <c r="S413" i="2"/>
  <c r="T413" i="2"/>
  <c r="M414" i="2"/>
  <c r="N414" i="2"/>
  <c r="O414" i="2" s="1"/>
  <c r="P414" i="2" s="1"/>
  <c r="Q414" i="2"/>
  <c r="R414" i="2"/>
  <c r="S414" i="2"/>
  <c r="T414" i="2"/>
  <c r="M415" i="2"/>
  <c r="N415" i="2"/>
  <c r="O415" i="2"/>
  <c r="P415" i="2" s="1"/>
  <c r="Q415" i="2"/>
  <c r="R415" i="2"/>
  <c r="S415" i="2"/>
  <c r="T415" i="2"/>
  <c r="M416" i="2"/>
  <c r="N416" i="2"/>
  <c r="O416" i="2"/>
  <c r="P416" i="2" s="1"/>
  <c r="Q416" i="2"/>
  <c r="R416" i="2"/>
  <c r="S416" i="2"/>
  <c r="T416" i="2"/>
  <c r="M417" i="2"/>
  <c r="O417" i="2" s="1"/>
  <c r="P417" i="2" s="1"/>
  <c r="N417" i="2"/>
  <c r="Q417" i="2"/>
  <c r="R417" i="2"/>
  <c r="S417" i="2"/>
  <c r="T417" i="2"/>
  <c r="M418" i="2"/>
  <c r="N418" i="2"/>
  <c r="Q418" i="2"/>
  <c r="R418" i="2"/>
  <c r="S418" i="2"/>
  <c r="T418" i="2"/>
  <c r="M419" i="2"/>
  <c r="N419" i="2"/>
  <c r="O419" i="2"/>
  <c r="P419" i="2" s="1"/>
  <c r="Q419" i="2"/>
  <c r="R419" i="2"/>
  <c r="S419" i="2"/>
  <c r="T419" i="2"/>
  <c r="M420" i="2"/>
  <c r="N420" i="2"/>
  <c r="O420" i="2"/>
  <c r="P420" i="2"/>
  <c r="Q420" i="2"/>
  <c r="R420" i="2"/>
  <c r="S420" i="2"/>
  <c r="T420" i="2"/>
  <c r="M421" i="2"/>
  <c r="O421" i="2" s="1"/>
  <c r="P421" i="2" s="1"/>
  <c r="N421" i="2"/>
  <c r="Q421" i="2"/>
  <c r="R421" i="2"/>
  <c r="S421" i="2"/>
  <c r="T421" i="2"/>
  <c r="M422" i="2"/>
  <c r="N422" i="2"/>
  <c r="Q422" i="2"/>
  <c r="R422" i="2"/>
  <c r="S422" i="2"/>
  <c r="T422" i="2"/>
  <c r="M423" i="2"/>
  <c r="N423" i="2"/>
  <c r="Q423" i="2"/>
  <c r="R423" i="2"/>
  <c r="S423" i="2"/>
  <c r="T423" i="2"/>
  <c r="M424" i="2"/>
  <c r="O424" i="2" s="1"/>
  <c r="P424" i="2" s="1"/>
  <c r="N424" i="2"/>
  <c r="Q424" i="2"/>
  <c r="R424" i="2"/>
  <c r="S424" i="2"/>
  <c r="T424" i="2"/>
  <c r="M425" i="2"/>
  <c r="O425" i="2" s="1"/>
  <c r="P425" i="2" s="1"/>
  <c r="N425" i="2"/>
  <c r="Q425" i="2"/>
  <c r="R425" i="2"/>
  <c r="S425" i="2"/>
  <c r="T425" i="2"/>
  <c r="M426" i="2"/>
  <c r="O426" i="2" s="1"/>
  <c r="P426" i="2" s="1"/>
  <c r="N426" i="2"/>
  <c r="Q426" i="2"/>
  <c r="R426" i="2"/>
  <c r="S426" i="2"/>
  <c r="T426" i="2"/>
  <c r="M427" i="2"/>
  <c r="N427" i="2"/>
  <c r="O427" i="2" s="1"/>
  <c r="P427" i="2"/>
  <c r="Q427" i="2"/>
  <c r="R427" i="2"/>
  <c r="S427" i="2"/>
  <c r="T427" i="2"/>
  <c r="M428" i="2"/>
  <c r="N428" i="2"/>
  <c r="O428" i="2"/>
  <c r="P428" i="2"/>
  <c r="Q428" i="2"/>
  <c r="R428" i="2"/>
  <c r="S428" i="2"/>
  <c r="T428" i="2"/>
  <c r="M429" i="2"/>
  <c r="N429" i="2"/>
  <c r="Q429" i="2"/>
  <c r="R429" i="2"/>
  <c r="S429" i="2"/>
  <c r="T429" i="2"/>
  <c r="M430" i="2"/>
  <c r="N430" i="2"/>
  <c r="Q430" i="2"/>
  <c r="R430" i="2"/>
  <c r="S430" i="2"/>
  <c r="T430" i="2"/>
  <c r="M431" i="2"/>
  <c r="N431" i="2"/>
  <c r="O431" i="2" s="1"/>
  <c r="P431" i="2"/>
  <c r="Q431" i="2"/>
  <c r="R431" i="2"/>
  <c r="S431" i="2"/>
  <c r="T431" i="2"/>
  <c r="M432" i="2"/>
  <c r="N432" i="2"/>
  <c r="Q432" i="2"/>
  <c r="R432" i="2"/>
  <c r="S432" i="2"/>
  <c r="T432" i="2"/>
  <c r="M433" i="2"/>
  <c r="N433" i="2"/>
  <c r="O433" i="2" s="1"/>
  <c r="P433" i="2" s="1"/>
  <c r="Q433" i="2"/>
  <c r="R433" i="2"/>
  <c r="S433" i="2"/>
  <c r="T433" i="2"/>
  <c r="M434" i="2"/>
  <c r="N434" i="2"/>
  <c r="O434" i="2" s="1"/>
  <c r="P434" i="2" s="1"/>
  <c r="Q434" i="2"/>
  <c r="R434" i="2"/>
  <c r="S434" i="2"/>
  <c r="T434" i="2"/>
  <c r="M435" i="2"/>
  <c r="O435" i="2" s="1"/>
  <c r="P435" i="2" s="1"/>
  <c r="N435" i="2"/>
  <c r="Q435" i="2"/>
  <c r="R435" i="2"/>
  <c r="S435" i="2"/>
  <c r="T435" i="2"/>
  <c r="M436" i="2"/>
  <c r="O436" i="2" s="1"/>
  <c r="P436" i="2" s="1"/>
  <c r="N436" i="2"/>
  <c r="Q436" i="2"/>
  <c r="R436" i="2"/>
  <c r="S436" i="2"/>
  <c r="T436" i="2"/>
  <c r="M437" i="2"/>
  <c r="O437" i="2" s="1"/>
  <c r="P437" i="2" s="1"/>
  <c r="N437" i="2"/>
  <c r="Q437" i="2"/>
  <c r="R437" i="2"/>
  <c r="S437" i="2"/>
  <c r="T437" i="2"/>
  <c r="M438" i="2"/>
  <c r="O438" i="2" s="1"/>
  <c r="P438" i="2" s="1"/>
  <c r="N438" i="2"/>
  <c r="Q438" i="2"/>
  <c r="R438" i="2"/>
  <c r="S438" i="2"/>
  <c r="T438" i="2"/>
  <c r="M439" i="2"/>
  <c r="O439" i="2" s="1"/>
  <c r="P439" i="2" s="1"/>
  <c r="N439" i="2"/>
  <c r="Q439" i="2"/>
  <c r="R439" i="2"/>
  <c r="S439" i="2"/>
  <c r="T439" i="2"/>
  <c r="M440" i="2"/>
  <c r="N440" i="2"/>
  <c r="O440" i="2"/>
  <c r="P440" i="2" s="1"/>
  <c r="Q440" i="2"/>
  <c r="R440" i="2"/>
  <c r="S440" i="2"/>
  <c r="T440" i="2"/>
  <c r="M441" i="2"/>
  <c r="N441" i="2"/>
  <c r="O441" i="2"/>
  <c r="P441" i="2"/>
  <c r="Q441" i="2"/>
  <c r="R441" i="2"/>
  <c r="S441" i="2"/>
  <c r="T441" i="2"/>
  <c r="M442" i="2"/>
  <c r="O442" i="2" s="1"/>
  <c r="P442" i="2" s="1"/>
  <c r="N442" i="2"/>
  <c r="Q442" i="2"/>
  <c r="R442" i="2"/>
  <c r="S442" i="2"/>
  <c r="T442" i="2"/>
  <c r="M443" i="2"/>
  <c r="N443" i="2"/>
  <c r="O443" i="2"/>
  <c r="P443" i="2"/>
  <c r="Q443" i="2"/>
  <c r="R443" i="2"/>
  <c r="S443" i="2"/>
  <c r="T443" i="2"/>
  <c r="M444" i="2"/>
  <c r="N444" i="2"/>
  <c r="O444" i="2"/>
  <c r="P444" i="2" s="1"/>
  <c r="Q444" i="2"/>
  <c r="R444" i="2"/>
  <c r="S444" i="2"/>
  <c r="T444" i="2"/>
  <c r="M445" i="2"/>
  <c r="N445" i="2"/>
  <c r="O445" i="2"/>
  <c r="P445" i="2"/>
  <c r="Q445" i="2"/>
  <c r="R445" i="2"/>
  <c r="S445" i="2"/>
  <c r="T445" i="2"/>
  <c r="M446" i="2"/>
  <c r="O446" i="2" s="1"/>
  <c r="N446" i="2"/>
  <c r="P446" i="2"/>
  <c r="Q446" i="2"/>
  <c r="R446" i="2"/>
  <c r="S446" i="2"/>
  <c r="T446" i="2"/>
  <c r="M447" i="2"/>
  <c r="N447" i="2"/>
  <c r="O447" i="2"/>
  <c r="P447" i="2" s="1"/>
  <c r="Q447" i="2"/>
  <c r="R447" i="2"/>
  <c r="S447" i="2"/>
  <c r="T447" i="2"/>
  <c r="M448" i="2"/>
  <c r="N448" i="2"/>
  <c r="O448" i="2"/>
  <c r="P448" i="2" s="1"/>
  <c r="Q448" i="2"/>
  <c r="R448" i="2"/>
  <c r="S448" i="2"/>
  <c r="T448" i="2"/>
  <c r="M449" i="2"/>
  <c r="N449" i="2"/>
  <c r="O449" i="2"/>
  <c r="P449" i="2" s="1"/>
  <c r="Q449" i="2"/>
  <c r="R449" i="2"/>
  <c r="S449" i="2"/>
  <c r="T449" i="2"/>
  <c r="M450" i="2"/>
  <c r="O450" i="2" s="1"/>
  <c r="N450" i="2"/>
  <c r="P450" i="2"/>
  <c r="Q450" i="2"/>
  <c r="R450" i="2"/>
  <c r="S450" i="2"/>
  <c r="T450" i="2"/>
  <c r="M451" i="2"/>
  <c r="N451" i="2"/>
  <c r="O451" i="2"/>
  <c r="P451" i="2" s="1"/>
  <c r="Q451" i="2"/>
  <c r="R451" i="2"/>
  <c r="S451" i="2"/>
  <c r="T451" i="2"/>
  <c r="M452" i="2"/>
  <c r="N452" i="2"/>
  <c r="O452" i="2" s="1"/>
  <c r="P452" i="2" s="1"/>
  <c r="Q452" i="2"/>
  <c r="R452" i="2"/>
  <c r="S452" i="2"/>
  <c r="T452" i="2"/>
  <c r="M453" i="2"/>
  <c r="N453" i="2"/>
  <c r="Q453" i="2"/>
  <c r="R453" i="2"/>
  <c r="S453" i="2"/>
  <c r="T453" i="2"/>
  <c r="M454" i="2"/>
  <c r="N454" i="2"/>
  <c r="Q454" i="2"/>
  <c r="R454" i="2"/>
  <c r="S454" i="2"/>
  <c r="T454" i="2"/>
  <c r="M455" i="2"/>
  <c r="N455" i="2"/>
  <c r="O455" i="2" s="1"/>
  <c r="P455" i="2"/>
  <c r="Q455" i="2"/>
  <c r="R455" i="2"/>
  <c r="S455" i="2"/>
  <c r="T455" i="2"/>
  <c r="M456" i="2"/>
  <c r="N456" i="2"/>
  <c r="O456" i="2"/>
  <c r="P456" i="2" s="1"/>
  <c r="Q456" i="2"/>
  <c r="R456" i="2"/>
  <c r="S456" i="2"/>
  <c r="T456" i="2"/>
  <c r="M457" i="2"/>
  <c r="N457" i="2"/>
  <c r="O457" i="2"/>
  <c r="P457" i="2" s="1"/>
  <c r="Q457" i="2"/>
  <c r="R457" i="2"/>
  <c r="S457" i="2"/>
  <c r="T457" i="2"/>
  <c r="M458" i="2"/>
  <c r="O458" i="2" s="1"/>
  <c r="N458" i="2"/>
  <c r="P458" i="2"/>
  <c r="Q458" i="2"/>
  <c r="R458" i="2"/>
  <c r="S458" i="2"/>
  <c r="T458" i="2"/>
  <c r="M459" i="2"/>
  <c r="O459" i="2" s="1"/>
  <c r="N459" i="2"/>
  <c r="P459" i="2"/>
  <c r="Q459" i="2"/>
  <c r="R459" i="2"/>
  <c r="S459" i="2"/>
  <c r="T459" i="2"/>
  <c r="M460" i="2"/>
  <c r="N460" i="2"/>
  <c r="Q460" i="2"/>
  <c r="R460" i="2"/>
  <c r="S460" i="2"/>
  <c r="T460" i="2"/>
  <c r="M461" i="2"/>
  <c r="O461" i="2" s="1"/>
  <c r="P461" i="2" s="1"/>
  <c r="N461" i="2"/>
  <c r="Q461" i="2"/>
  <c r="R461" i="2"/>
  <c r="S461" i="2"/>
  <c r="T461" i="2"/>
  <c r="M462" i="2"/>
  <c r="N462" i="2"/>
  <c r="O462" i="2"/>
  <c r="P462" i="2" s="1"/>
  <c r="Q462" i="2"/>
  <c r="R462" i="2"/>
  <c r="S462" i="2"/>
  <c r="T462" i="2"/>
  <c r="M463" i="2"/>
  <c r="N463" i="2"/>
  <c r="Q463" i="2"/>
  <c r="R463" i="2"/>
  <c r="S463" i="2"/>
  <c r="T463" i="2"/>
  <c r="M464" i="2"/>
  <c r="O464" i="2" s="1"/>
  <c r="P464" i="2" s="1"/>
  <c r="N464" i="2"/>
  <c r="Q464" i="2"/>
  <c r="R464" i="2"/>
  <c r="S464" i="2"/>
  <c r="T464" i="2"/>
  <c r="M465" i="2"/>
  <c r="N465" i="2"/>
  <c r="O465" i="2"/>
  <c r="P465" i="2" s="1"/>
  <c r="Q465" i="2"/>
  <c r="R465" i="2"/>
  <c r="S465" i="2"/>
  <c r="T465" i="2"/>
  <c r="M466" i="2"/>
  <c r="O466" i="2" s="1"/>
  <c r="P466" i="2" s="1"/>
  <c r="N466" i="2"/>
  <c r="Q466" i="2"/>
  <c r="R466" i="2"/>
  <c r="S466" i="2"/>
  <c r="T466" i="2"/>
  <c r="M467" i="2"/>
  <c r="O467" i="2" s="1"/>
  <c r="P467" i="2" s="1"/>
  <c r="N467" i="2"/>
  <c r="Q467" i="2"/>
  <c r="R467" i="2"/>
  <c r="S467" i="2"/>
  <c r="T467" i="2"/>
  <c r="M468" i="2"/>
  <c r="O468" i="2" s="1"/>
  <c r="P468" i="2" s="1"/>
  <c r="N468" i="2"/>
  <c r="Q468" i="2"/>
  <c r="R468" i="2"/>
  <c r="S468" i="2"/>
  <c r="T468" i="2"/>
  <c r="M469" i="2"/>
  <c r="N469" i="2"/>
  <c r="O469" i="2"/>
  <c r="P469" i="2" s="1"/>
  <c r="Q469" i="2"/>
  <c r="R469" i="2"/>
  <c r="S469" i="2"/>
  <c r="T469" i="2"/>
  <c r="M470" i="2"/>
  <c r="O470" i="2" s="1"/>
  <c r="P470" i="2" s="1"/>
  <c r="N470" i="2"/>
  <c r="Q470" i="2"/>
  <c r="R470" i="2"/>
  <c r="S470" i="2"/>
  <c r="T470" i="2"/>
  <c r="M471" i="2"/>
  <c r="O471" i="2" s="1"/>
  <c r="P471" i="2" s="1"/>
  <c r="N471" i="2"/>
  <c r="Q471" i="2"/>
  <c r="R471" i="2"/>
  <c r="S471" i="2"/>
  <c r="T471" i="2"/>
  <c r="M472" i="2"/>
  <c r="O472" i="2" s="1"/>
  <c r="P472" i="2" s="1"/>
  <c r="N472" i="2"/>
  <c r="Q472" i="2"/>
  <c r="R472" i="2"/>
  <c r="S472" i="2"/>
  <c r="T472" i="2"/>
  <c r="M473" i="2"/>
  <c r="N473" i="2"/>
  <c r="O473" i="2"/>
  <c r="P473" i="2" s="1"/>
  <c r="Q473" i="2"/>
  <c r="R473" i="2"/>
  <c r="S473" i="2"/>
  <c r="T473" i="2"/>
  <c r="M474" i="2"/>
  <c r="O474" i="2" s="1"/>
  <c r="P474" i="2" s="1"/>
  <c r="N474" i="2"/>
  <c r="Q474" i="2"/>
  <c r="R474" i="2"/>
  <c r="S474" i="2"/>
  <c r="T474" i="2"/>
  <c r="M475" i="2"/>
  <c r="N475" i="2"/>
  <c r="O475" i="2"/>
  <c r="P475" i="2" s="1"/>
  <c r="Q475" i="2"/>
  <c r="R475" i="2"/>
  <c r="S475" i="2"/>
  <c r="T475" i="2"/>
  <c r="M476" i="2"/>
  <c r="N476" i="2"/>
  <c r="O476" i="2"/>
  <c r="P476" i="2" s="1"/>
  <c r="Q476" i="2"/>
  <c r="R476" i="2"/>
  <c r="S476" i="2"/>
  <c r="T476" i="2"/>
  <c r="M477" i="2"/>
  <c r="N477" i="2"/>
  <c r="O477" i="2" s="1"/>
  <c r="P477" i="2" s="1"/>
  <c r="Q477" i="2"/>
  <c r="R477" i="2"/>
  <c r="S477" i="2"/>
  <c r="T477" i="2"/>
  <c r="M478" i="2"/>
  <c r="N478" i="2"/>
  <c r="O478" i="2"/>
  <c r="P478" i="2" s="1"/>
  <c r="Q478" i="2"/>
  <c r="R478" i="2"/>
  <c r="S478" i="2"/>
  <c r="T478" i="2"/>
  <c r="M479" i="2"/>
  <c r="O479" i="2" s="1"/>
  <c r="P479" i="2" s="1"/>
  <c r="N479" i="2"/>
  <c r="Q479" i="2"/>
  <c r="R479" i="2"/>
  <c r="S479" i="2"/>
  <c r="T479" i="2"/>
  <c r="M480" i="2"/>
  <c r="N480" i="2"/>
  <c r="O480" i="2"/>
  <c r="P480" i="2" s="1"/>
  <c r="Q480" i="2"/>
  <c r="R480" i="2"/>
  <c r="S480" i="2"/>
  <c r="T480" i="2"/>
  <c r="M481" i="2"/>
  <c r="N481" i="2"/>
  <c r="Q481" i="2"/>
  <c r="R481" i="2"/>
  <c r="S481" i="2"/>
  <c r="T481" i="2"/>
  <c r="M482" i="2"/>
  <c r="O482" i="2" s="1"/>
  <c r="P482" i="2" s="1"/>
  <c r="N482" i="2"/>
  <c r="Q482" i="2"/>
  <c r="R482" i="2"/>
  <c r="S482" i="2"/>
  <c r="T482" i="2"/>
  <c r="M483" i="2"/>
  <c r="N483" i="2"/>
  <c r="O483" i="2" s="1"/>
  <c r="P483" i="2" s="1"/>
  <c r="Q483" i="2"/>
  <c r="R483" i="2"/>
  <c r="S483" i="2"/>
  <c r="T483" i="2"/>
  <c r="M484" i="2"/>
  <c r="O484" i="2" s="1"/>
  <c r="P484" i="2" s="1"/>
  <c r="N484" i="2"/>
  <c r="Q484" i="2"/>
  <c r="R484" i="2"/>
  <c r="S484" i="2"/>
  <c r="T484" i="2"/>
  <c r="M485" i="2"/>
  <c r="N485" i="2"/>
  <c r="O485" i="2"/>
  <c r="P485" i="2" s="1"/>
  <c r="Q485" i="2"/>
  <c r="R485" i="2"/>
  <c r="S485" i="2"/>
  <c r="T485" i="2"/>
  <c r="M486" i="2"/>
  <c r="N486" i="2"/>
  <c r="O486" i="2"/>
  <c r="P486" i="2"/>
  <c r="Q486" i="2"/>
  <c r="R486" i="2"/>
  <c r="S486" i="2"/>
  <c r="T486" i="2"/>
  <c r="M487" i="2"/>
  <c r="N487" i="2"/>
  <c r="O487" i="2"/>
  <c r="P487" i="2"/>
  <c r="Q487" i="2"/>
  <c r="R487" i="2"/>
  <c r="S487" i="2"/>
  <c r="T487" i="2"/>
  <c r="M488" i="2"/>
  <c r="N488" i="2"/>
  <c r="Q488" i="2"/>
  <c r="R488" i="2"/>
  <c r="S488" i="2"/>
  <c r="T488" i="2"/>
  <c r="M489" i="2"/>
  <c r="N489" i="2"/>
  <c r="O489" i="2"/>
  <c r="P489" i="2" s="1"/>
  <c r="Q489" i="2"/>
  <c r="R489" i="2"/>
  <c r="S489" i="2"/>
  <c r="T489" i="2"/>
  <c r="M490" i="2"/>
  <c r="N490" i="2"/>
  <c r="O490" i="2"/>
  <c r="P490" i="2" s="1"/>
  <c r="Q490" i="2"/>
  <c r="R490" i="2"/>
  <c r="S490" i="2"/>
  <c r="T490" i="2"/>
  <c r="M491" i="2"/>
  <c r="O491" i="2" s="1"/>
  <c r="N491" i="2"/>
  <c r="P491" i="2"/>
  <c r="Q491" i="2"/>
  <c r="R491" i="2"/>
  <c r="S491" i="2"/>
  <c r="T491" i="2"/>
  <c r="M492" i="2"/>
  <c r="N492" i="2"/>
  <c r="O492" i="2"/>
  <c r="P492" i="2" s="1"/>
  <c r="Q492" i="2"/>
  <c r="R492" i="2"/>
  <c r="S492" i="2"/>
  <c r="T492" i="2"/>
  <c r="M493" i="2"/>
  <c r="N493" i="2"/>
  <c r="Q493" i="2"/>
  <c r="R493" i="2"/>
  <c r="S493" i="2"/>
  <c r="T493" i="2"/>
  <c r="M494" i="2"/>
  <c r="N494" i="2"/>
  <c r="Q494" i="2"/>
  <c r="R494" i="2"/>
  <c r="S494" i="2"/>
  <c r="T494" i="2"/>
  <c r="M495" i="2"/>
  <c r="O495" i="2" s="1"/>
  <c r="P495" i="2" s="1"/>
  <c r="N495" i="2"/>
  <c r="Q495" i="2"/>
  <c r="R495" i="2"/>
  <c r="S495" i="2"/>
  <c r="T495" i="2"/>
  <c r="M496" i="2"/>
  <c r="O496" i="2" s="1"/>
  <c r="P496" i="2" s="1"/>
  <c r="N496" i="2"/>
  <c r="Q496" i="2"/>
  <c r="R496" i="2"/>
  <c r="S496" i="2"/>
  <c r="T496" i="2"/>
  <c r="M497" i="2"/>
  <c r="N497" i="2"/>
  <c r="O497" i="2" s="1"/>
  <c r="P497" i="2" s="1"/>
  <c r="Q497" i="2"/>
  <c r="R497" i="2"/>
  <c r="S497" i="2"/>
  <c r="T497" i="2"/>
  <c r="M498" i="2"/>
  <c r="N498" i="2"/>
  <c r="O498" i="2"/>
  <c r="P498" i="2" s="1"/>
  <c r="Q498" i="2"/>
  <c r="R498" i="2"/>
  <c r="S498" i="2"/>
  <c r="T498" i="2"/>
  <c r="M499" i="2"/>
  <c r="N499" i="2"/>
  <c r="Q499" i="2"/>
  <c r="R499" i="2"/>
  <c r="S499" i="2"/>
  <c r="T499" i="2"/>
  <c r="M500" i="2"/>
  <c r="N500" i="2"/>
  <c r="O500" i="2"/>
  <c r="P500" i="2" s="1"/>
  <c r="Q500" i="2"/>
  <c r="R500" i="2"/>
  <c r="S500" i="2"/>
  <c r="T500" i="2"/>
  <c r="M501" i="2"/>
  <c r="N501" i="2"/>
  <c r="O501" i="2"/>
  <c r="P501" i="2" s="1"/>
  <c r="Q501" i="2"/>
  <c r="R501" i="2"/>
  <c r="S501" i="2"/>
  <c r="T501" i="2"/>
  <c r="M502" i="2"/>
  <c r="O502" i="2" s="1"/>
  <c r="P502" i="2" s="1"/>
  <c r="N502" i="2"/>
  <c r="Q502" i="2"/>
  <c r="R502" i="2"/>
  <c r="S502" i="2"/>
  <c r="T502" i="2"/>
  <c r="M503" i="2"/>
  <c r="O503" i="2" s="1"/>
  <c r="P503" i="2" s="1"/>
  <c r="N503" i="2"/>
  <c r="Q503" i="2"/>
  <c r="R503" i="2"/>
  <c r="S503" i="2"/>
  <c r="T503" i="2"/>
  <c r="M504" i="2"/>
  <c r="N504" i="2"/>
  <c r="O504" i="2"/>
  <c r="P504" i="2" s="1"/>
  <c r="Q504" i="2"/>
  <c r="R504" i="2"/>
  <c r="S504" i="2"/>
  <c r="T504" i="2"/>
  <c r="M505" i="2"/>
  <c r="O505" i="2" s="1"/>
  <c r="N505" i="2"/>
  <c r="P505" i="2"/>
  <c r="Q505" i="2"/>
  <c r="R505" i="2"/>
  <c r="S505" i="2"/>
  <c r="T505" i="2"/>
  <c r="M506" i="2"/>
  <c r="N506" i="2"/>
  <c r="Q506" i="2"/>
  <c r="R506" i="2"/>
  <c r="S506" i="2"/>
  <c r="T506" i="2"/>
  <c r="M507" i="2"/>
  <c r="O507" i="2" s="1"/>
  <c r="P507" i="2" s="1"/>
  <c r="N507" i="2"/>
  <c r="Q507" i="2"/>
  <c r="R507" i="2"/>
  <c r="S507" i="2"/>
  <c r="T507" i="2"/>
  <c r="M508" i="2"/>
  <c r="O508" i="2" s="1"/>
  <c r="P508" i="2" s="1"/>
  <c r="N508" i="2"/>
  <c r="Q508" i="2"/>
  <c r="R508" i="2"/>
  <c r="S508" i="2"/>
  <c r="T508" i="2"/>
  <c r="M509" i="2"/>
  <c r="O509" i="2" s="1"/>
  <c r="P509" i="2" s="1"/>
  <c r="N509" i="2"/>
  <c r="Q509" i="2"/>
  <c r="R509" i="2"/>
  <c r="S509" i="2"/>
  <c r="T509" i="2"/>
  <c r="M510" i="2"/>
  <c r="N510" i="2"/>
  <c r="O510" i="2"/>
  <c r="P510" i="2"/>
  <c r="Q510" i="2"/>
  <c r="R510" i="2"/>
  <c r="S510" i="2"/>
  <c r="T510" i="2"/>
  <c r="M511" i="2"/>
  <c r="N511" i="2"/>
  <c r="O511" i="2" s="1"/>
  <c r="P511" i="2"/>
  <c r="Q511" i="2"/>
  <c r="R511" i="2"/>
  <c r="S511" i="2"/>
  <c r="T511" i="2"/>
  <c r="M512" i="2"/>
  <c r="N512" i="2"/>
  <c r="O512" i="2"/>
  <c r="P512" i="2" s="1"/>
  <c r="Q512" i="2"/>
  <c r="R512" i="2"/>
  <c r="S512" i="2"/>
  <c r="T512" i="2"/>
  <c r="M513" i="2"/>
  <c r="N513" i="2"/>
  <c r="O513" i="2"/>
  <c r="P513" i="2" s="1"/>
  <c r="Q513" i="2"/>
  <c r="R513" i="2"/>
  <c r="S513" i="2"/>
  <c r="T513" i="2"/>
  <c r="M514" i="2"/>
  <c r="O514" i="2" s="1"/>
  <c r="N514" i="2"/>
  <c r="P514" i="2"/>
  <c r="Q514" i="2"/>
  <c r="R514" i="2"/>
  <c r="S514" i="2"/>
  <c r="T514" i="2"/>
  <c r="M515" i="2"/>
  <c r="N515" i="2"/>
  <c r="Q515" i="2"/>
  <c r="R515" i="2"/>
  <c r="S515" i="2"/>
  <c r="T515" i="2"/>
  <c r="M516" i="2"/>
  <c r="O516" i="2" s="1"/>
  <c r="N516" i="2"/>
  <c r="P516" i="2"/>
  <c r="Q516" i="2"/>
  <c r="R516" i="2"/>
  <c r="S516" i="2"/>
  <c r="T516" i="2"/>
  <c r="M517" i="2"/>
  <c r="O517" i="2" s="1"/>
  <c r="P517" i="2" s="1"/>
  <c r="N517" i="2"/>
  <c r="Q517" i="2"/>
  <c r="R517" i="2"/>
  <c r="S517" i="2"/>
  <c r="T517" i="2"/>
  <c r="M518" i="2"/>
  <c r="N518" i="2"/>
  <c r="O518" i="2"/>
  <c r="P518" i="2" s="1"/>
  <c r="Q518" i="2"/>
  <c r="R518" i="2"/>
  <c r="S518" i="2"/>
  <c r="T518" i="2"/>
  <c r="M519" i="2"/>
  <c r="O519" i="2" s="1"/>
  <c r="P519" i="2" s="1"/>
  <c r="N519" i="2"/>
  <c r="Q519" i="2"/>
  <c r="R519" i="2"/>
  <c r="S519" i="2"/>
  <c r="T519" i="2"/>
  <c r="M520" i="2"/>
  <c r="O520" i="2" s="1"/>
  <c r="P520" i="2" s="1"/>
  <c r="N520" i="2"/>
  <c r="Q520" i="2"/>
  <c r="R520" i="2"/>
  <c r="S520" i="2"/>
  <c r="T520" i="2"/>
  <c r="M521" i="2"/>
  <c r="N521" i="2"/>
  <c r="O521" i="2"/>
  <c r="P521" i="2"/>
  <c r="Q521" i="2"/>
  <c r="R521" i="2"/>
  <c r="S521" i="2"/>
  <c r="T521" i="2"/>
  <c r="M522" i="2"/>
  <c r="N522" i="2"/>
  <c r="O522" i="2"/>
  <c r="P522" i="2" s="1"/>
  <c r="Q522" i="2"/>
  <c r="R522" i="2"/>
  <c r="S522" i="2"/>
  <c r="T522" i="2"/>
  <c r="M523" i="2"/>
  <c r="N523" i="2"/>
  <c r="Q523" i="2"/>
  <c r="R523" i="2"/>
  <c r="S523" i="2"/>
  <c r="T523" i="2"/>
  <c r="M524" i="2"/>
  <c r="N524" i="2"/>
  <c r="Q524" i="2"/>
  <c r="R524" i="2"/>
  <c r="S524" i="2"/>
  <c r="T524" i="2"/>
  <c r="M525" i="2"/>
  <c r="N525" i="2"/>
  <c r="O525" i="2"/>
  <c r="P525" i="2" s="1"/>
  <c r="Q525" i="2"/>
  <c r="R525" i="2"/>
  <c r="S525" i="2"/>
  <c r="T525" i="2"/>
  <c r="M526" i="2"/>
  <c r="N526" i="2"/>
  <c r="O526" i="2"/>
  <c r="P526" i="2" s="1"/>
  <c r="Q526" i="2"/>
  <c r="R526" i="2"/>
  <c r="S526" i="2"/>
  <c r="T526" i="2"/>
  <c r="M527" i="2"/>
  <c r="N527" i="2"/>
  <c r="O527" i="2"/>
  <c r="P527" i="2" s="1"/>
  <c r="Q527" i="2"/>
  <c r="R527" i="2"/>
  <c r="S527" i="2"/>
  <c r="T527" i="2"/>
  <c r="M528" i="2"/>
  <c r="O528" i="2" s="1"/>
  <c r="P528" i="2" s="1"/>
  <c r="N528" i="2"/>
  <c r="Q528" i="2"/>
  <c r="R528" i="2"/>
  <c r="S528" i="2"/>
  <c r="T528" i="2"/>
  <c r="M529" i="2"/>
  <c r="N529" i="2"/>
  <c r="Q529" i="2"/>
  <c r="R529" i="2"/>
  <c r="S529" i="2"/>
  <c r="T529" i="2"/>
  <c r="M530" i="2"/>
  <c r="O530" i="2" s="1"/>
  <c r="P530" i="2" s="1"/>
  <c r="N530" i="2"/>
  <c r="Q530" i="2"/>
  <c r="R530" i="2"/>
  <c r="S530" i="2"/>
  <c r="T530" i="2"/>
  <c r="M531" i="2"/>
  <c r="O531" i="2" s="1"/>
  <c r="P531" i="2" s="1"/>
  <c r="N531" i="2"/>
  <c r="Q531" i="2"/>
  <c r="R531" i="2"/>
  <c r="S531" i="2"/>
  <c r="T531" i="2"/>
  <c r="M532" i="2"/>
  <c r="N532" i="2"/>
  <c r="O532" i="2" s="1"/>
  <c r="P532" i="2" s="1"/>
  <c r="Q532" i="2"/>
  <c r="R532" i="2"/>
  <c r="S532" i="2"/>
  <c r="T532" i="2"/>
  <c r="M533" i="2"/>
  <c r="O533" i="2" s="1"/>
  <c r="P533" i="2" s="1"/>
  <c r="N533" i="2"/>
  <c r="Q533" i="2"/>
  <c r="R533" i="2"/>
  <c r="S533" i="2"/>
  <c r="T533" i="2"/>
  <c r="M534" i="2"/>
  <c r="N534" i="2"/>
  <c r="O534" i="2"/>
  <c r="P534" i="2" s="1"/>
  <c r="Q534" i="2"/>
  <c r="R534" i="2"/>
  <c r="S534" i="2"/>
  <c r="T534" i="2"/>
  <c r="M535" i="2"/>
  <c r="N535" i="2"/>
  <c r="O535" i="2" s="1"/>
  <c r="P535" i="2" s="1"/>
  <c r="Q535" i="2"/>
  <c r="R535" i="2"/>
  <c r="S535" i="2"/>
  <c r="T535" i="2"/>
  <c r="M536" i="2"/>
  <c r="N536" i="2"/>
  <c r="O536" i="2"/>
  <c r="P536" i="2"/>
  <c r="Q536" i="2"/>
  <c r="R536" i="2"/>
  <c r="S536" i="2"/>
  <c r="T536" i="2"/>
  <c r="M537" i="2"/>
  <c r="N537" i="2"/>
  <c r="Q537" i="2"/>
  <c r="R537" i="2"/>
  <c r="S537" i="2"/>
  <c r="T537" i="2"/>
  <c r="M538" i="2"/>
  <c r="N538" i="2"/>
  <c r="O538" i="2"/>
  <c r="P538" i="2" s="1"/>
  <c r="Q538" i="2"/>
  <c r="R538" i="2"/>
  <c r="S538" i="2"/>
  <c r="T538" i="2"/>
  <c r="M539" i="2"/>
  <c r="N539" i="2"/>
  <c r="O539" i="2"/>
  <c r="P539" i="2" s="1"/>
  <c r="Q539" i="2"/>
  <c r="R539" i="2"/>
  <c r="S539" i="2"/>
  <c r="T539" i="2"/>
  <c r="M540" i="2"/>
  <c r="N540" i="2"/>
  <c r="Q540" i="2"/>
  <c r="R540" i="2"/>
  <c r="S540" i="2"/>
  <c r="T540" i="2"/>
  <c r="M541" i="2"/>
  <c r="O541" i="2" s="1"/>
  <c r="P541" i="2" s="1"/>
  <c r="N541" i="2"/>
  <c r="Q541" i="2"/>
  <c r="R541" i="2"/>
  <c r="S541" i="2"/>
  <c r="T541" i="2"/>
  <c r="M542" i="2"/>
  <c r="N542" i="2"/>
  <c r="O542" i="2" s="1"/>
  <c r="P542" i="2"/>
  <c r="Q542" i="2"/>
  <c r="R542" i="2"/>
  <c r="S542" i="2"/>
  <c r="T542" i="2"/>
  <c r="M543" i="2"/>
  <c r="N543" i="2"/>
  <c r="O543" i="2"/>
  <c r="P543" i="2" s="1"/>
  <c r="Q543" i="2"/>
  <c r="R543" i="2"/>
  <c r="S543" i="2"/>
  <c r="T543" i="2"/>
  <c r="M544" i="2"/>
  <c r="O544" i="2" s="1"/>
  <c r="P544" i="2" s="1"/>
  <c r="N544" i="2"/>
  <c r="Q544" i="2"/>
  <c r="R544" i="2"/>
  <c r="S544" i="2"/>
  <c r="T544" i="2"/>
  <c r="M545" i="2"/>
  <c r="O545" i="2" s="1"/>
  <c r="N545" i="2"/>
  <c r="P545" i="2"/>
  <c r="Q545" i="2"/>
  <c r="R545" i="2"/>
  <c r="S545" i="2"/>
  <c r="T545" i="2"/>
  <c r="M546" i="2"/>
  <c r="N546" i="2"/>
  <c r="O546" i="2"/>
  <c r="P546" i="2" s="1"/>
  <c r="Q546" i="2"/>
  <c r="R546" i="2"/>
  <c r="S546" i="2"/>
  <c r="T546" i="2"/>
  <c r="M547" i="2"/>
  <c r="N547" i="2"/>
  <c r="O547" i="2"/>
  <c r="P547" i="2" s="1"/>
  <c r="Q547" i="2"/>
  <c r="R547" i="2"/>
  <c r="S547" i="2"/>
  <c r="T547" i="2"/>
  <c r="M548" i="2"/>
  <c r="N548" i="2"/>
  <c r="O548" i="2" s="1"/>
  <c r="P548" i="2" s="1"/>
  <c r="Q548" i="2"/>
  <c r="R548" i="2"/>
  <c r="S548" i="2"/>
  <c r="T548" i="2"/>
  <c r="M549" i="2"/>
  <c r="N549" i="2"/>
  <c r="O549" i="2"/>
  <c r="P549" i="2" s="1"/>
  <c r="Q549" i="2"/>
  <c r="R549" i="2"/>
  <c r="S549" i="2"/>
  <c r="T549" i="2"/>
  <c r="M550" i="2"/>
  <c r="N550" i="2"/>
  <c r="O550" i="2" s="1"/>
  <c r="P550" i="2" s="1"/>
  <c r="Q550" i="2"/>
  <c r="R550" i="2"/>
  <c r="S550" i="2"/>
  <c r="T550" i="2"/>
  <c r="M551" i="2"/>
  <c r="O551" i="2" s="1"/>
  <c r="P551" i="2" s="1"/>
  <c r="N551" i="2"/>
  <c r="Q551" i="2"/>
  <c r="R551" i="2"/>
  <c r="S551" i="2"/>
  <c r="T551" i="2"/>
  <c r="M552" i="2"/>
  <c r="N552" i="2"/>
  <c r="O552" i="2"/>
  <c r="P552" i="2" s="1"/>
  <c r="Q552" i="2"/>
  <c r="R552" i="2"/>
  <c r="S552" i="2"/>
  <c r="T552" i="2"/>
  <c r="M553" i="2"/>
  <c r="N553" i="2"/>
  <c r="O553" i="2"/>
  <c r="P553" i="2" s="1"/>
  <c r="Q553" i="2"/>
  <c r="R553" i="2"/>
  <c r="S553" i="2"/>
  <c r="T553" i="2"/>
  <c r="M554" i="2"/>
  <c r="O554" i="2" s="1"/>
  <c r="P554" i="2" s="1"/>
  <c r="N554" i="2"/>
  <c r="Q554" i="2"/>
  <c r="R554" i="2"/>
  <c r="S554" i="2"/>
  <c r="T554" i="2"/>
  <c r="M555" i="2"/>
  <c r="N555" i="2"/>
  <c r="Q555" i="2"/>
  <c r="R555" i="2"/>
  <c r="S555" i="2"/>
  <c r="T555" i="2"/>
  <c r="M556" i="2"/>
  <c r="N556" i="2"/>
  <c r="Q556" i="2"/>
  <c r="R556" i="2"/>
  <c r="S556" i="2"/>
  <c r="T556" i="2"/>
  <c r="M557" i="2"/>
  <c r="N557" i="2"/>
  <c r="O557" i="2"/>
  <c r="P557" i="2" s="1"/>
  <c r="Q557" i="2"/>
  <c r="R557" i="2"/>
  <c r="S557" i="2"/>
  <c r="T557" i="2"/>
  <c r="M558" i="2"/>
  <c r="N558" i="2"/>
  <c r="Q558" i="2"/>
  <c r="R558" i="2"/>
  <c r="S558" i="2"/>
  <c r="T558" i="2"/>
  <c r="M559" i="2"/>
  <c r="N559" i="2"/>
  <c r="O559" i="2" s="1"/>
  <c r="P559" i="2"/>
  <c r="Q559" i="2"/>
  <c r="R559" i="2"/>
  <c r="S559" i="2"/>
  <c r="T559" i="2"/>
  <c r="M560" i="2"/>
  <c r="N560" i="2"/>
  <c r="O560" i="2" s="1"/>
  <c r="P560" i="2" s="1"/>
  <c r="Q560" i="2"/>
  <c r="R560" i="2"/>
  <c r="S560" i="2"/>
  <c r="T560" i="2"/>
  <c r="M561" i="2"/>
  <c r="N561" i="2"/>
  <c r="O561" i="2"/>
  <c r="P561" i="2" s="1"/>
  <c r="Q561" i="2"/>
  <c r="R561" i="2"/>
  <c r="S561" i="2"/>
  <c r="T561" i="2"/>
  <c r="M562" i="2"/>
  <c r="N562" i="2"/>
  <c r="Q562" i="2"/>
  <c r="R562" i="2"/>
  <c r="S562" i="2"/>
  <c r="T562" i="2"/>
  <c r="M563" i="2"/>
  <c r="O563" i="2" s="1"/>
  <c r="P563" i="2" s="1"/>
  <c r="N563" i="2"/>
  <c r="Q563" i="2"/>
  <c r="R563" i="2"/>
  <c r="S563" i="2"/>
  <c r="T563" i="2"/>
  <c r="M564" i="2"/>
  <c r="N564" i="2"/>
  <c r="O564" i="2" s="1"/>
  <c r="P564" i="2" s="1"/>
  <c r="Q564" i="2"/>
  <c r="R564" i="2"/>
  <c r="S564" i="2"/>
  <c r="T564" i="2"/>
  <c r="M565" i="2"/>
  <c r="O565" i="2" s="1"/>
  <c r="P565" i="2" s="1"/>
  <c r="N565" i="2"/>
  <c r="Q565" i="2"/>
  <c r="R565" i="2"/>
  <c r="S565" i="2"/>
  <c r="T565" i="2"/>
  <c r="M566" i="2"/>
  <c r="N566" i="2"/>
  <c r="O566" i="2"/>
  <c r="P566" i="2" s="1"/>
  <c r="Q566" i="2"/>
  <c r="R566" i="2"/>
  <c r="S566" i="2"/>
  <c r="T566" i="2"/>
  <c r="M567" i="2"/>
  <c r="N567" i="2"/>
  <c r="O567" i="2" s="1"/>
  <c r="P567" i="2" s="1"/>
  <c r="Q567" i="2"/>
  <c r="R567" i="2"/>
  <c r="S567" i="2"/>
  <c r="T567" i="2"/>
  <c r="M568" i="2"/>
  <c r="O568" i="2" s="1"/>
  <c r="P568" i="2" s="1"/>
  <c r="N568" i="2"/>
  <c r="Q568" i="2"/>
  <c r="R568" i="2"/>
  <c r="S568" i="2"/>
  <c r="T568" i="2"/>
  <c r="M569" i="2"/>
  <c r="N569" i="2"/>
  <c r="O569" i="2"/>
  <c r="P569" i="2"/>
  <c r="Q569" i="2"/>
  <c r="R569" i="2"/>
  <c r="S569" i="2"/>
  <c r="T569" i="2"/>
  <c r="M570" i="2"/>
  <c r="N570" i="2"/>
  <c r="Q570" i="2"/>
  <c r="R570" i="2"/>
  <c r="S570" i="2"/>
  <c r="T570" i="2"/>
  <c r="M571" i="2"/>
  <c r="O571" i="2" s="1"/>
  <c r="P571" i="2" s="1"/>
  <c r="N571" i="2"/>
  <c r="Q571" i="2"/>
  <c r="R571" i="2"/>
  <c r="S571" i="2"/>
  <c r="T571" i="2"/>
  <c r="M572" i="2"/>
  <c r="N572" i="2"/>
  <c r="Q572" i="2"/>
  <c r="R572" i="2"/>
  <c r="S572" i="2"/>
  <c r="T572" i="2"/>
  <c r="M573" i="2"/>
  <c r="O573" i="2" s="1"/>
  <c r="P573" i="2" s="1"/>
  <c r="N573" i="2"/>
  <c r="Q573" i="2"/>
  <c r="R573" i="2"/>
  <c r="S573" i="2"/>
  <c r="T573" i="2"/>
  <c r="M574" i="2"/>
  <c r="N574" i="2"/>
  <c r="O574" i="2"/>
  <c r="P574" i="2"/>
  <c r="Q574" i="2"/>
  <c r="R574" i="2"/>
  <c r="S574" i="2"/>
  <c r="T574" i="2"/>
  <c r="M575" i="2"/>
  <c r="N575" i="2"/>
  <c r="O575" i="2"/>
  <c r="P575" i="2" s="1"/>
  <c r="Q575" i="2"/>
  <c r="R575" i="2"/>
  <c r="S575" i="2"/>
  <c r="T575" i="2"/>
  <c r="M576" i="2"/>
  <c r="N576" i="2"/>
  <c r="O576" i="2" s="1"/>
  <c r="P576" i="2" s="1"/>
  <c r="Q576" i="2"/>
  <c r="R576" i="2"/>
  <c r="S576" i="2"/>
  <c r="T576" i="2"/>
  <c r="M577" i="2"/>
  <c r="N577" i="2"/>
  <c r="O577" i="2"/>
  <c r="P577" i="2"/>
  <c r="Q577" i="2"/>
  <c r="R577" i="2"/>
  <c r="S577" i="2"/>
  <c r="T577" i="2"/>
  <c r="M578" i="2"/>
  <c r="N578" i="2"/>
  <c r="O578" i="2"/>
  <c r="P578" i="2"/>
  <c r="Q578" i="2"/>
  <c r="R578" i="2"/>
  <c r="S578" i="2"/>
  <c r="T578" i="2"/>
  <c r="M579" i="2"/>
  <c r="N579" i="2"/>
  <c r="Q579" i="2"/>
  <c r="R579" i="2"/>
  <c r="S579" i="2"/>
  <c r="T579" i="2"/>
  <c r="M580" i="2"/>
  <c r="N580" i="2"/>
  <c r="O580" i="2"/>
  <c r="P580" i="2" s="1"/>
  <c r="Q580" i="2"/>
  <c r="R580" i="2"/>
  <c r="S580" i="2"/>
  <c r="T580" i="2"/>
  <c r="M581" i="2"/>
  <c r="N581" i="2"/>
  <c r="O581" i="2" s="1"/>
  <c r="P581" i="2" s="1"/>
  <c r="Q581" i="2"/>
  <c r="R581" i="2"/>
  <c r="S581" i="2"/>
  <c r="T581" i="2"/>
  <c r="M582" i="2"/>
  <c r="N582" i="2"/>
  <c r="O582" i="2"/>
  <c r="P582" i="2" s="1"/>
  <c r="Q582" i="2"/>
  <c r="R582" i="2"/>
  <c r="S582" i="2"/>
  <c r="T582" i="2"/>
  <c r="M583" i="2"/>
  <c r="N583" i="2"/>
  <c r="O583" i="2" s="1"/>
  <c r="P583" i="2" s="1"/>
  <c r="Q583" i="2"/>
  <c r="R583" i="2"/>
  <c r="S583" i="2"/>
  <c r="T583" i="2"/>
  <c r="M584" i="2"/>
  <c r="N584" i="2"/>
  <c r="Q584" i="2"/>
  <c r="R584" i="2"/>
  <c r="S584" i="2"/>
  <c r="T584" i="2"/>
  <c r="M585" i="2"/>
  <c r="N585" i="2"/>
  <c r="O585" i="2" s="1"/>
  <c r="P585" i="2" s="1"/>
  <c r="Q585" i="2"/>
  <c r="R585" i="2"/>
  <c r="S585" i="2"/>
  <c r="T585" i="2"/>
  <c r="M586" i="2"/>
  <c r="N586" i="2"/>
  <c r="Q586" i="2"/>
  <c r="R586" i="2"/>
  <c r="S586" i="2"/>
  <c r="T586" i="2"/>
  <c r="M587" i="2"/>
  <c r="O587" i="2" s="1"/>
  <c r="P587" i="2" s="1"/>
  <c r="N587" i="2"/>
  <c r="Q587" i="2"/>
  <c r="R587" i="2"/>
  <c r="S587" i="2"/>
  <c r="T587" i="2"/>
  <c r="M588" i="2"/>
  <c r="N588" i="2"/>
  <c r="O588" i="2"/>
  <c r="P588" i="2" s="1"/>
  <c r="Q588" i="2"/>
  <c r="R588" i="2"/>
  <c r="S588" i="2"/>
  <c r="T588" i="2"/>
  <c r="M589" i="2"/>
  <c r="N589" i="2"/>
  <c r="O589" i="2"/>
  <c r="P589" i="2"/>
  <c r="Q589" i="2"/>
  <c r="R589" i="2"/>
  <c r="S589" i="2"/>
  <c r="T589" i="2"/>
  <c r="M590" i="2"/>
  <c r="N590" i="2"/>
  <c r="O590" i="2"/>
  <c r="P590" i="2" s="1"/>
  <c r="Q590" i="2"/>
  <c r="R590" i="2"/>
  <c r="S590" i="2"/>
  <c r="T590" i="2"/>
  <c r="M591" i="2"/>
  <c r="N591" i="2"/>
  <c r="O591" i="2" s="1"/>
  <c r="P591" i="2" s="1"/>
  <c r="Q591" i="2"/>
  <c r="R591" i="2"/>
  <c r="S591" i="2"/>
  <c r="T591" i="2"/>
  <c r="M592" i="2"/>
  <c r="O592" i="2" s="1"/>
  <c r="P592" i="2" s="1"/>
  <c r="N592" i="2"/>
  <c r="Q592" i="2"/>
  <c r="R592" i="2"/>
  <c r="S592" i="2"/>
  <c r="T592" i="2"/>
  <c r="M593" i="2"/>
  <c r="N593" i="2"/>
  <c r="Q593" i="2"/>
  <c r="R593" i="2"/>
  <c r="S593" i="2"/>
  <c r="T593" i="2"/>
  <c r="M594" i="2"/>
  <c r="O594" i="2" s="1"/>
  <c r="P594" i="2" s="1"/>
  <c r="N594" i="2"/>
  <c r="Q594" i="2"/>
  <c r="R594" i="2"/>
  <c r="S594" i="2"/>
  <c r="T594" i="2"/>
  <c r="M595" i="2"/>
  <c r="N595" i="2"/>
  <c r="O595" i="2"/>
  <c r="P595" i="2"/>
  <c r="Q595" i="2"/>
  <c r="R595" i="2"/>
  <c r="S595" i="2"/>
  <c r="T595" i="2"/>
  <c r="M596" i="2"/>
  <c r="O596" i="2" s="1"/>
  <c r="P596" i="2" s="1"/>
  <c r="N596" i="2"/>
  <c r="Q596" i="2"/>
  <c r="R596" i="2"/>
  <c r="S596" i="2"/>
  <c r="T596" i="2"/>
  <c r="M597" i="2"/>
  <c r="O597" i="2" s="1"/>
  <c r="P597" i="2" s="1"/>
  <c r="N597" i="2"/>
  <c r="Q597" i="2"/>
  <c r="R597" i="2"/>
  <c r="S597" i="2"/>
  <c r="T597" i="2"/>
  <c r="M598" i="2"/>
  <c r="O598" i="2" s="1"/>
  <c r="P598" i="2" s="1"/>
  <c r="N598" i="2"/>
  <c r="Q598" i="2"/>
  <c r="R598" i="2"/>
  <c r="S598" i="2"/>
  <c r="T598" i="2"/>
  <c r="M599" i="2"/>
  <c r="N599" i="2"/>
  <c r="O599" i="2"/>
  <c r="P599" i="2" s="1"/>
  <c r="Q599" i="2"/>
  <c r="R599" i="2"/>
  <c r="S599" i="2"/>
  <c r="T599" i="2"/>
  <c r="M600" i="2"/>
  <c r="N600" i="2"/>
  <c r="O600" i="2"/>
  <c r="P600" i="2" s="1"/>
  <c r="Q600" i="2"/>
  <c r="R600" i="2"/>
  <c r="S600" i="2"/>
  <c r="T600" i="2"/>
  <c r="M601" i="2"/>
  <c r="O601" i="2" s="1"/>
  <c r="N601" i="2"/>
  <c r="P601" i="2"/>
  <c r="Q601" i="2"/>
  <c r="R601" i="2"/>
  <c r="S601" i="2"/>
  <c r="T601" i="2"/>
  <c r="M602" i="2"/>
  <c r="N602" i="2"/>
  <c r="O602" i="2" s="1"/>
  <c r="P602" i="2"/>
  <c r="Q602" i="2"/>
  <c r="R602" i="2"/>
  <c r="S602" i="2"/>
  <c r="T602" i="2"/>
  <c r="M603" i="2"/>
  <c r="N603" i="2"/>
  <c r="O603" i="2" s="1"/>
  <c r="P603" i="2" s="1"/>
  <c r="Q603" i="2"/>
  <c r="R603" i="2"/>
  <c r="S603" i="2"/>
  <c r="T603" i="2"/>
  <c r="M604" i="2"/>
  <c r="N604" i="2"/>
  <c r="Q604" i="2"/>
  <c r="R604" i="2"/>
  <c r="S604" i="2"/>
  <c r="T604" i="2"/>
  <c r="M605" i="2"/>
  <c r="N605" i="2"/>
  <c r="Q605" i="2"/>
  <c r="R605" i="2"/>
  <c r="S605" i="2"/>
  <c r="T605" i="2"/>
  <c r="M606" i="2"/>
  <c r="N606" i="2"/>
  <c r="O606" i="2"/>
  <c r="P606" i="2" s="1"/>
  <c r="Q606" i="2"/>
  <c r="R606" i="2"/>
  <c r="S606" i="2"/>
  <c r="T606" i="2"/>
  <c r="M607" i="2"/>
  <c r="O607" i="2" s="1"/>
  <c r="P607" i="2" s="1"/>
  <c r="N607" i="2"/>
  <c r="Q607" i="2"/>
  <c r="R607" i="2"/>
  <c r="S607" i="2"/>
  <c r="T607" i="2"/>
  <c r="M608" i="2"/>
  <c r="N608" i="2"/>
  <c r="O608" i="2"/>
  <c r="P608" i="2" s="1"/>
  <c r="Q608" i="2"/>
  <c r="R608" i="2"/>
  <c r="S608" i="2"/>
  <c r="T608" i="2"/>
  <c r="M609" i="2"/>
  <c r="N609" i="2"/>
  <c r="O609" i="2"/>
  <c r="P609" i="2"/>
  <c r="Q609" i="2"/>
  <c r="R609" i="2"/>
  <c r="S609" i="2"/>
  <c r="T609" i="2"/>
  <c r="M610" i="2"/>
  <c r="N610" i="2"/>
  <c r="O610" i="2"/>
  <c r="P610" i="2"/>
  <c r="Q610" i="2"/>
  <c r="R610" i="2"/>
  <c r="S610" i="2"/>
  <c r="T610" i="2"/>
  <c r="M611" i="2"/>
  <c r="N611" i="2"/>
  <c r="Q611" i="2"/>
  <c r="R611" i="2"/>
  <c r="S611" i="2"/>
  <c r="T611" i="2"/>
  <c r="M612" i="2"/>
  <c r="N612" i="2"/>
  <c r="O612" i="2"/>
  <c r="P612" i="2" s="1"/>
  <c r="Q612" i="2"/>
  <c r="R612" i="2"/>
  <c r="S612" i="2"/>
  <c r="T612" i="2"/>
  <c r="M613" i="2"/>
  <c r="N613" i="2"/>
  <c r="O613" i="2" s="1"/>
  <c r="P613" i="2" s="1"/>
  <c r="Q613" i="2"/>
  <c r="R613" i="2"/>
  <c r="S613" i="2"/>
  <c r="T613" i="2"/>
  <c r="M614" i="2"/>
  <c r="O614" i="2" s="1"/>
  <c r="P614" i="2" s="1"/>
  <c r="N614" i="2"/>
  <c r="Q614" i="2"/>
  <c r="R614" i="2"/>
  <c r="S614" i="2"/>
  <c r="T614" i="2"/>
  <c r="M615" i="2"/>
  <c r="O615" i="2" s="1"/>
  <c r="P615" i="2" s="1"/>
  <c r="N615" i="2"/>
  <c r="Q615" i="2"/>
  <c r="R615" i="2"/>
  <c r="S615" i="2"/>
  <c r="T615" i="2"/>
  <c r="M616" i="2"/>
  <c r="O616" i="2" s="1"/>
  <c r="P616" i="2" s="1"/>
  <c r="N616" i="2"/>
  <c r="Q616" i="2"/>
  <c r="R616" i="2"/>
  <c r="S616" i="2"/>
  <c r="T616" i="2"/>
  <c r="M617" i="2"/>
  <c r="O617" i="2" s="1"/>
  <c r="N617" i="2"/>
  <c r="P617" i="2"/>
  <c r="Q617" i="2"/>
  <c r="R617" i="2"/>
  <c r="S617" i="2"/>
  <c r="T617" i="2"/>
  <c r="M618" i="2"/>
  <c r="O618" i="2" s="1"/>
  <c r="N618" i="2"/>
  <c r="P618" i="2"/>
  <c r="Q618" i="2"/>
  <c r="R618" i="2"/>
  <c r="S618" i="2"/>
  <c r="T618" i="2"/>
  <c r="M619" i="2"/>
  <c r="N619" i="2"/>
  <c r="O619" i="2"/>
  <c r="P619" i="2" s="1"/>
  <c r="Q619" i="2"/>
  <c r="R619" i="2"/>
  <c r="S619" i="2"/>
  <c r="T619" i="2"/>
  <c r="M620" i="2"/>
  <c r="N620" i="2"/>
  <c r="O620" i="2"/>
  <c r="P620" i="2" s="1"/>
  <c r="Q620" i="2"/>
  <c r="R620" i="2"/>
  <c r="S620" i="2"/>
  <c r="T620" i="2"/>
  <c r="M621" i="2"/>
  <c r="O621" i="2" s="1"/>
  <c r="P621" i="2" s="1"/>
  <c r="N621" i="2"/>
  <c r="Q621" i="2"/>
  <c r="R621" i="2"/>
  <c r="S621" i="2"/>
  <c r="T621" i="2"/>
  <c r="M622" i="2"/>
  <c r="O622" i="2" s="1"/>
  <c r="P622" i="2" s="1"/>
  <c r="N622" i="2"/>
  <c r="Q622" i="2"/>
  <c r="R622" i="2"/>
  <c r="S622" i="2"/>
  <c r="T622" i="2"/>
  <c r="M623" i="2"/>
  <c r="N623" i="2"/>
  <c r="O623" i="2"/>
  <c r="P623" i="2" s="1"/>
  <c r="Q623" i="2"/>
  <c r="R623" i="2"/>
  <c r="S623" i="2"/>
  <c r="T623" i="2"/>
  <c r="M624" i="2"/>
  <c r="N624" i="2"/>
  <c r="O624" i="2"/>
  <c r="P624" i="2" s="1"/>
  <c r="Q624" i="2"/>
  <c r="R624" i="2"/>
  <c r="S624" i="2"/>
  <c r="T624" i="2"/>
  <c r="M625" i="2"/>
  <c r="O625" i="2" s="1"/>
  <c r="P625" i="2" s="1"/>
  <c r="N625" i="2"/>
  <c r="Q625" i="2"/>
  <c r="R625" i="2"/>
  <c r="S625" i="2"/>
  <c r="T625" i="2"/>
  <c r="M626" i="2"/>
  <c r="O626" i="2" s="1"/>
  <c r="P626" i="2" s="1"/>
  <c r="N626" i="2"/>
  <c r="Q626" i="2"/>
  <c r="R626" i="2"/>
  <c r="S626" i="2"/>
  <c r="T626" i="2"/>
  <c r="M627" i="2"/>
  <c r="N627" i="2"/>
  <c r="Q627" i="2"/>
  <c r="R627" i="2"/>
  <c r="S627" i="2"/>
  <c r="T627" i="2"/>
  <c r="M628" i="2"/>
  <c r="N628" i="2"/>
  <c r="O628" i="2" s="1"/>
  <c r="P628" i="2" s="1"/>
  <c r="Q628" i="2"/>
  <c r="R628" i="2"/>
  <c r="S628" i="2"/>
  <c r="T628" i="2"/>
  <c r="M629" i="2"/>
  <c r="N629" i="2"/>
  <c r="O629" i="2"/>
  <c r="P629" i="2"/>
  <c r="Q629" i="2"/>
  <c r="R629" i="2"/>
  <c r="S629" i="2"/>
  <c r="T629" i="2"/>
  <c r="M630" i="2"/>
  <c r="N630" i="2"/>
  <c r="O630" i="2"/>
  <c r="P630" i="2" s="1"/>
  <c r="Q630" i="2"/>
  <c r="R630" i="2"/>
  <c r="S630" i="2"/>
  <c r="T630" i="2"/>
  <c r="M631" i="2"/>
  <c r="N631" i="2"/>
  <c r="O631" i="2"/>
  <c r="P631" i="2"/>
  <c r="Q631" i="2"/>
  <c r="R631" i="2"/>
  <c r="S631" i="2"/>
  <c r="T631" i="2"/>
  <c r="M632" i="2"/>
  <c r="O632" i="2" s="1"/>
  <c r="P632" i="2" s="1"/>
  <c r="N632" i="2"/>
  <c r="Q632" i="2"/>
  <c r="R632" i="2"/>
  <c r="S632" i="2"/>
  <c r="T632" i="2"/>
  <c r="M633" i="2"/>
  <c r="N633" i="2"/>
  <c r="Q633" i="2"/>
  <c r="R633" i="2"/>
  <c r="S633" i="2"/>
  <c r="T633" i="2"/>
  <c r="M634" i="2"/>
  <c r="O634" i="2" s="1"/>
  <c r="P634" i="2" s="1"/>
  <c r="N634" i="2"/>
  <c r="Q634" i="2"/>
  <c r="R634" i="2"/>
  <c r="S634" i="2"/>
  <c r="T634" i="2"/>
  <c r="M635" i="2"/>
  <c r="N635" i="2"/>
  <c r="O635" i="2"/>
  <c r="P635" i="2" s="1"/>
  <c r="Q635" i="2"/>
  <c r="R635" i="2"/>
  <c r="S635" i="2"/>
  <c r="T635" i="2"/>
  <c r="M636" i="2"/>
  <c r="O636" i="2" s="1"/>
  <c r="P636" i="2" s="1"/>
  <c r="N636" i="2"/>
  <c r="Q636" i="2"/>
  <c r="R636" i="2"/>
  <c r="S636" i="2"/>
  <c r="T636" i="2"/>
  <c r="M637" i="2"/>
  <c r="N637" i="2"/>
  <c r="O637" i="2"/>
  <c r="P637" i="2"/>
  <c r="Q637" i="2"/>
  <c r="R637" i="2"/>
  <c r="S637" i="2"/>
  <c r="T637" i="2"/>
  <c r="M638" i="2"/>
  <c r="N638" i="2"/>
  <c r="O638" i="2"/>
  <c r="P638" i="2"/>
  <c r="Q638" i="2"/>
  <c r="R638" i="2"/>
  <c r="S638" i="2"/>
  <c r="T638" i="2"/>
  <c r="M639" i="2"/>
  <c r="N639" i="2"/>
  <c r="Q639" i="2"/>
  <c r="R639" i="2"/>
  <c r="S639" i="2"/>
  <c r="T639" i="2"/>
  <c r="M640" i="2"/>
  <c r="N640" i="2"/>
  <c r="Q640" i="2"/>
  <c r="R640" i="2"/>
  <c r="S640" i="2"/>
  <c r="T640" i="2"/>
  <c r="M641" i="2"/>
  <c r="O641" i="2" s="1"/>
  <c r="P641" i="2" s="1"/>
  <c r="N641" i="2"/>
  <c r="Q641" i="2"/>
  <c r="R641" i="2"/>
  <c r="S641" i="2"/>
  <c r="T641" i="2"/>
  <c r="M642" i="2"/>
  <c r="N642" i="2"/>
  <c r="O642" i="2"/>
  <c r="P642" i="2" s="1"/>
  <c r="Q642" i="2"/>
  <c r="R642" i="2"/>
  <c r="S642" i="2"/>
  <c r="T642" i="2"/>
  <c r="M643" i="2"/>
  <c r="O643" i="2" s="1"/>
  <c r="P643" i="2" s="1"/>
  <c r="N643" i="2"/>
  <c r="Q643" i="2"/>
  <c r="R643" i="2"/>
  <c r="S643" i="2"/>
  <c r="T643" i="2"/>
  <c r="M644" i="2"/>
  <c r="O644" i="2" s="1"/>
  <c r="P644" i="2" s="1"/>
  <c r="N644" i="2"/>
  <c r="Q644" i="2"/>
  <c r="R644" i="2"/>
  <c r="S644" i="2"/>
  <c r="T644" i="2"/>
  <c r="M645" i="2"/>
  <c r="N645" i="2"/>
  <c r="O645" i="2"/>
  <c r="P645" i="2"/>
  <c r="Q645" i="2"/>
  <c r="R645" i="2"/>
  <c r="S645" i="2"/>
  <c r="T645" i="2"/>
  <c r="M646" i="2"/>
  <c r="N646" i="2"/>
  <c r="O646" i="2" s="1"/>
  <c r="P646" i="2"/>
  <c r="Q646" i="2"/>
  <c r="R646" i="2"/>
  <c r="S646" i="2"/>
  <c r="T646" i="2"/>
  <c r="M647" i="2"/>
  <c r="N647" i="2"/>
  <c r="Q647" i="2"/>
  <c r="R647" i="2"/>
  <c r="S647" i="2"/>
  <c r="T647" i="2"/>
  <c r="M648" i="2"/>
  <c r="N648" i="2"/>
  <c r="O648" i="2"/>
  <c r="P648" i="2"/>
  <c r="Q648" i="2"/>
  <c r="R648" i="2"/>
  <c r="S648" i="2"/>
  <c r="T648" i="2"/>
  <c r="M649" i="2"/>
  <c r="N649" i="2"/>
  <c r="O649" i="2" s="1"/>
  <c r="P649" i="2" s="1"/>
  <c r="Q649" i="2"/>
  <c r="R649" i="2"/>
  <c r="S649" i="2"/>
  <c r="T649" i="2"/>
  <c r="M650" i="2"/>
  <c r="N650" i="2"/>
  <c r="O650" i="2"/>
  <c r="P650" i="2" s="1"/>
  <c r="Q650" i="2"/>
  <c r="R650" i="2"/>
  <c r="S650" i="2"/>
  <c r="T650" i="2"/>
  <c r="M651" i="2"/>
  <c r="O651" i="2" s="1"/>
  <c r="P651" i="2" s="1"/>
  <c r="N651" i="2"/>
  <c r="Q651" i="2"/>
  <c r="R651" i="2"/>
  <c r="S651" i="2"/>
  <c r="T651" i="2"/>
  <c r="M652" i="2"/>
  <c r="O652" i="2" s="1"/>
  <c r="N652" i="2"/>
  <c r="P652" i="2"/>
  <c r="Q652" i="2"/>
  <c r="R652" i="2"/>
  <c r="S652" i="2"/>
  <c r="T652" i="2"/>
  <c r="M653" i="2"/>
  <c r="O653" i="2" s="1"/>
  <c r="P653" i="2" s="1"/>
  <c r="N653" i="2"/>
  <c r="Q653" i="2"/>
  <c r="R653" i="2"/>
  <c r="S653" i="2"/>
  <c r="T653" i="2"/>
  <c r="M654" i="2"/>
  <c r="N654" i="2"/>
  <c r="Q654" i="2"/>
  <c r="R654" i="2"/>
  <c r="S654" i="2"/>
  <c r="T654" i="2"/>
  <c r="M655" i="2"/>
  <c r="N655" i="2"/>
  <c r="O655" i="2"/>
  <c r="P655" i="2" s="1"/>
  <c r="Q655" i="2"/>
  <c r="R655" i="2"/>
  <c r="S655" i="2"/>
  <c r="T655" i="2"/>
  <c r="M656" i="2"/>
  <c r="N656" i="2"/>
  <c r="O656" i="2" s="1"/>
  <c r="P656" i="2" s="1"/>
  <c r="Q656" i="2"/>
  <c r="R656" i="2"/>
  <c r="S656" i="2"/>
  <c r="T656" i="2"/>
  <c r="M657" i="2"/>
  <c r="O657" i="2" s="1"/>
  <c r="P657" i="2" s="1"/>
  <c r="N657" i="2"/>
  <c r="Q657" i="2"/>
  <c r="R657" i="2"/>
  <c r="S657" i="2"/>
  <c r="T657" i="2"/>
  <c r="M658" i="2"/>
  <c r="N658" i="2"/>
  <c r="O658" i="2"/>
  <c r="P658" i="2" s="1"/>
  <c r="Q658" i="2"/>
  <c r="R658" i="2"/>
  <c r="S658" i="2"/>
  <c r="T658" i="2"/>
  <c r="M659" i="2"/>
  <c r="O659" i="2" s="1"/>
  <c r="P659" i="2" s="1"/>
  <c r="N659" i="2"/>
  <c r="Q659" i="2"/>
  <c r="R659" i="2"/>
  <c r="S659" i="2"/>
  <c r="T659" i="2"/>
  <c r="M660" i="2"/>
  <c r="O660" i="2" s="1"/>
  <c r="N660" i="2"/>
  <c r="P660" i="2"/>
  <c r="Q660" i="2"/>
  <c r="R660" i="2"/>
  <c r="S660" i="2"/>
  <c r="T660" i="2"/>
  <c r="M661" i="2"/>
  <c r="O661" i="2" s="1"/>
  <c r="N661" i="2"/>
  <c r="P661" i="2"/>
  <c r="Q661" i="2"/>
  <c r="R661" i="2"/>
  <c r="S661" i="2"/>
  <c r="T661" i="2"/>
  <c r="M662" i="2"/>
  <c r="N662" i="2"/>
  <c r="O662" i="2"/>
  <c r="P662" i="2" s="1"/>
  <c r="Q662" i="2"/>
  <c r="R662" i="2"/>
  <c r="S662" i="2"/>
  <c r="T662" i="2"/>
  <c r="M663" i="2"/>
  <c r="N663" i="2"/>
  <c r="O663" i="2"/>
  <c r="P663" i="2"/>
  <c r="Q663" i="2"/>
  <c r="R663" i="2"/>
  <c r="S663" i="2"/>
  <c r="T663" i="2"/>
  <c r="M664" i="2"/>
  <c r="O664" i="2" s="1"/>
  <c r="P664" i="2" s="1"/>
  <c r="N664" i="2"/>
  <c r="Q664" i="2"/>
  <c r="R664" i="2"/>
  <c r="S664" i="2"/>
  <c r="T664" i="2"/>
  <c r="M665" i="2"/>
  <c r="N665" i="2"/>
  <c r="O665" i="2"/>
  <c r="P665" i="2"/>
  <c r="Q665" i="2"/>
  <c r="R665" i="2"/>
  <c r="S665" i="2"/>
  <c r="T665" i="2"/>
  <c r="M666" i="2"/>
  <c r="N666" i="2"/>
  <c r="O666" i="2" s="1"/>
  <c r="P666" i="2" s="1"/>
  <c r="Q666" i="2"/>
  <c r="R666" i="2"/>
  <c r="S666" i="2"/>
  <c r="T666" i="2"/>
  <c r="M667" i="2"/>
  <c r="N667" i="2"/>
  <c r="O667" i="2"/>
  <c r="P667" i="2" s="1"/>
  <c r="Q667" i="2"/>
  <c r="R667" i="2"/>
  <c r="S667" i="2"/>
  <c r="T667" i="2"/>
  <c r="M668" i="2"/>
  <c r="O668" i="2" s="1"/>
  <c r="P668" i="2" s="1"/>
  <c r="N668" i="2"/>
  <c r="Q668" i="2"/>
  <c r="R668" i="2"/>
  <c r="S668" i="2"/>
  <c r="T668" i="2"/>
  <c r="M669" i="2"/>
  <c r="O669" i="2" s="1"/>
  <c r="P669" i="2" s="1"/>
  <c r="N669" i="2"/>
  <c r="Q669" i="2"/>
  <c r="R669" i="2"/>
  <c r="S669" i="2"/>
  <c r="T669" i="2"/>
  <c r="M670" i="2"/>
  <c r="N670" i="2"/>
  <c r="O670" i="2"/>
  <c r="P670" i="2" s="1"/>
  <c r="Q670" i="2"/>
  <c r="R670" i="2"/>
  <c r="S670" i="2"/>
  <c r="T670" i="2"/>
  <c r="M671" i="2"/>
  <c r="N671" i="2"/>
  <c r="O671" i="2" s="1"/>
  <c r="P671" i="2" s="1"/>
  <c r="Q671" i="2"/>
  <c r="R671" i="2"/>
  <c r="S671" i="2"/>
  <c r="T671" i="2"/>
  <c r="M672" i="2"/>
  <c r="O672" i="2" s="1"/>
  <c r="P672" i="2" s="1"/>
  <c r="N672" i="2"/>
  <c r="Q672" i="2"/>
  <c r="R672" i="2"/>
  <c r="S672" i="2"/>
  <c r="T672" i="2"/>
  <c r="M673" i="2"/>
  <c r="N673" i="2"/>
  <c r="Q673" i="2"/>
  <c r="R673" i="2"/>
  <c r="S673" i="2"/>
  <c r="T673" i="2"/>
  <c r="M674" i="2"/>
  <c r="N674" i="2"/>
  <c r="O674" i="2" s="1"/>
  <c r="P674" i="2" s="1"/>
  <c r="Q674" i="2"/>
  <c r="R674" i="2"/>
  <c r="S674" i="2"/>
  <c r="T674" i="2"/>
  <c r="M675" i="2"/>
  <c r="N675" i="2"/>
  <c r="Q675" i="2"/>
  <c r="R675" i="2"/>
  <c r="S675" i="2"/>
  <c r="T675" i="2"/>
  <c r="M676" i="2"/>
  <c r="N676" i="2"/>
  <c r="O676" i="2" s="1"/>
  <c r="P676" i="2" s="1"/>
  <c r="Q676" i="2"/>
  <c r="R676" i="2"/>
  <c r="S676" i="2"/>
  <c r="T676" i="2"/>
  <c r="M677" i="2"/>
  <c r="O677" i="2" s="1"/>
  <c r="P677" i="2" s="1"/>
  <c r="N677" i="2"/>
  <c r="Q677" i="2"/>
  <c r="R677" i="2"/>
  <c r="S677" i="2"/>
  <c r="T677" i="2"/>
  <c r="M678" i="2"/>
  <c r="N678" i="2"/>
  <c r="O678" i="2"/>
  <c r="P678" i="2"/>
  <c r="Q678" i="2"/>
  <c r="R678" i="2"/>
  <c r="S678" i="2"/>
  <c r="T678" i="2"/>
  <c r="M679" i="2"/>
  <c r="N679" i="2"/>
  <c r="O679" i="2"/>
  <c r="P679" i="2" s="1"/>
  <c r="Q679" i="2"/>
  <c r="R679" i="2"/>
  <c r="S679" i="2"/>
  <c r="T679" i="2"/>
  <c r="M680" i="2"/>
  <c r="N680" i="2"/>
  <c r="O680" i="2" s="1"/>
  <c r="P680" i="2" s="1"/>
  <c r="Q680" i="2"/>
  <c r="R680" i="2"/>
  <c r="S680" i="2"/>
  <c r="T680" i="2"/>
  <c r="M681" i="2"/>
  <c r="O681" i="2" s="1"/>
  <c r="P681" i="2" s="1"/>
  <c r="N681" i="2"/>
  <c r="Q681" i="2"/>
  <c r="R681" i="2"/>
  <c r="S681" i="2"/>
  <c r="T681" i="2"/>
  <c r="M682" i="2"/>
  <c r="O682" i="2" s="1"/>
  <c r="P682" i="2" s="1"/>
  <c r="N682" i="2"/>
  <c r="Q682" i="2"/>
  <c r="R682" i="2"/>
  <c r="S682" i="2"/>
  <c r="T682" i="2"/>
  <c r="M683" i="2"/>
  <c r="N683" i="2"/>
  <c r="O683" i="2"/>
  <c r="P683" i="2" s="1"/>
  <c r="Q683" i="2"/>
  <c r="R683" i="2"/>
  <c r="S683" i="2"/>
  <c r="T683" i="2"/>
  <c r="M684" i="2"/>
  <c r="O684" i="2" s="1"/>
  <c r="P684" i="2" s="1"/>
  <c r="N684" i="2"/>
  <c r="Q684" i="2"/>
  <c r="R684" i="2"/>
  <c r="S684" i="2"/>
  <c r="T684" i="2"/>
  <c r="M685" i="2"/>
  <c r="N685" i="2"/>
  <c r="O685" i="2"/>
  <c r="P685" i="2" s="1"/>
  <c r="Q685" i="2"/>
  <c r="R685" i="2"/>
  <c r="S685" i="2"/>
  <c r="T685" i="2"/>
  <c r="M686" i="2"/>
  <c r="N686" i="2"/>
  <c r="O686" i="2"/>
  <c r="P686" i="2" s="1"/>
  <c r="Q686" i="2"/>
  <c r="R686" i="2"/>
  <c r="S686" i="2"/>
  <c r="T686" i="2"/>
  <c r="M687" i="2"/>
  <c r="O687" i="2" s="1"/>
  <c r="P687" i="2" s="1"/>
  <c r="N687" i="2"/>
  <c r="Q687" i="2"/>
  <c r="R687" i="2"/>
  <c r="S687" i="2"/>
  <c r="T687" i="2"/>
  <c r="M688" i="2"/>
  <c r="O688" i="2" s="1"/>
  <c r="P688" i="2" s="1"/>
  <c r="N688" i="2"/>
  <c r="Q688" i="2"/>
  <c r="R688" i="2"/>
  <c r="S688" i="2"/>
  <c r="T688" i="2"/>
  <c r="M689" i="2"/>
  <c r="N689" i="2"/>
  <c r="O689" i="2"/>
  <c r="P689" i="2" s="1"/>
  <c r="Q689" i="2"/>
  <c r="R689" i="2"/>
  <c r="S689" i="2"/>
  <c r="T689" i="2"/>
  <c r="M690" i="2"/>
  <c r="N690" i="2"/>
  <c r="O690" i="2"/>
  <c r="P690" i="2" s="1"/>
  <c r="Q690" i="2"/>
  <c r="R690" i="2"/>
  <c r="S690" i="2"/>
  <c r="T690" i="2"/>
  <c r="M691" i="2"/>
  <c r="O691" i="2" s="1"/>
  <c r="N691" i="2"/>
  <c r="P691" i="2"/>
  <c r="Q691" i="2"/>
  <c r="R691" i="2"/>
  <c r="S691" i="2"/>
  <c r="T691" i="2"/>
  <c r="M692" i="2"/>
  <c r="N692" i="2"/>
  <c r="O692" i="2"/>
  <c r="P692" i="2" s="1"/>
  <c r="Q692" i="2"/>
  <c r="R692" i="2"/>
  <c r="S692" i="2"/>
  <c r="T692" i="2"/>
  <c r="M693" i="2"/>
  <c r="N693" i="2"/>
  <c r="O693" i="2" s="1"/>
  <c r="P693" i="2" s="1"/>
  <c r="Q693" i="2"/>
  <c r="R693" i="2"/>
  <c r="S693" i="2"/>
  <c r="T693" i="2"/>
  <c r="M694" i="2"/>
  <c r="N694" i="2"/>
  <c r="O694" i="2"/>
  <c r="P694" i="2"/>
  <c r="Q694" i="2"/>
  <c r="R694" i="2"/>
  <c r="S694" i="2"/>
  <c r="T694" i="2"/>
  <c r="M695" i="2"/>
  <c r="O695" i="2" s="1"/>
  <c r="N695" i="2"/>
  <c r="P695" i="2"/>
  <c r="Q695" i="2"/>
  <c r="R695" i="2"/>
  <c r="S695" i="2"/>
  <c r="T695" i="2"/>
  <c r="M696" i="2"/>
  <c r="N696" i="2"/>
  <c r="Q696" i="2"/>
  <c r="R696" i="2"/>
  <c r="S696" i="2"/>
  <c r="T696" i="2"/>
  <c r="M697" i="2"/>
  <c r="O697" i="2" s="1"/>
  <c r="P697" i="2" s="1"/>
  <c r="N697" i="2"/>
  <c r="Q697" i="2"/>
  <c r="R697" i="2"/>
  <c r="S697" i="2"/>
  <c r="T697" i="2"/>
  <c r="M698" i="2"/>
  <c r="O698" i="2" s="1"/>
  <c r="P698" i="2" s="1"/>
  <c r="N698" i="2"/>
  <c r="Q698" i="2"/>
  <c r="R698" i="2"/>
  <c r="S698" i="2"/>
  <c r="T698" i="2"/>
  <c r="M699" i="2"/>
  <c r="N699" i="2"/>
  <c r="Q699" i="2"/>
  <c r="R699" i="2"/>
  <c r="S699" i="2"/>
  <c r="T699" i="2"/>
  <c r="M700" i="2"/>
  <c r="N700" i="2"/>
  <c r="O700" i="2" s="1"/>
  <c r="P700" i="2"/>
  <c r="Q700" i="2"/>
  <c r="R700" i="2"/>
  <c r="S700" i="2"/>
  <c r="T700" i="2"/>
  <c r="M701" i="2"/>
  <c r="N701" i="2"/>
  <c r="O701" i="2" s="1"/>
  <c r="P701" i="2" s="1"/>
  <c r="Q701" i="2"/>
  <c r="R701" i="2"/>
  <c r="S701" i="2"/>
  <c r="T701" i="2"/>
  <c r="M702" i="2"/>
  <c r="N702" i="2"/>
  <c r="O702" i="2"/>
  <c r="P702" i="2"/>
  <c r="Q702" i="2"/>
  <c r="R702" i="2"/>
  <c r="S702" i="2"/>
  <c r="T702" i="2"/>
  <c r="M703" i="2"/>
  <c r="O703" i="2" s="1"/>
  <c r="P703" i="2" s="1"/>
  <c r="N703" i="2"/>
  <c r="Q703" i="2"/>
  <c r="R703" i="2"/>
  <c r="S703" i="2"/>
  <c r="T703" i="2"/>
  <c r="M704" i="2"/>
  <c r="N704" i="2"/>
  <c r="O704" i="2" s="1"/>
  <c r="P704" i="2"/>
  <c r="Q704" i="2"/>
  <c r="R704" i="2"/>
  <c r="S704" i="2"/>
  <c r="T704" i="2"/>
  <c r="M705" i="2"/>
  <c r="O705" i="2" s="1"/>
  <c r="N705" i="2"/>
  <c r="P705" i="2"/>
  <c r="Q705" i="2"/>
  <c r="R705" i="2"/>
  <c r="S705" i="2"/>
  <c r="T705" i="2"/>
  <c r="M706" i="2"/>
  <c r="N706" i="2"/>
  <c r="O706" i="2"/>
  <c r="P706" i="2" s="1"/>
  <c r="Q706" i="2"/>
  <c r="R706" i="2"/>
  <c r="S706" i="2"/>
  <c r="T706" i="2"/>
  <c r="M707" i="2"/>
  <c r="N707" i="2"/>
  <c r="O707" i="2" s="1"/>
  <c r="P707" i="2" s="1"/>
  <c r="Q707" i="2"/>
  <c r="R707" i="2"/>
  <c r="S707" i="2"/>
  <c r="T707" i="2"/>
  <c r="M708" i="2"/>
  <c r="O708" i="2" s="1"/>
  <c r="N708" i="2"/>
  <c r="P708" i="2"/>
  <c r="Q708" i="2"/>
  <c r="R708" i="2"/>
  <c r="S708" i="2"/>
  <c r="T708" i="2"/>
  <c r="M709" i="2"/>
  <c r="O709" i="2" s="1"/>
  <c r="N709" i="2"/>
  <c r="P709" i="2"/>
  <c r="Q709" i="2"/>
  <c r="R709" i="2"/>
  <c r="S709" i="2"/>
  <c r="T709" i="2"/>
  <c r="M710" i="2"/>
  <c r="N710" i="2"/>
  <c r="O710" i="2"/>
  <c r="P710" i="2" s="1"/>
  <c r="Q710" i="2"/>
  <c r="R710" i="2"/>
  <c r="S710" i="2"/>
  <c r="T710" i="2"/>
  <c r="M711" i="2"/>
  <c r="N711" i="2"/>
  <c r="O711" i="2"/>
  <c r="P711" i="2" s="1"/>
  <c r="Q711" i="2"/>
  <c r="R711" i="2"/>
  <c r="S711" i="2"/>
  <c r="T711" i="2"/>
  <c r="M712" i="2"/>
  <c r="O712" i="2" s="1"/>
  <c r="P712" i="2" s="1"/>
  <c r="N712" i="2"/>
  <c r="Q712" i="2"/>
  <c r="R712" i="2"/>
  <c r="S712" i="2"/>
  <c r="T712" i="2"/>
  <c r="M713" i="2"/>
  <c r="N713" i="2"/>
  <c r="O713" i="2"/>
  <c r="P713" i="2" s="1"/>
  <c r="Q713" i="2"/>
  <c r="R713" i="2"/>
  <c r="S713" i="2"/>
  <c r="T713" i="2"/>
  <c r="M714" i="2"/>
  <c r="N714" i="2"/>
  <c r="O714" i="2"/>
  <c r="P714" i="2" s="1"/>
  <c r="Q714" i="2"/>
  <c r="R714" i="2"/>
  <c r="S714" i="2"/>
  <c r="T714" i="2"/>
  <c r="M715" i="2"/>
  <c r="O715" i="2" s="1"/>
  <c r="P715" i="2" s="1"/>
  <c r="N715" i="2"/>
  <c r="Q715" i="2"/>
  <c r="R715" i="2"/>
  <c r="S715" i="2"/>
  <c r="T715" i="2"/>
  <c r="M716" i="2"/>
  <c r="N716" i="2"/>
  <c r="Q716" i="2"/>
  <c r="R716" i="2"/>
  <c r="S716" i="2"/>
  <c r="T716" i="2"/>
  <c r="M717" i="2"/>
  <c r="N717" i="2"/>
  <c r="Q717" i="2"/>
  <c r="R717" i="2"/>
  <c r="S717" i="2"/>
  <c r="T717" i="2"/>
  <c r="M718" i="2"/>
  <c r="O718" i="2" s="1"/>
  <c r="P718" i="2" s="1"/>
  <c r="N718" i="2"/>
  <c r="Q718" i="2"/>
  <c r="R718" i="2"/>
  <c r="S718" i="2"/>
  <c r="T718" i="2"/>
  <c r="M719" i="2"/>
  <c r="O719" i="2" s="1"/>
  <c r="N719" i="2"/>
  <c r="P719" i="2"/>
  <c r="Q719" i="2"/>
  <c r="R719" i="2"/>
  <c r="S719" i="2"/>
  <c r="T719" i="2"/>
  <c r="M720" i="2"/>
  <c r="O720" i="2" s="1"/>
  <c r="N720" i="2"/>
  <c r="P720" i="2"/>
  <c r="Q720" i="2"/>
  <c r="R720" i="2"/>
  <c r="S720" i="2"/>
  <c r="T720" i="2"/>
  <c r="M721" i="2"/>
  <c r="N721" i="2"/>
  <c r="O721" i="2"/>
  <c r="P721" i="2" s="1"/>
  <c r="Q721" i="2"/>
  <c r="R721" i="2"/>
  <c r="S721" i="2"/>
  <c r="T721" i="2"/>
  <c r="M722" i="2"/>
  <c r="N722" i="2"/>
  <c r="O722" i="2" s="1"/>
  <c r="P722" i="2"/>
  <c r="Q722" i="2"/>
  <c r="R722" i="2"/>
  <c r="S722" i="2"/>
  <c r="T722" i="2"/>
  <c r="M723" i="2"/>
  <c r="N723" i="2"/>
  <c r="O723" i="2"/>
  <c r="P723" i="2" s="1"/>
  <c r="Q723" i="2"/>
  <c r="R723" i="2"/>
  <c r="S723" i="2"/>
  <c r="T723" i="2"/>
  <c r="M724" i="2"/>
  <c r="N724" i="2"/>
  <c r="O724" i="2"/>
  <c r="P724" i="2" s="1"/>
  <c r="Q724" i="2"/>
  <c r="R724" i="2"/>
  <c r="S724" i="2"/>
  <c r="T724" i="2"/>
  <c r="M725" i="2"/>
  <c r="N725" i="2"/>
  <c r="O725" i="2" s="1"/>
  <c r="P725" i="2" s="1"/>
  <c r="Q725" i="2"/>
  <c r="R725" i="2"/>
  <c r="S725" i="2"/>
  <c r="T725" i="2"/>
  <c r="M726" i="2"/>
  <c r="O726" i="2" s="1"/>
  <c r="N726" i="2"/>
  <c r="P726" i="2"/>
  <c r="Q726" i="2"/>
  <c r="R726" i="2"/>
  <c r="S726" i="2"/>
  <c r="T726" i="2"/>
  <c r="M727" i="2"/>
  <c r="O727" i="2" s="1"/>
  <c r="P727" i="2" s="1"/>
  <c r="N727" i="2"/>
  <c r="Q727" i="2"/>
  <c r="R727" i="2"/>
  <c r="S727" i="2"/>
  <c r="T727" i="2"/>
  <c r="M728" i="2"/>
  <c r="N728" i="2"/>
  <c r="O728" i="2" s="1"/>
  <c r="P728" i="2"/>
  <c r="Q728" i="2"/>
  <c r="R728" i="2"/>
  <c r="S728" i="2"/>
  <c r="T728" i="2"/>
  <c r="M729" i="2"/>
  <c r="N729" i="2"/>
  <c r="O729" i="2" s="1"/>
  <c r="P729" i="2" s="1"/>
  <c r="Q729" i="2"/>
  <c r="R729" i="2"/>
  <c r="S729" i="2"/>
  <c r="T729" i="2"/>
  <c r="M730" i="2"/>
  <c r="N730" i="2"/>
  <c r="O730" i="2"/>
  <c r="P730" i="2" s="1"/>
  <c r="Q730" i="2"/>
  <c r="R730" i="2"/>
  <c r="S730" i="2"/>
  <c r="T730" i="2"/>
  <c r="M731" i="2"/>
  <c r="N731" i="2"/>
  <c r="O731" i="2" s="1"/>
  <c r="P731" i="2" s="1"/>
  <c r="Q731" i="2"/>
  <c r="R731" i="2"/>
  <c r="S731" i="2"/>
  <c r="T731" i="2"/>
  <c r="M732" i="2"/>
  <c r="N732" i="2"/>
  <c r="O732" i="2"/>
  <c r="P732" i="2" s="1"/>
  <c r="Q732" i="2"/>
  <c r="R732" i="2"/>
  <c r="S732" i="2"/>
  <c r="T732" i="2"/>
  <c r="M733" i="2"/>
  <c r="O733" i="2" s="1"/>
  <c r="P733" i="2" s="1"/>
  <c r="N733" i="2"/>
  <c r="Q733" i="2"/>
  <c r="R733" i="2"/>
  <c r="S733" i="2"/>
  <c r="T733" i="2"/>
  <c r="M734" i="2"/>
  <c r="N734" i="2"/>
  <c r="O734" i="2"/>
  <c r="P734" i="2" s="1"/>
  <c r="Q734" i="2"/>
  <c r="R734" i="2"/>
  <c r="S734" i="2"/>
  <c r="T734" i="2"/>
  <c r="M735" i="2"/>
  <c r="N735" i="2"/>
  <c r="O735" i="2" s="1"/>
  <c r="P735" i="2" s="1"/>
  <c r="Q735" i="2"/>
  <c r="R735" i="2"/>
  <c r="S735" i="2"/>
  <c r="T735" i="2"/>
  <c r="M736" i="2"/>
  <c r="O736" i="2" s="1"/>
  <c r="P736" i="2" s="1"/>
  <c r="N736" i="2"/>
  <c r="Q736" i="2"/>
  <c r="R736" i="2"/>
  <c r="S736" i="2"/>
  <c r="T736" i="2"/>
  <c r="M737" i="2"/>
  <c r="O737" i="2" s="1"/>
  <c r="P737" i="2" s="1"/>
  <c r="N737" i="2"/>
  <c r="Q737" i="2"/>
  <c r="R737" i="2"/>
  <c r="S737" i="2"/>
  <c r="T737" i="2"/>
  <c r="M738" i="2"/>
  <c r="N738" i="2"/>
  <c r="O738" i="2"/>
  <c r="P738" i="2"/>
  <c r="Q738" i="2"/>
  <c r="R738" i="2"/>
  <c r="S738" i="2"/>
  <c r="T738" i="2"/>
  <c r="M739" i="2"/>
  <c r="O739" i="2" s="1"/>
  <c r="P739" i="2" s="1"/>
  <c r="N739" i="2"/>
  <c r="Q739" i="2"/>
  <c r="R739" i="2"/>
  <c r="S739" i="2"/>
  <c r="T739" i="2"/>
  <c r="M740" i="2"/>
  <c r="N740" i="2"/>
  <c r="Q740" i="2"/>
  <c r="R740" i="2"/>
  <c r="S740" i="2"/>
  <c r="T740" i="2"/>
  <c r="M741" i="2"/>
  <c r="O741" i="2" s="1"/>
  <c r="N741" i="2"/>
  <c r="P741" i="2"/>
  <c r="Q741" i="2"/>
  <c r="R741" i="2"/>
  <c r="S741" i="2"/>
  <c r="T741" i="2"/>
  <c r="M742" i="2"/>
  <c r="N742" i="2"/>
  <c r="O742" i="2" s="1"/>
  <c r="P742" i="2" s="1"/>
  <c r="Q742" i="2"/>
  <c r="R742" i="2"/>
  <c r="S742" i="2"/>
  <c r="T742" i="2"/>
  <c r="M743" i="2"/>
  <c r="N743" i="2"/>
  <c r="Q743" i="2"/>
  <c r="R743" i="2"/>
  <c r="S743" i="2"/>
  <c r="T743" i="2"/>
  <c r="M744" i="2"/>
  <c r="O744" i="2" s="1"/>
  <c r="P744" i="2" s="1"/>
  <c r="N744" i="2"/>
  <c r="Q744" i="2"/>
  <c r="R744" i="2"/>
  <c r="S744" i="2"/>
  <c r="T744" i="2"/>
  <c r="M745" i="2"/>
  <c r="N745" i="2"/>
  <c r="O745" i="2" s="1"/>
  <c r="P745" i="2"/>
  <c r="Q745" i="2"/>
  <c r="R745" i="2"/>
  <c r="S745" i="2"/>
  <c r="T745" i="2"/>
  <c r="M746" i="2"/>
  <c r="N746" i="2"/>
  <c r="O746" i="2" s="1"/>
  <c r="P746" i="2" s="1"/>
  <c r="Q746" i="2"/>
  <c r="R746" i="2"/>
  <c r="S746" i="2"/>
  <c r="T746" i="2"/>
  <c r="M747" i="2"/>
  <c r="N747" i="2"/>
  <c r="Q747" i="2"/>
  <c r="R747" i="2"/>
  <c r="S747" i="2"/>
  <c r="T747" i="2"/>
  <c r="M748" i="2"/>
  <c r="N748" i="2"/>
  <c r="Q748" i="2"/>
  <c r="R748" i="2"/>
  <c r="S748" i="2"/>
  <c r="T748" i="2"/>
  <c r="M749" i="2"/>
  <c r="N749" i="2"/>
  <c r="O749" i="2"/>
  <c r="P749" i="2"/>
  <c r="Q749" i="2"/>
  <c r="R749" i="2"/>
  <c r="S749" i="2"/>
  <c r="T749" i="2"/>
  <c r="M750" i="2"/>
  <c r="N750" i="2"/>
  <c r="O750" i="2"/>
  <c r="P750" i="2" s="1"/>
  <c r="Q750" i="2"/>
  <c r="R750" i="2"/>
  <c r="S750" i="2"/>
  <c r="T750" i="2"/>
  <c r="M751" i="2"/>
  <c r="N751" i="2"/>
  <c r="O751" i="2"/>
  <c r="P751" i="2" s="1"/>
  <c r="Q751" i="2"/>
  <c r="R751" i="2"/>
  <c r="S751" i="2"/>
  <c r="T751" i="2"/>
  <c r="M752" i="2"/>
  <c r="O752" i="2" s="1"/>
  <c r="P752" i="2" s="1"/>
  <c r="N752" i="2"/>
  <c r="Q752" i="2"/>
  <c r="R752" i="2"/>
  <c r="S752" i="2"/>
  <c r="T752" i="2"/>
  <c r="M753" i="2"/>
  <c r="N753" i="2"/>
  <c r="O753" i="2"/>
  <c r="P753" i="2"/>
  <c r="Q753" i="2"/>
  <c r="R753" i="2"/>
  <c r="S753" i="2"/>
  <c r="T753" i="2"/>
  <c r="M754" i="2"/>
  <c r="O754" i="2" s="1"/>
  <c r="N754" i="2"/>
  <c r="P754" i="2"/>
  <c r="Q754" i="2"/>
  <c r="R754" i="2"/>
  <c r="S754" i="2"/>
  <c r="T754" i="2"/>
  <c r="M755" i="2"/>
  <c r="N755" i="2"/>
  <c r="O755" i="2"/>
  <c r="P755" i="2" s="1"/>
  <c r="Q755" i="2"/>
  <c r="R755" i="2"/>
  <c r="S755" i="2"/>
  <c r="T755" i="2"/>
  <c r="M756" i="2"/>
  <c r="N756" i="2"/>
  <c r="O756" i="2"/>
  <c r="P756" i="2"/>
  <c r="Q756" i="2"/>
  <c r="R756" i="2"/>
  <c r="S756" i="2"/>
  <c r="T756" i="2"/>
  <c r="M757" i="2"/>
  <c r="N757" i="2"/>
  <c r="O757" i="2"/>
  <c r="P757" i="2" s="1"/>
  <c r="Q757" i="2"/>
  <c r="R757" i="2"/>
  <c r="S757" i="2"/>
  <c r="T757" i="2"/>
  <c r="M758" i="2"/>
  <c r="N758" i="2"/>
  <c r="O758" i="2"/>
  <c r="P758" i="2" s="1"/>
  <c r="Q758" i="2"/>
  <c r="R758" i="2"/>
  <c r="S758" i="2"/>
  <c r="T758" i="2"/>
  <c r="M759" i="2"/>
  <c r="N759" i="2"/>
  <c r="Q759" i="2"/>
  <c r="R759" i="2"/>
  <c r="S759" i="2"/>
  <c r="T759" i="2"/>
  <c r="M760" i="2"/>
  <c r="N760" i="2"/>
  <c r="Q760" i="2"/>
  <c r="R760" i="2"/>
  <c r="S760" i="2"/>
  <c r="T760" i="2"/>
  <c r="M761" i="2"/>
  <c r="N761" i="2"/>
  <c r="Q761" i="2"/>
  <c r="R761" i="2"/>
  <c r="S761" i="2"/>
  <c r="T761" i="2"/>
  <c r="M762" i="2"/>
  <c r="N762" i="2"/>
  <c r="O762" i="2"/>
  <c r="P762" i="2" s="1"/>
  <c r="Q762" i="2"/>
  <c r="R762" i="2"/>
  <c r="S762" i="2"/>
  <c r="T762" i="2"/>
  <c r="M763" i="2"/>
  <c r="N763" i="2"/>
  <c r="O763" i="2"/>
  <c r="P763" i="2" s="1"/>
  <c r="Q763" i="2"/>
  <c r="R763" i="2"/>
  <c r="S763" i="2"/>
  <c r="T763" i="2"/>
  <c r="M764" i="2"/>
  <c r="O764" i="2" s="1"/>
  <c r="P764" i="2" s="1"/>
  <c r="N764" i="2"/>
  <c r="Q764" i="2"/>
  <c r="R764" i="2"/>
  <c r="S764" i="2"/>
  <c r="T764" i="2"/>
  <c r="M765" i="2"/>
  <c r="N765" i="2"/>
  <c r="O765" i="2"/>
  <c r="P765" i="2" s="1"/>
  <c r="Q765" i="2"/>
  <c r="R765" i="2"/>
  <c r="S765" i="2"/>
  <c r="T765" i="2"/>
  <c r="M766" i="2"/>
  <c r="N766" i="2"/>
  <c r="O766" i="2" s="1"/>
  <c r="P766" i="2" s="1"/>
  <c r="Q766" i="2"/>
  <c r="R766" i="2"/>
  <c r="S766" i="2"/>
  <c r="T766" i="2"/>
  <c r="M767" i="2"/>
  <c r="N767" i="2"/>
  <c r="O767" i="2"/>
  <c r="P767" i="2" s="1"/>
  <c r="Q767" i="2"/>
  <c r="R767" i="2"/>
  <c r="S767" i="2"/>
  <c r="T767" i="2"/>
  <c r="M768" i="2"/>
  <c r="O768" i="2" s="1"/>
  <c r="P768" i="2" s="1"/>
  <c r="N768" i="2"/>
  <c r="Q768" i="2"/>
  <c r="R768" i="2"/>
  <c r="S768" i="2"/>
  <c r="T768" i="2"/>
  <c r="M769" i="2"/>
  <c r="O769" i="2" s="1"/>
  <c r="N769" i="2"/>
  <c r="P769" i="2"/>
  <c r="Q769" i="2"/>
  <c r="R769" i="2"/>
  <c r="S769" i="2"/>
  <c r="T769" i="2"/>
  <c r="M770" i="2"/>
  <c r="N770" i="2"/>
  <c r="O770" i="2" s="1"/>
  <c r="P770" i="2" s="1"/>
  <c r="Q770" i="2"/>
  <c r="R770" i="2"/>
  <c r="S770" i="2"/>
  <c r="T770" i="2"/>
  <c r="M771" i="2"/>
  <c r="N771" i="2"/>
  <c r="O771" i="2" s="1"/>
  <c r="P771" i="2" s="1"/>
  <c r="Q771" i="2"/>
  <c r="R771" i="2"/>
  <c r="S771" i="2"/>
  <c r="T771" i="2"/>
  <c r="M772" i="2"/>
  <c r="N772" i="2"/>
  <c r="O772" i="2" s="1"/>
  <c r="P772" i="2" s="1"/>
  <c r="Q772" i="2"/>
  <c r="R772" i="2"/>
  <c r="S772" i="2"/>
  <c r="T772" i="2"/>
  <c r="M773" i="2"/>
  <c r="O773" i="2" s="1"/>
  <c r="P773" i="2" s="1"/>
  <c r="N773" i="2"/>
  <c r="Q773" i="2"/>
  <c r="R773" i="2"/>
  <c r="S773" i="2"/>
  <c r="T773" i="2"/>
  <c r="M774" i="2"/>
  <c r="O774" i="2" s="1"/>
  <c r="N774" i="2"/>
  <c r="P774" i="2"/>
  <c r="Q774" i="2"/>
  <c r="R774" i="2"/>
  <c r="S774" i="2"/>
  <c r="T774" i="2"/>
  <c r="M775" i="2"/>
  <c r="N775" i="2"/>
  <c r="Q775" i="2"/>
  <c r="R775" i="2"/>
  <c r="S775" i="2"/>
  <c r="T775" i="2"/>
  <c r="M776" i="2"/>
  <c r="O776" i="2" s="1"/>
  <c r="P776" i="2" s="1"/>
  <c r="N776" i="2"/>
  <c r="Q776" i="2"/>
  <c r="R776" i="2"/>
  <c r="S776" i="2"/>
  <c r="T776" i="2"/>
  <c r="M777" i="2"/>
  <c r="N777" i="2"/>
  <c r="O777" i="2"/>
  <c r="P777" i="2" s="1"/>
  <c r="Q777" i="2"/>
  <c r="R777" i="2"/>
  <c r="S777" i="2"/>
  <c r="T777" i="2"/>
  <c r="M778" i="2"/>
  <c r="O778" i="2" s="1"/>
  <c r="P778" i="2" s="1"/>
  <c r="N778" i="2"/>
  <c r="Q778" i="2"/>
  <c r="R778" i="2"/>
  <c r="S778" i="2"/>
  <c r="T778" i="2"/>
  <c r="M779" i="2"/>
  <c r="N779" i="2"/>
  <c r="O779" i="2"/>
  <c r="P779" i="2"/>
  <c r="Q779" i="2"/>
  <c r="R779" i="2"/>
  <c r="S779" i="2"/>
  <c r="T779" i="2"/>
  <c r="M780" i="2"/>
  <c r="N780" i="2"/>
  <c r="Q780" i="2"/>
  <c r="R780" i="2"/>
  <c r="S780" i="2"/>
  <c r="T780" i="2"/>
  <c r="M781" i="2"/>
  <c r="O781" i="2" s="1"/>
  <c r="P781" i="2" s="1"/>
  <c r="N781" i="2"/>
  <c r="Q781" i="2"/>
  <c r="R781" i="2"/>
  <c r="S781" i="2"/>
  <c r="T781" i="2"/>
  <c r="M782" i="2"/>
  <c r="N782" i="2"/>
  <c r="Q782" i="2"/>
  <c r="R782" i="2"/>
  <c r="S782" i="2"/>
  <c r="T782" i="2"/>
  <c r="M783" i="2"/>
  <c r="N783" i="2"/>
  <c r="O783" i="2"/>
  <c r="P783" i="2" s="1"/>
  <c r="Q783" i="2"/>
  <c r="R783" i="2"/>
  <c r="S783" i="2"/>
  <c r="T783" i="2"/>
  <c r="M784" i="2"/>
  <c r="N784" i="2"/>
  <c r="O784" i="2" s="1"/>
  <c r="P784" i="2" s="1"/>
  <c r="Q784" i="2"/>
  <c r="R784" i="2"/>
  <c r="S784" i="2"/>
  <c r="T784" i="2"/>
  <c r="M785" i="2"/>
  <c r="N785" i="2"/>
  <c r="Q785" i="2"/>
  <c r="R785" i="2"/>
  <c r="S785" i="2"/>
  <c r="T785" i="2"/>
  <c r="M786" i="2"/>
  <c r="N786" i="2"/>
  <c r="O786" i="2" s="1"/>
  <c r="P786" i="2" s="1"/>
  <c r="Q786" i="2"/>
  <c r="R786" i="2"/>
  <c r="S786" i="2"/>
  <c r="T786" i="2"/>
  <c r="M787" i="2"/>
  <c r="N787" i="2"/>
  <c r="O787" i="2"/>
  <c r="P787" i="2" s="1"/>
  <c r="Q787" i="2"/>
  <c r="R787" i="2"/>
  <c r="S787" i="2"/>
  <c r="T787" i="2"/>
  <c r="M788" i="2"/>
  <c r="N788" i="2"/>
  <c r="O788" i="2" s="1"/>
  <c r="P788" i="2"/>
  <c r="Q788" i="2"/>
  <c r="R788" i="2"/>
  <c r="S788" i="2"/>
  <c r="T788" i="2"/>
  <c r="M789" i="2"/>
  <c r="O789" i="2" s="1"/>
  <c r="N789" i="2"/>
  <c r="P789" i="2"/>
  <c r="Q789" i="2"/>
  <c r="R789" i="2"/>
  <c r="S789" i="2"/>
  <c r="T789" i="2"/>
  <c r="M790" i="2"/>
  <c r="N790" i="2"/>
  <c r="O790" i="2"/>
  <c r="P790" i="2"/>
  <c r="Q790" i="2"/>
  <c r="R790" i="2"/>
  <c r="S790" i="2"/>
  <c r="T790" i="2"/>
  <c r="M791" i="2"/>
  <c r="N791" i="2"/>
  <c r="O791" i="2" s="1"/>
  <c r="P791" i="2" s="1"/>
  <c r="Q791" i="2"/>
  <c r="R791" i="2"/>
  <c r="S791" i="2"/>
  <c r="T791" i="2"/>
  <c r="M792" i="2"/>
  <c r="N792" i="2"/>
  <c r="O792" i="2"/>
  <c r="P792" i="2" s="1"/>
  <c r="Q792" i="2"/>
  <c r="R792" i="2"/>
  <c r="S792" i="2"/>
  <c r="T792" i="2"/>
  <c r="M793" i="2"/>
  <c r="O793" i="2" s="1"/>
  <c r="P793" i="2" s="1"/>
  <c r="N793" i="2"/>
  <c r="Q793" i="2"/>
  <c r="R793" i="2"/>
  <c r="S793" i="2"/>
  <c r="T793" i="2"/>
  <c r="M794" i="2"/>
  <c r="O794" i="2" s="1"/>
  <c r="N794" i="2"/>
  <c r="P794" i="2"/>
  <c r="Q794" i="2"/>
  <c r="R794" i="2"/>
  <c r="S794" i="2"/>
  <c r="T794" i="2"/>
  <c r="M795" i="2"/>
  <c r="N795" i="2"/>
  <c r="O795" i="2"/>
  <c r="P795" i="2" s="1"/>
  <c r="Q795" i="2"/>
  <c r="R795" i="2"/>
  <c r="S795" i="2"/>
  <c r="T795" i="2"/>
  <c r="M796" i="2"/>
  <c r="O796" i="2" s="1"/>
  <c r="P796" i="2" s="1"/>
  <c r="N796" i="2"/>
  <c r="Q796" i="2"/>
  <c r="R796" i="2"/>
  <c r="S796" i="2"/>
  <c r="T796" i="2"/>
  <c r="M797" i="2"/>
  <c r="N797" i="2"/>
  <c r="O797" i="2" s="1"/>
  <c r="P797" i="2" s="1"/>
  <c r="Q797" i="2"/>
  <c r="R797" i="2"/>
  <c r="S797" i="2"/>
  <c r="T797" i="2"/>
  <c r="M798" i="2"/>
  <c r="N798" i="2"/>
  <c r="O798" i="2"/>
  <c r="P798" i="2" s="1"/>
  <c r="Q798" i="2"/>
  <c r="R798" i="2"/>
  <c r="S798" i="2"/>
  <c r="T798" i="2"/>
  <c r="M799" i="2"/>
  <c r="O799" i="2" s="1"/>
  <c r="P799" i="2" s="1"/>
  <c r="N799" i="2"/>
  <c r="Q799" i="2"/>
  <c r="R799" i="2"/>
  <c r="S799" i="2"/>
  <c r="T799" i="2"/>
  <c r="M800" i="2"/>
  <c r="O800" i="2" s="1"/>
  <c r="P800" i="2" s="1"/>
  <c r="N800" i="2"/>
  <c r="Q800" i="2"/>
  <c r="R800" i="2"/>
  <c r="S800" i="2"/>
  <c r="T800" i="2"/>
  <c r="M801" i="2"/>
  <c r="O801" i="2" s="1"/>
  <c r="P801" i="2" s="1"/>
  <c r="N801" i="2"/>
  <c r="Q801" i="2"/>
  <c r="R801" i="2"/>
  <c r="S801" i="2"/>
  <c r="T801" i="2"/>
  <c r="M802" i="2"/>
  <c r="N802" i="2"/>
  <c r="O802" i="2" s="1"/>
  <c r="P802" i="2"/>
  <c r="Q802" i="2"/>
  <c r="R802" i="2"/>
  <c r="S802" i="2"/>
  <c r="T802" i="2"/>
  <c r="M803" i="2"/>
  <c r="N803" i="2"/>
  <c r="Q803" i="2"/>
  <c r="R803" i="2"/>
  <c r="S803" i="2"/>
  <c r="T803" i="2"/>
  <c r="M804" i="2"/>
  <c r="N804" i="2"/>
  <c r="O804" i="2"/>
  <c r="P804" i="2" s="1"/>
  <c r="Q804" i="2"/>
  <c r="R804" i="2"/>
  <c r="S804" i="2"/>
  <c r="T804" i="2"/>
  <c r="M805" i="2"/>
  <c r="N805" i="2"/>
  <c r="O805" i="2" s="1"/>
  <c r="P805" i="2"/>
  <c r="Q805" i="2"/>
  <c r="R805" i="2"/>
  <c r="S805" i="2"/>
  <c r="T805" i="2"/>
  <c r="M806" i="2"/>
  <c r="O806" i="2" s="1"/>
  <c r="N806" i="2"/>
  <c r="P806" i="2"/>
  <c r="Q806" i="2"/>
  <c r="R806" i="2"/>
  <c r="S806" i="2"/>
  <c r="T806" i="2"/>
  <c r="M807" i="2"/>
  <c r="N807" i="2"/>
  <c r="O807" i="2"/>
  <c r="P807" i="2" s="1"/>
  <c r="Q807" i="2"/>
  <c r="R807" i="2"/>
  <c r="S807" i="2"/>
  <c r="T807" i="2"/>
  <c r="M808" i="2"/>
  <c r="N808" i="2"/>
  <c r="O808" i="2"/>
  <c r="P808" i="2"/>
  <c r="Q808" i="2"/>
  <c r="R808" i="2"/>
  <c r="S808" i="2"/>
  <c r="T808" i="2"/>
  <c r="M809" i="2"/>
  <c r="N809" i="2"/>
  <c r="O809" i="2"/>
  <c r="P809" i="2" s="1"/>
  <c r="Q809" i="2"/>
  <c r="R809" i="2"/>
  <c r="S809" i="2"/>
  <c r="T809" i="2"/>
  <c r="M810" i="2"/>
  <c r="N810" i="2"/>
  <c r="Q810" i="2"/>
  <c r="R810" i="2"/>
  <c r="S810" i="2"/>
  <c r="T810" i="2"/>
  <c r="M811" i="2"/>
  <c r="N811" i="2"/>
  <c r="O811" i="2" s="1"/>
  <c r="P811" i="2"/>
  <c r="Q811" i="2"/>
  <c r="R811" i="2"/>
  <c r="S811" i="2"/>
  <c r="T811" i="2"/>
  <c r="M812" i="2"/>
  <c r="N812" i="2"/>
  <c r="O812" i="2"/>
  <c r="P812" i="2" s="1"/>
  <c r="Q812" i="2"/>
  <c r="R812" i="2"/>
  <c r="S812" i="2"/>
  <c r="T812" i="2"/>
  <c r="M813" i="2"/>
  <c r="N813" i="2"/>
  <c r="O813" i="2"/>
  <c r="P813" i="2" s="1"/>
  <c r="Q813" i="2"/>
  <c r="R813" i="2"/>
  <c r="S813" i="2"/>
  <c r="T813" i="2"/>
  <c r="M814" i="2"/>
  <c r="N814" i="2"/>
  <c r="O814" i="2"/>
  <c r="P814" i="2" s="1"/>
  <c r="Q814" i="2"/>
  <c r="R814" i="2"/>
  <c r="S814" i="2"/>
  <c r="T814" i="2"/>
  <c r="M815" i="2"/>
  <c r="N815" i="2"/>
  <c r="Q815" i="2"/>
  <c r="R815" i="2"/>
  <c r="S815" i="2"/>
  <c r="T815" i="2"/>
  <c r="M816" i="2"/>
  <c r="O816" i="2" s="1"/>
  <c r="P816" i="2" s="1"/>
  <c r="N816" i="2"/>
  <c r="Q816" i="2"/>
  <c r="R816" i="2"/>
  <c r="S816" i="2"/>
  <c r="T816" i="2"/>
  <c r="M817" i="2"/>
  <c r="N817" i="2"/>
  <c r="Q817" i="2"/>
  <c r="R817" i="2"/>
  <c r="S817" i="2"/>
  <c r="T817" i="2"/>
  <c r="M818" i="2"/>
  <c r="O818" i="2" s="1"/>
  <c r="P818" i="2" s="1"/>
  <c r="N818" i="2"/>
  <c r="Q818" i="2"/>
  <c r="R818" i="2"/>
  <c r="S818" i="2"/>
  <c r="T818" i="2"/>
  <c r="M819" i="2"/>
  <c r="N819" i="2"/>
  <c r="O819" i="2"/>
  <c r="P819" i="2" s="1"/>
  <c r="Q819" i="2"/>
  <c r="R819" i="2"/>
  <c r="S819" i="2"/>
  <c r="T819" i="2"/>
  <c r="M820" i="2"/>
  <c r="O820" i="2" s="1"/>
  <c r="P820" i="2" s="1"/>
  <c r="N820" i="2"/>
  <c r="Q820" i="2"/>
  <c r="R820" i="2"/>
  <c r="S820" i="2"/>
  <c r="T820" i="2"/>
  <c r="M821" i="2"/>
  <c r="N821" i="2"/>
  <c r="Q821" i="2"/>
  <c r="R821" i="2"/>
  <c r="S821" i="2"/>
  <c r="T821" i="2"/>
  <c r="M822" i="2"/>
  <c r="N822" i="2"/>
  <c r="O822" i="2"/>
  <c r="P822" i="2" s="1"/>
  <c r="Q822" i="2"/>
  <c r="R822" i="2"/>
  <c r="S822" i="2"/>
  <c r="T822" i="2"/>
  <c r="M823" i="2"/>
  <c r="N823" i="2"/>
  <c r="O823" i="2"/>
  <c r="P823" i="2" s="1"/>
  <c r="Q823" i="2"/>
  <c r="R823" i="2"/>
  <c r="S823" i="2"/>
  <c r="T823" i="2"/>
  <c r="M824" i="2"/>
  <c r="N824" i="2"/>
  <c r="Q824" i="2"/>
  <c r="R824" i="2"/>
  <c r="S824" i="2"/>
  <c r="T824" i="2"/>
  <c r="M825" i="2"/>
  <c r="N825" i="2"/>
  <c r="Q825" i="2"/>
  <c r="R825" i="2"/>
  <c r="S825" i="2"/>
  <c r="T825" i="2"/>
  <c r="M826" i="2"/>
  <c r="N826" i="2"/>
  <c r="O826" i="2" s="1"/>
  <c r="P826" i="2"/>
  <c r="Q826" i="2"/>
  <c r="R826" i="2"/>
  <c r="S826" i="2"/>
  <c r="T826" i="2"/>
  <c r="M827" i="2"/>
  <c r="N827" i="2"/>
  <c r="O827" i="2" s="1"/>
  <c r="P827" i="2" s="1"/>
  <c r="Q827" i="2"/>
  <c r="R827" i="2"/>
  <c r="S827" i="2"/>
  <c r="T827" i="2"/>
  <c r="M828" i="2"/>
  <c r="N828" i="2"/>
  <c r="O828" i="2"/>
  <c r="P828" i="2"/>
  <c r="Q828" i="2"/>
  <c r="R828" i="2"/>
  <c r="S828" i="2"/>
  <c r="T828" i="2"/>
  <c r="M829" i="2"/>
  <c r="N829" i="2"/>
  <c r="O829" i="2" s="1"/>
  <c r="P829" i="2" s="1"/>
  <c r="Q829" i="2"/>
  <c r="R829" i="2"/>
  <c r="S829" i="2"/>
  <c r="T829" i="2"/>
  <c r="M830" i="2"/>
  <c r="N830" i="2"/>
  <c r="O830" i="2"/>
  <c r="P830" i="2"/>
  <c r="Q830" i="2"/>
  <c r="R830" i="2"/>
  <c r="S830" i="2"/>
  <c r="T830" i="2"/>
  <c r="M831" i="2"/>
  <c r="O831" i="2" s="1"/>
  <c r="P831" i="2" s="1"/>
  <c r="N831" i="2"/>
  <c r="Q831" i="2"/>
  <c r="R831" i="2"/>
  <c r="S831" i="2"/>
  <c r="T831" i="2"/>
  <c r="M832" i="2"/>
  <c r="N832" i="2"/>
  <c r="O832" i="2"/>
  <c r="P832" i="2" s="1"/>
  <c r="Q832" i="2"/>
  <c r="R832" i="2"/>
  <c r="S832" i="2"/>
  <c r="T832" i="2"/>
  <c r="M833" i="2"/>
  <c r="N833" i="2"/>
  <c r="O833" i="2"/>
  <c r="P833" i="2"/>
  <c r="Q833" i="2"/>
  <c r="R833" i="2"/>
  <c r="S833" i="2"/>
  <c r="T833" i="2"/>
  <c r="M834" i="2"/>
  <c r="O834" i="2" s="1"/>
  <c r="P834" i="2" s="1"/>
  <c r="N834" i="2"/>
  <c r="Q834" i="2"/>
  <c r="R834" i="2"/>
  <c r="S834" i="2"/>
  <c r="T834" i="2"/>
  <c r="M835" i="2"/>
  <c r="N835" i="2"/>
  <c r="O835" i="2"/>
  <c r="P835" i="2"/>
  <c r="Q835" i="2"/>
  <c r="R835" i="2"/>
  <c r="S835" i="2"/>
  <c r="T835" i="2"/>
  <c r="M836" i="2"/>
  <c r="N836" i="2"/>
  <c r="O836" i="2"/>
  <c r="P836" i="2" s="1"/>
  <c r="Q836" i="2"/>
  <c r="R836" i="2"/>
  <c r="S836" i="2"/>
  <c r="T836" i="2"/>
  <c r="M837" i="2"/>
  <c r="N837" i="2"/>
  <c r="O837" i="2"/>
  <c r="P837" i="2"/>
  <c r="Q837" i="2"/>
  <c r="R837" i="2"/>
  <c r="S837" i="2"/>
  <c r="T837" i="2"/>
  <c r="M838" i="2"/>
  <c r="O838" i="2" s="1"/>
  <c r="P838" i="2" s="1"/>
  <c r="N838" i="2"/>
  <c r="Q838" i="2"/>
  <c r="R838" i="2"/>
  <c r="S838" i="2"/>
  <c r="T838" i="2"/>
  <c r="M839" i="2"/>
  <c r="N839" i="2"/>
  <c r="O839" i="2"/>
  <c r="P839" i="2"/>
  <c r="Q839" i="2"/>
  <c r="R839" i="2"/>
  <c r="S839" i="2"/>
  <c r="T839" i="2"/>
  <c r="M840" i="2"/>
  <c r="N840" i="2"/>
  <c r="O840" i="2" s="1"/>
  <c r="P840" i="2" s="1"/>
  <c r="Q840" i="2"/>
  <c r="R840" i="2"/>
  <c r="S840" i="2"/>
  <c r="T840" i="2"/>
  <c r="M841" i="2"/>
  <c r="N841" i="2"/>
  <c r="Q841" i="2"/>
  <c r="R841" i="2"/>
  <c r="S841" i="2"/>
  <c r="T841" i="2"/>
  <c r="M842" i="2"/>
  <c r="O842" i="2" s="1"/>
  <c r="P842" i="2" s="1"/>
  <c r="N842" i="2"/>
  <c r="Q842" i="2"/>
  <c r="R842" i="2"/>
  <c r="S842" i="2"/>
  <c r="T842" i="2"/>
  <c r="M843" i="2"/>
  <c r="N843" i="2"/>
  <c r="O843" i="2" s="1"/>
  <c r="P843" i="2"/>
  <c r="Q843" i="2"/>
  <c r="R843" i="2"/>
  <c r="S843" i="2"/>
  <c r="T843" i="2"/>
  <c r="M844" i="2"/>
  <c r="O844" i="2" s="1"/>
  <c r="P844" i="2" s="1"/>
  <c r="N844" i="2"/>
  <c r="Q844" i="2"/>
  <c r="R844" i="2"/>
  <c r="S844" i="2"/>
  <c r="T844" i="2"/>
  <c r="M845" i="2"/>
  <c r="N845" i="2"/>
  <c r="Q845" i="2"/>
  <c r="R845" i="2"/>
  <c r="S845" i="2"/>
  <c r="T845" i="2"/>
  <c r="M846" i="2"/>
  <c r="N846" i="2"/>
  <c r="O846" i="2"/>
  <c r="P846" i="2" s="1"/>
  <c r="Q846" i="2"/>
  <c r="R846" i="2"/>
  <c r="S846" i="2"/>
  <c r="T846" i="2"/>
  <c r="M847" i="2"/>
  <c r="N847" i="2"/>
  <c r="O847" i="2"/>
  <c r="P847" i="2" s="1"/>
  <c r="Q847" i="2"/>
  <c r="R847" i="2"/>
  <c r="S847" i="2"/>
  <c r="T847" i="2"/>
  <c r="M848" i="2"/>
  <c r="O848" i="2" s="1"/>
  <c r="P848" i="2" s="1"/>
  <c r="N848" i="2"/>
  <c r="Q848" i="2"/>
  <c r="R848" i="2"/>
  <c r="S848" i="2"/>
  <c r="T848" i="2"/>
  <c r="M849" i="2"/>
  <c r="N849" i="2"/>
  <c r="O849" i="2"/>
  <c r="P849" i="2" s="1"/>
  <c r="Q849" i="2"/>
  <c r="R849" i="2"/>
  <c r="S849" i="2"/>
  <c r="T849" i="2"/>
  <c r="M850" i="2"/>
  <c r="N850" i="2"/>
  <c r="O850" i="2"/>
  <c r="P850" i="2" s="1"/>
  <c r="Q850" i="2"/>
  <c r="R850" i="2"/>
  <c r="S850" i="2"/>
  <c r="T850" i="2"/>
  <c r="M851" i="2"/>
  <c r="N851" i="2"/>
  <c r="O851" i="2" s="1"/>
  <c r="P851" i="2" s="1"/>
  <c r="Q851" i="2"/>
  <c r="R851" i="2"/>
  <c r="S851" i="2"/>
  <c r="T851" i="2"/>
  <c r="M852" i="2"/>
  <c r="O852" i="2" s="1"/>
  <c r="N852" i="2"/>
  <c r="P852" i="2"/>
  <c r="Q852" i="2"/>
  <c r="R852" i="2"/>
  <c r="S852" i="2"/>
  <c r="T852" i="2"/>
  <c r="M853" i="2"/>
  <c r="N853" i="2"/>
  <c r="Q853" i="2"/>
  <c r="R853" i="2"/>
  <c r="S853" i="2"/>
  <c r="T853" i="2"/>
  <c r="M854" i="2"/>
  <c r="N854" i="2"/>
  <c r="O854" i="2"/>
  <c r="P854" i="2"/>
  <c r="Q854" i="2"/>
  <c r="R854" i="2"/>
  <c r="S854" i="2"/>
  <c r="T854" i="2"/>
  <c r="M855" i="2"/>
  <c r="O855" i="2" s="1"/>
  <c r="N855" i="2"/>
  <c r="P855" i="2"/>
  <c r="Q855" i="2"/>
  <c r="R855" i="2"/>
  <c r="S855" i="2"/>
  <c r="T855" i="2"/>
  <c r="M856" i="2"/>
  <c r="N856" i="2"/>
  <c r="Q856" i="2"/>
  <c r="R856" i="2"/>
  <c r="S856" i="2"/>
  <c r="T856" i="2"/>
  <c r="M857" i="2"/>
  <c r="N857" i="2"/>
  <c r="Q857" i="2"/>
  <c r="R857" i="2"/>
  <c r="S857" i="2"/>
  <c r="T857" i="2"/>
  <c r="M858" i="2"/>
  <c r="N858" i="2"/>
  <c r="O858" i="2"/>
  <c r="P858" i="2" s="1"/>
  <c r="Q858" i="2"/>
  <c r="R858" i="2"/>
  <c r="S858" i="2"/>
  <c r="T858" i="2"/>
  <c r="M859" i="2"/>
  <c r="N859" i="2"/>
  <c r="Q859" i="2"/>
  <c r="R859" i="2"/>
  <c r="S859" i="2"/>
  <c r="T859" i="2"/>
  <c r="M860" i="2"/>
  <c r="N860" i="2"/>
  <c r="O860" i="2"/>
  <c r="P860" i="2" s="1"/>
  <c r="Q860" i="2"/>
  <c r="R860" i="2"/>
  <c r="S860" i="2"/>
  <c r="T860" i="2"/>
  <c r="M861" i="2"/>
  <c r="N861" i="2"/>
  <c r="O861" i="2"/>
  <c r="P861" i="2" s="1"/>
  <c r="Q861" i="2"/>
  <c r="R861" i="2"/>
  <c r="S861" i="2"/>
  <c r="T861" i="2"/>
  <c r="M862" i="2"/>
  <c r="O862" i="2" s="1"/>
  <c r="P862" i="2" s="1"/>
  <c r="N862" i="2"/>
  <c r="Q862" i="2"/>
  <c r="R862" i="2"/>
  <c r="S862" i="2"/>
  <c r="T862" i="2"/>
  <c r="M863" i="2"/>
  <c r="O863" i="2" s="1"/>
  <c r="P863" i="2" s="1"/>
  <c r="N863" i="2"/>
  <c r="Q863" i="2"/>
  <c r="R863" i="2"/>
  <c r="S863" i="2"/>
  <c r="T863" i="2"/>
  <c r="M864" i="2"/>
  <c r="O864" i="2" s="1"/>
  <c r="P864" i="2" s="1"/>
  <c r="N864" i="2"/>
  <c r="Q864" i="2"/>
  <c r="R864" i="2"/>
  <c r="S864" i="2"/>
  <c r="T864" i="2"/>
  <c r="M865" i="2"/>
  <c r="N865" i="2"/>
  <c r="Q865" i="2"/>
  <c r="R865" i="2"/>
  <c r="S865" i="2"/>
  <c r="T865" i="2"/>
  <c r="M866" i="2"/>
  <c r="O866" i="2" s="1"/>
  <c r="P866" i="2" s="1"/>
  <c r="N866" i="2"/>
  <c r="Q866" i="2"/>
  <c r="R866" i="2"/>
  <c r="S866" i="2"/>
  <c r="T866" i="2"/>
  <c r="M867" i="2"/>
  <c r="O867" i="2" s="1"/>
  <c r="P867" i="2" s="1"/>
  <c r="N867" i="2"/>
  <c r="Q867" i="2"/>
  <c r="R867" i="2"/>
  <c r="S867" i="2"/>
  <c r="T867" i="2"/>
  <c r="M868" i="2"/>
  <c r="N868" i="2"/>
  <c r="O868" i="2" s="1"/>
  <c r="P868" i="2"/>
  <c r="Q868" i="2"/>
  <c r="R868" i="2"/>
  <c r="S868" i="2"/>
  <c r="T868" i="2"/>
  <c r="M869" i="2"/>
  <c r="N869" i="2"/>
  <c r="Q869" i="2"/>
  <c r="R869" i="2"/>
  <c r="S869" i="2"/>
  <c r="T869" i="2"/>
  <c r="M870" i="2"/>
  <c r="N870" i="2"/>
  <c r="O870" i="2"/>
  <c r="P870" i="2" s="1"/>
  <c r="Q870" i="2"/>
  <c r="R870" i="2"/>
  <c r="S870" i="2"/>
  <c r="T870" i="2"/>
  <c r="M871" i="2"/>
  <c r="N871" i="2"/>
  <c r="O871" i="2"/>
  <c r="P871" i="2" s="1"/>
  <c r="Q871" i="2"/>
  <c r="R871" i="2"/>
  <c r="S871" i="2"/>
  <c r="T871" i="2"/>
  <c r="M872" i="2"/>
  <c r="N872" i="2"/>
  <c r="O872" i="2"/>
  <c r="P872" i="2"/>
  <c r="Q872" i="2"/>
  <c r="R872" i="2"/>
  <c r="S872" i="2"/>
  <c r="T872" i="2"/>
  <c r="M873" i="2"/>
  <c r="O873" i="2" s="1"/>
  <c r="P873" i="2" s="1"/>
  <c r="N873" i="2"/>
  <c r="Q873" i="2"/>
  <c r="R873" i="2"/>
  <c r="S873" i="2"/>
  <c r="T873" i="2"/>
  <c r="M874" i="2"/>
  <c r="N874" i="2"/>
  <c r="O874" i="2"/>
  <c r="P874" i="2"/>
  <c r="Q874" i="2"/>
  <c r="R874" i="2"/>
  <c r="S874" i="2"/>
  <c r="T874" i="2"/>
  <c r="M875" i="2"/>
  <c r="N875" i="2"/>
  <c r="O875" i="2"/>
  <c r="P875" i="2" s="1"/>
  <c r="Q875" i="2"/>
  <c r="R875" i="2"/>
  <c r="S875" i="2"/>
  <c r="T875" i="2"/>
  <c r="M876" i="2"/>
  <c r="N876" i="2"/>
  <c r="O876" i="2"/>
  <c r="P876" i="2" s="1"/>
  <c r="Q876" i="2"/>
  <c r="R876" i="2"/>
  <c r="S876" i="2"/>
  <c r="T876" i="2"/>
  <c r="M877" i="2"/>
  <c r="O877" i="2" s="1"/>
  <c r="P877" i="2" s="1"/>
  <c r="N877" i="2"/>
  <c r="Q877" i="2"/>
  <c r="R877" i="2"/>
  <c r="S877" i="2"/>
  <c r="T877" i="2"/>
  <c r="M878" i="2"/>
  <c r="N878" i="2"/>
  <c r="O878" i="2"/>
  <c r="P878" i="2" s="1"/>
  <c r="Q878" i="2"/>
  <c r="R878" i="2"/>
  <c r="S878" i="2"/>
  <c r="T878" i="2"/>
  <c r="M879" i="2"/>
  <c r="N879" i="2"/>
  <c r="O879" i="2"/>
  <c r="P879" i="2"/>
  <c r="Q879" i="2"/>
  <c r="R879" i="2"/>
  <c r="S879" i="2"/>
  <c r="T879" i="2"/>
  <c r="M880" i="2"/>
  <c r="O880" i="2" s="1"/>
  <c r="P880" i="2" s="1"/>
  <c r="N880" i="2"/>
  <c r="Q880" i="2"/>
  <c r="R880" i="2"/>
  <c r="S880" i="2"/>
  <c r="T880" i="2"/>
  <c r="M881" i="2"/>
  <c r="N881" i="2"/>
  <c r="O881" i="2"/>
  <c r="P881" i="2" s="1"/>
  <c r="Q881" i="2"/>
  <c r="R881" i="2"/>
  <c r="S881" i="2"/>
  <c r="T881" i="2"/>
  <c r="M882" i="2"/>
  <c r="N882" i="2"/>
  <c r="O882" i="2" s="1"/>
  <c r="P882" i="2"/>
  <c r="Q882" i="2"/>
  <c r="R882" i="2"/>
  <c r="S882" i="2"/>
  <c r="T882" i="2"/>
  <c r="M883" i="2"/>
  <c r="N883" i="2"/>
  <c r="Q883" i="2"/>
  <c r="R883" i="2"/>
  <c r="S883" i="2"/>
  <c r="T883" i="2"/>
  <c r="M884" i="2"/>
  <c r="N884" i="2"/>
  <c r="O884" i="2" s="1"/>
  <c r="P884" i="2" s="1"/>
  <c r="Q884" i="2"/>
  <c r="R884" i="2"/>
  <c r="S884" i="2"/>
  <c r="T884" i="2"/>
  <c r="M885" i="2"/>
  <c r="O885" i="2" s="1"/>
  <c r="P885" i="2" s="1"/>
  <c r="N885" i="2"/>
  <c r="Q885" i="2"/>
  <c r="R885" i="2"/>
  <c r="S885" i="2"/>
  <c r="T885" i="2"/>
  <c r="M886" i="2"/>
  <c r="N886" i="2"/>
  <c r="O886" i="2" s="1"/>
  <c r="P886" i="2" s="1"/>
  <c r="Q886" i="2"/>
  <c r="R886" i="2"/>
  <c r="S886" i="2"/>
  <c r="T886" i="2"/>
  <c r="M887" i="2"/>
  <c r="O887" i="2" s="1"/>
  <c r="P887" i="2" s="1"/>
  <c r="N887" i="2"/>
  <c r="Q887" i="2"/>
  <c r="R887" i="2"/>
  <c r="S887" i="2"/>
  <c r="T887" i="2"/>
  <c r="M888" i="2"/>
  <c r="O888" i="2" s="1"/>
  <c r="P888" i="2" s="1"/>
  <c r="N888" i="2"/>
  <c r="Q888" i="2"/>
  <c r="R888" i="2"/>
  <c r="S888" i="2"/>
  <c r="T888" i="2"/>
  <c r="M889" i="2"/>
  <c r="N889" i="2"/>
  <c r="O889" i="2" s="1"/>
  <c r="P889" i="2" s="1"/>
  <c r="Q889" i="2"/>
  <c r="R889" i="2"/>
  <c r="S889" i="2"/>
  <c r="T889" i="2"/>
  <c r="M890" i="2"/>
  <c r="O890" i="2" s="1"/>
  <c r="P890" i="2" s="1"/>
  <c r="N890" i="2"/>
  <c r="Q890" i="2"/>
  <c r="R890" i="2"/>
  <c r="S890" i="2"/>
  <c r="T890" i="2"/>
  <c r="M891" i="2"/>
  <c r="O891" i="2" s="1"/>
  <c r="P891" i="2" s="1"/>
  <c r="N891" i="2"/>
  <c r="Q891" i="2"/>
  <c r="R891" i="2"/>
  <c r="S891" i="2"/>
  <c r="T891" i="2"/>
  <c r="M892" i="2"/>
  <c r="N892" i="2"/>
  <c r="O892" i="2"/>
  <c r="P892" i="2" s="1"/>
  <c r="Q892" i="2"/>
  <c r="R892" i="2"/>
  <c r="S892" i="2"/>
  <c r="T892" i="2"/>
  <c r="M893" i="2"/>
  <c r="O893" i="2" s="1"/>
  <c r="P893" i="2" s="1"/>
  <c r="N893" i="2"/>
  <c r="Q893" i="2"/>
  <c r="R893" i="2"/>
  <c r="S893" i="2"/>
  <c r="T893" i="2"/>
  <c r="M894" i="2"/>
  <c r="O894" i="2" s="1"/>
  <c r="P894" i="2" s="1"/>
  <c r="N894" i="2"/>
  <c r="Q894" i="2"/>
  <c r="R894" i="2"/>
  <c r="S894" i="2"/>
  <c r="T894" i="2"/>
  <c r="M895" i="2"/>
  <c r="N895" i="2"/>
  <c r="O895" i="2" s="1"/>
  <c r="P895" i="2" s="1"/>
  <c r="Q895" i="2"/>
  <c r="R895" i="2"/>
  <c r="S895" i="2"/>
  <c r="T895" i="2"/>
  <c r="M896" i="2"/>
  <c r="N896" i="2"/>
  <c r="O896" i="2" s="1"/>
  <c r="P896" i="2" s="1"/>
  <c r="Q896" i="2"/>
  <c r="R896" i="2"/>
  <c r="S896" i="2"/>
  <c r="T896" i="2"/>
  <c r="M897" i="2"/>
  <c r="N897" i="2"/>
  <c r="Q897" i="2"/>
  <c r="R897" i="2"/>
  <c r="S897" i="2"/>
  <c r="T897" i="2"/>
  <c r="M898" i="2"/>
  <c r="N898" i="2"/>
  <c r="Q898" i="2"/>
  <c r="R898" i="2"/>
  <c r="S898" i="2"/>
  <c r="T898" i="2"/>
  <c r="M899" i="2"/>
  <c r="O899" i="2" s="1"/>
  <c r="P899" i="2" s="1"/>
  <c r="N899" i="2"/>
  <c r="Q899" i="2"/>
  <c r="R899" i="2"/>
  <c r="S899" i="2"/>
  <c r="T899" i="2"/>
  <c r="M900" i="2"/>
  <c r="N900" i="2"/>
  <c r="O900" i="2" s="1"/>
  <c r="P900" i="2"/>
  <c r="Q900" i="2"/>
  <c r="R900" i="2"/>
  <c r="S900" i="2"/>
  <c r="T900" i="2"/>
  <c r="M901" i="2"/>
  <c r="O901" i="2" s="1"/>
  <c r="P901" i="2" s="1"/>
  <c r="N901" i="2"/>
  <c r="Q901" i="2"/>
  <c r="R901" i="2"/>
  <c r="S901" i="2"/>
  <c r="T901" i="2"/>
  <c r="M902" i="2"/>
  <c r="O902" i="2" s="1"/>
  <c r="P902" i="2" s="1"/>
  <c r="N902" i="2"/>
  <c r="Q902" i="2"/>
  <c r="R902" i="2"/>
  <c r="S902" i="2"/>
  <c r="T902" i="2"/>
  <c r="M903" i="2"/>
  <c r="N903" i="2"/>
  <c r="O903" i="2"/>
  <c r="P903" i="2"/>
  <c r="Q903" i="2"/>
  <c r="R903" i="2"/>
  <c r="S903" i="2"/>
  <c r="T903" i="2"/>
  <c r="M904" i="2"/>
  <c r="N904" i="2"/>
  <c r="O904" i="2"/>
  <c r="P904" i="2" s="1"/>
  <c r="Q904" i="2"/>
  <c r="R904" i="2"/>
  <c r="S904" i="2"/>
  <c r="T904" i="2"/>
  <c r="M905" i="2"/>
  <c r="N905" i="2"/>
  <c r="O905" i="2"/>
  <c r="P905" i="2" s="1"/>
  <c r="Q905" i="2"/>
  <c r="R905" i="2"/>
  <c r="S905" i="2"/>
  <c r="T905" i="2"/>
  <c r="M906" i="2"/>
  <c r="N906" i="2"/>
  <c r="Q906" i="2"/>
  <c r="R906" i="2"/>
  <c r="S906" i="2"/>
  <c r="T906" i="2"/>
  <c r="M907" i="2"/>
  <c r="N907" i="2"/>
  <c r="O907" i="2"/>
  <c r="P907" i="2" s="1"/>
  <c r="Q907" i="2"/>
  <c r="R907" i="2"/>
  <c r="S907" i="2"/>
  <c r="T907" i="2"/>
  <c r="M908" i="2"/>
  <c r="O908" i="2" s="1"/>
  <c r="P908" i="2" s="1"/>
  <c r="N908" i="2"/>
  <c r="Q908" i="2"/>
  <c r="R908" i="2"/>
  <c r="S908" i="2"/>
  <c r="T908" i="2"/>
  <c r="M909" i="2"/>
  <c r="N909" i="2"/>
  <c r="O909" i="2" s="1"/>
  <c r="P909" i="2"/>
  <c r="Q909" i="2"/>
  <c r="R909" i="2"/>
  <c r="S909" i="2"/>
  <c r="T909" i="2"/>
  <c r="M910" i="2"/>
  <c r="N910" i="2"/>
  <c r="O910" i="2"/>
  <c r="P910" i="2" s="1"/>
  <c r="Q910" i="2"/>
  <c r="R910" i="2"/>
  <c r="S910" i="2"/>
  <c r="T910" i="2"/>
  <c r="M911" i="2"/>
  <c r="N911" i="2"/>
  <c r="O911" i="2"/>
  <c r="P911" i="2" s="1"/>
  <c r="Q911" i="2"/>
  <c r="R911" i="2"/>
  <c r="S911" i="2"/>
  <c r="T911" i="2"/>
  <c r="M912" i="2"/>
  <c r="O912" i="2" s="1"/>
  <c r="P912" i="2" s="1"/>
  <c r="N912" i="2"/>
  <c r="Q912" i="2"/>
  <c r="R912" i="2"/>
  <c r="S912" i="2"/>
  <c r="T912" i="2"/>
  <c r="M913" i="2"/>
  <c r="O913" i="2" s="1"/>
  <c r="P913" i="2" s="1"/>
  <c r="N913" i="2"/>
  <c r="Q913" i="2"/>
  <c r="R913" i="2"/>
  <c r="S913" i="2"/>
  <c r="T913" i="2"/>
  <c r="M914" i="2"/>
  <c r="N914" i="2"/>
  <c r="Q914" i="2"/>
  <c r="R914" i="2"/>
  <c r="S914" i="2"/>
  <c r="T914" i="2"/>
  <c r="M915" i="2"/>
  <c r="N915" i="2"/>
  <c r="Q915" i="2"/>
  <c r="R915" i="2"/>
  <c r="S915" i="2"/>
  <c r="T915" i="2"/>
  <c r="M916" i="2"/>
  <c r="N916" i="2"/>
  <c r="O916" i="2"/>
  <c r="P916" i="2" s="1"/>
  <c r="Q916" i="2"/>
  <c r="R916" i="2"/>
  <c r="S916" i="2"/>
  <c r="T916" i="2"/>
  <c r="M917" i="2"/>
  <c r="N917" i="2"/>
  <c r="O917" i="2" s="1"/>
  <c r="P917" i="2" s="1"/>
  <c r="Q917" i="2"/>
  <c r="R917" i="2"/>
  <c r="S917" i="2"/>
  <c r="T917" i="2"/>
  <c r="M918" i="2"/>
  <c r="N918" i="2"/>
  <c r="O918" i="2"/>
  <c r="P918" i="2"/>
  <c r="Q918" i="2"/>
  <c r="R918" i="2"/>
  <c r="S918" i="2"/>
  <c r="T918" i="2"/>
  <c r="M919" i="2"/>
  <c r="N919" i="2"/>
  <c r="Q919" i="2"/>
  <c r="R919" i="2"/>
  <c r="S919" i="2"/>
  <c r="T919" i="2"/>
  <c r="M920" i="2"/>
  <c r="N920" i="2"/>
  <c r="O920" i="2" s="1"/>
  <c r="P920" i="2"/>
  <c r="Q920" i="2"/>
  <c r="R920" i="2"/>
  <c r="S920" i="2"/>
  <c r="T920" i="2"/>
  <c r="M921" i="2"/>
  <c r="N921" i="2"/>
  <c r="O921" i="2"/>
  <c r="P921" i="2" s="1"/>
  <c r="Q921" i="2"/>
  <c r="R921" i="2"/>
  <c r="S921" i="2"/>
  <c r="T921" i="2"/>
  <c r="M922" i="2"/>
  <c r="O922" i="2" s="1"/>
  <c r="N922" i="2"/>
  <c r="P922" i="2"/>
  <c r="Q922" i="2"/>
  <c r="R922" i="2"/>
  <c r="S922" i="2"/>
  <c r="T922" i="2"/>
  <c r="M923" i="2"/>
  <c r="N923" i="2"/>
  <c r="Q923" i="2"/>
  <c r="R923" i="2"/>
  <c r="S923" i="2"/>
  <c r="T923" i="2"/>
  <c r="M924" i="2"/>
  <c r="N924" i="2"/>
  <c r="O924" i="2"/>
  <c r="P924" i="2" s="1"/>
  <c r="Q924" i="2"/>
  <c r="R924" i="2"/>
  <c r="S924" i="2"/>
  <c r="T924" i="2"/>
  <c r="M925" i="2"/>
  <c r="N925" i="2"/>
  <c r="O925" i="2" s="1"/>
  <c r="P925" i="2" s="1"/>
  <c r="Q925" i="2"/>
  <c r="R925" i="2"/>
  <c r="S925" i="2"/>
  <c r="T925" i="2"/>
  <c r="M926" i="2"/>
  <c r="N926" i="2"/>
  <c r="O926" i="2"/>
  <c r="P926" i="2" s="1"/>
  <c r="Q926" i="2"/>
  <c r="R926" i="2"/>
  <c r="S926" i="2"/>
  <c r="T926" i="2"/>
  <c r="M927" i="2"/>
  <c r="N927" i="2"/>
  <c r="O927" i="2"/>
  <c r="P927" i="2"/>
  <c r="Q927" i="2"/>
  <c r="R927" i="2"/>
  <c r="S927" i="2"/>
  <c r="T927" i="2"/>
  <c r="M928" i="2"/>
  <c r="O928" i="2" s="1"/>
  <c r="P928" i="2" s="1"/>
  <c r="N928" i="2"/>
  <c r="Q928" i="2"/>
  <c r="R928" i="2"/>
  <c r="S928" i="2"/>
  <c r="T928" i="2"/>
  <c r="M929" i="2"/>
  <c r="N929" i="2"/>
  <c r="Q929" i="2"/>
  <c r="R929" i="2"/>
  <c r="S929" i="2"/>
  <c r="T929" i="2"/>
  <c r="M930" i="2"/>
  <c r="O930" i="2" s="1"/>
  <c r="P930" i="2" s="1"/>
  <c r="N930" i="2"/>
  <c r="Q930" i="2"/>
  <c r="R930" i="2"/>
  <c r="S930" i="2"/>
  <c r="T930" i="2"/>
  <c r="M931" i="2"/>
  <c r="N931" i="2"/>
  <c r="O931" i="2"/>
  <c r="P931" i="2" s="1"/>
  <c r="Q931" i="2"/>
  <c r="R931" i="2"/>
  <c r="S931" i="2"/>
  <c r="T931" i="2"/>
  <c r="M932" i="2"/>
  <c r="O932" i="2" s="1"/>
  <c r="P932" i="2" s="1"/>
  <c r="N932" i="2"/>
  <c r="Q932" i="2"/>
  <c r="R932" i="2"/>
  <c r="S932" i="2"/>
  <c r="T932" i="2"/>
  <c r="M933" i="2"/>
  <c r="O933" i="2" s="1"/>
  <c r="P933" i="2" s="1"/>
  <c r="N933" i="2"/>
  <c r="Q933" i="2"/>
  <c r="R933" i="2"/>
  <c r="S933" i="2"/>
  <c r="T933" i="2"/>
  <c r="M934" i="2"/>
  <c r="O934" i="2" s="1"/>
  <c r="N934" i="2"/>
  <c r="P934" i="2"/>
  <c r="Q934" i="2"/>
  <c r="R934" i="2"/>
  <c r="S934" i="2"/>
  <c r="T934" i="2"/>
  <c r="M935" i="2"/>
  <c r="N935" i="2"/>
  <c r="O935" i="2" s="1"/>
  <c r="P935" i="2" s="1"/>
  <c r="Q935" i="2"/>
  <c r="R935" i="2"/>
  <c r="S935" i="2"/>
  <c r="T935" i="2"/>
  <c r="M936" i="2"/>
  <c r="N936" i="2"/>
  <c r="Q936" i="2"/>
  <c r="R936" i="2"/>
  <c r="S936" i="2"/>
  <c r="T936" i="2"/>
  <c r="M937" i="2"/>
  <c r="N937" i="2"/>
  <c r="O937" i="2" s="1"/>
  <c r="P937" i="2"/>
  <c r="Q937" i="2"/>
  <c r="R937" i="2"/>
  <c r="S937" i="2"/>
  <c r="T937" i="2"/>
  <c r="M938" i="2"/>
  <c r="N938" i="2"/>
  <c r="O938" i="2"/>
  <c r="P938" i="2"/>
  <c r="Q938" i="2"/>
  <c r="R938" i="2"/>
  <c r="S938" i="2"/>
  <c r="T938" i="2"/>
  <c r="M939" i="2"/>
  <c r="N939" i="2"/>
  <c r="Q939" i="2"/>
  <c r="R939" i="2"/>
  <c r="S939" i="2"/>
  <c r="T939" i="2"/>
  <c r="M940" i="2"/>
  <c r="N940" i="2"/>
  <c r="O940" i="2"/>
  <c r="P940" i="2"/>
  <c r="Q940" i="2"/>
  <c r="R940" i="2"/>
  <c r="S940" i="2"/>
  <c r="T940" i="2"/>
  <c r="M941" i="2"/>
  <c r="N941" i="2"/>
  <c r="O941" i="2" s="1"/>
  <c r="P941" i="2"/>
  <c r="Q941" i="2"/>
  <c r="R941" i="2"/>
  <c r="S941" i="2"/>
  <c r="T941" i="2"/>
  <c r="M942" i="2"/>
  <c r="N942" i="2"/>
  <c r="O942" i="2"/>
  <c r="P942" i="2"/>
  <c r="Q942" i="2"/>
  <c r="R942" i="2"/>
  <c r="S942" i="2"/>
  <c r="T942" i="2"/>
  <c r="M943" i="2"/>
  <c r="N943" i="2"/>
  <c r="Q943" i="2"/>
  <c r="R943" i="2"/>
  <c r="S943" i="2"/>
  <c r="T943" i="2"/>
  <c r="M944" i="2"/>
  <c r="N944" i="2"/>
  <c r="O944" i="2"/>
  <c r="P944" i="2" s="1"/>
  <c r="Q944" i="2"/>
  <c r="R944" i="2"/>
  <c r="S944" i="2"/>
  <c r="T944" i="2"/>
  <c r="M945" i="2"/>
  <c r="N945" i="2"/>
  <c r="O945" i="2" s="1"/>
  <c r="P945" i="2" s="1"/>
  <c r="Q945" i="2"/>
  <c r="R945" i="2"/>
  <c r="S945" i="2"/>
  <c r="T945" i="2"/>
  <c r="M946" i="2"/>
  <c r="O946" i="2" s="1"/>
  <c r="P946" i="2" s="1"/>
  <c r="N946" i="2"/>
  <c r="Q946" i="2"/>
  <c r="R946" i="2"/>
  <c r="S946" i="2"/>
  <c r="T946" i="2"/>
  <c r="M947" i="2"/>
  <c r="N947" i="2"/>
  <c r="Q947" i="2"/>
  <c r="R947" i="2"/>
  <c r="S947" i="2"/>
  <c r="T947" i="2"/>
  <c r="M948" i="2"/>
  <c r="O948" i="2" s="1"/>
  <c r="P948" i="2" s="1"/>
  <c r="N948" i="2"/>
  <c r="Q948" i="2"/>
  <c r="R948" i="2"/>
  <c r="S948" i="2"/>
  <c r="T948" i="2"/>
  <c r="M949" i="2"/>
  <c r="N949" i="2"/>
  <c r="Q949" i="2"/>
  <c r="R949" i="2"/>
  <c r="S949" i="2"/>
  <c r="T949" i="2"/>
  <c r="M950" i="2"/>
  <c r="O950" i="2" s="1"/>
  <c r="P950" i="2" s="1"/>
  <c r="N950" i="2"/>
  <c r="Q950" i="2"/>
  <c r="R950" i="2"/>
  <c r="S950" i="2"/>
  <c r="T950" i="2"/>
  <c r="M951" i="2"/>
  <c r="O951" i="2" s="1"/>
  <c r="N951" i="2"/>
  <c r="P951" i="2"/>
  <c r="Q951" i="2"/>
  <c r="R951" i="2"/>
  <c r="S951" i="2"/>
  <c r="T951" i="2"/>
  <c r="M952" i="2"/>
  <c r="N952" i="2"/>
  <c r="O952" i="2" s="1"/>
  <c r="P952" i="2" s="1"/>
  <c r="Q952" i="2"/>
  <c r="R952" i="2"/>
  <c r="S952" i="2"/>
  <c r="T952" i="2"/>
  <c r="M953" i="2"/>
  <c r="N953" i="2"/>
  <c r="O953" i="2" s="1"/>
  <c r="P953" i="2" s="1"/>
  <c r="Q953" i="2"/>
  <c r="R953" i="2"/>
  <c r="S953" i="2"/>
  <c r="T953" i="2"/>
  <c r="M954" i="2"/>
  <c r="N954" i="2"/>
  <c r="O954" i="2" s="1"/>
  <c r="P954" i="2"/>
  <c r="Q954" i="2"/>
  <c r="R954" i="2"/>
  <c r="S954" i="2"/>
  <c r="T954" i="2"/>
  <c r="M955" i="2"/>
  <c r="N955" i="2"/>
  <c r="Q955" i="2"/>
  <c r="R955" i="2"/>
  <c r="S955" i="2"/>
  <c r="T955" i="2"/>
  <c r="M956" i="2"/>
  <c r="N956" i="2"/>
  <c r="O956" i="2"/>
  <c r="P956" i="2" s="1"/>
  <c r="Q956" i="2"/>
  <c r="R956" i="2"/>
  <c r="S956" i="2"/>
  <c r="T956" i="2"/>
  <c r="M957" i="2"/>
  <c r="N957" i="2"/>
  <c r="Q957" i="2"/>
  <c r="R957" i="2"/>
  <c r="S957" i="2"/>
  <c r="T957" i="2"/>
  <c r="M958" i="2"/>
  <c r="N958" i="2"/>
  <c r="O958" i="2"/>
  <c r="P958" i="2" s="1"/>
  <c r="Q958" i="2"/>
  <c r="R958" i="2"/>
  <c r="S958" i="2"/>
  <c r="T958" i="2"/>
  <c r="M959" i="2"/>
  <c r="N959" i="2"/>
  <c r="O959" i="2"/>
  <c r="P959" i="2"/>
  <c r="Q959" i="2"/>
  <c r="R959" i="2"/>
  <c r="S959" i="2"/>
  <c r="T959" i="2"/>
  <c r="M960" i="2"/>
  <c r="O960" i="2" s="1"/>
  <c r="P960" i="2" s="1"/>
  <c r="N960" i="2"/>
  <c r="Q960" i="2"/>
  <c r="R960" i="2"/>
  <c r="S960" i="2"/>
  <c r="T960" i="2"/>
  <c r="M961" i="2"/>
  <c r="O961" i="2" s="1"/>
  <c r="P961" i="2" s="1"/>
  <c r="N961" i="2"/>
  <c r="Q961" i="2"/>
  <c r="R961" i="2"/>
  <c r="S961" i="2"/>
  <c r="T961" i="2"/>
  <c r="M962" i="2"/>
  <c r="N962" i="2"/>
  <c r="O962" i="2"/>
  <c r="P962" i="2" s="1"/>
  <c r="Q962" i="2"/>
  <c r="R962" i="2"/>
  <c r="S962" i="2"/>
  <c r="T962" i="2"/>
  <c r="M963" i="2"/>
  <c r="O963" i="2" s="1"/>
  <c r="N963" i="2"/>
  <c r="P963" i="2"/>
  <c r="Q963" i="2"/>
  <c r="R963" i="2"/>
  <c r="S963" i="2"/>
  <c r="T963" i="2"/>
  <c r="M964" i="2"/>
  <c r="O964" i="2" s="1"/>
  <c r="N964" i="2"/>
  <c r="P964" i="2"/>
  <c r="Q964" i="2"/>
  <c r="R964" i="2"/>
  <c r="S964" i="2"/>
  <c r="T964" i="2"/>
  <c r="M965" i="2"/>
  <c r="N965" i="2"/>
  <c r="O965" i="2"/>
  <c r="P965" i="2" s="1"/>
  <c r="Q965" i="2"/>
  <c r="R965" i="2"/>
  <c r="S965" i="2"/>
  <c r="T965" i="2"/>
  <c r="M966" i="2"/>
  <c r="N966" i="2"/>
  <c r="O966" i="2" s="1"/>
  <c r="P966" i="2"/>
  <c r="Q966" i="2"/>
  <c r="R966" i="2"/>
  <c r="S966" i="2"/>
  <c r="T966" i="2"/>
  <c r="M967" i="2"/>
  <c r="N967" i="2"/>
  <c r="Q967" i="2"/>
  <c r="R967" i="2"/>
  <c r="S967" i="2"/>
  <c r="T967" i="2"/>
  <c r="M968" i="2"/>
  <c r="N968" i="2"/>
  <c r="O968" i="2" s="1"/>
  <c r="P968" i="2" s="1"/>
  <c r="Q968" i="2"/>
  <c r="R968" i="2"/>
  <c r="S968" i="2"/>
  <c r="T968" i="2"/>
  <c r="M969" i="2"/>
  <c r="N969" i="2"/>
  <c r="O969" i="2" s="1"/>
  <c r="P969" i="2" s="1"/>
  <c r="Q969" i="2"/>
  <c r="R969" i="2"/>
  <c r="S969" i="2"/>
  <c r="T969" i="2"/>
  <c r="M970" i="2"/>
  <c r="O970" i="2" s="1"/>
  <c r="P970" i="2" s="1"/>
  <c r="N970" i="2"/>
  <c r="Q970" i="2"/>
  <c r="R970" i="2"/>
  <c r="S970" i="2"/>
  <c r="T970" i="2"/>
  <c r="M971" i="2"/>
  <c r="O971" i="2" s="1"/>
  <c r="P971" i="2" s="1"/>
  <c r="N971" i="2"/>
  <c r="Q971" i="2"/>
  <c r="R971" i="2"/>
  <c r="S971" i="2"/>
  <c r="T971" i="2"/>
  <c r="M972" i="2"/>
  <c r="O972" i="2" s="1"/>
  <c r="P972" i="2" s="1"/>
  <c r="N972" i="2"/>
  <c r="Q972" i="2"/>
  <c r="R972" i="2"/>
  <c r="S972" i="2"/>
  <c r="T972" i="2"/>
  <c r="M973" i="2"/>
  <c r="N973" i="2"/>
  <c r="O973" i="2"/>
  <c r="P973" i="2" s="1"/>
  <c r="Q973" i="2"/>
  <c r="R973" i="2"/>
  <c r="S973" i="2"/>
  <c r="T973" i="2"/>
  <c r="M974" i="2"/>
  <c r="N974" i="2"/>
  <c r="O974" i="2" s="1"/>
  <c r="P974" i="2" s="1"/>
  <c r="Q974" i="2"/>
  <c r="R974" i="2"/>
  <c r="S974" i="2"/>
  <c r="T974" i="2"/>
  <c r="M975" i="2"/>
  <c r="N975" i="2"/>
  <c r="O975" i="2"/>
  <c r="P975" i="2" s="1"/>
  <c r="Q975" i="2"/>
  <c r="R975" i="2"/>
  <c r="S975" i="2"/>
  <c r="T975" i="2"/>
  <c r="M976" i="2"/>
  <c r="O976" i="2" s="1"/>
  <c r="P976" i="2" s="1"/>
  <c r="N976" i="2"/>
  <c r="Q976" i="2"/>
  <c r="R976" i="2"/>
  <c r="S976" i="2"/>
  <c r="T976" i="2"/>
  <c r="M977" i="2"/>
  <c r="N977" i="2"/>
  <c r="O977" i="2" s="1"/>
  <c r="P977" i="2"/>
  <c r="Q977" i="2"/>
  <c r="R977" i="2"/>
  <c r="S977" i="2"/>
  <c r="T977" i="2"/>
  <c r="M978" i="2"/>
  <c r="N978" i="2"/>
  <c r="Q978" i="2"/>
  <c r="R978" i="2"/>
  <c r="S978" i="2"/>
  <c r="T978" i="2"/>
  <c r="M979" i="2"/>
  <c r="N979" i="2"/>
  <c r="O979" i="2" s="1"/>
  <c r="P979" i="2" s="1"/>
  <c r="Q979" i="2"/>
  <c r="R979" i="2"/>
  <c r="S979" i="2"/>
  <c r="T979" i="2"/>
  <c r="M980" i="2"/>
  <c r="N980" i="2"/>
  <c r="O980" i="2" s="1"/>
  <c r="P980" i="2"/>
  <c r="Q980" i="2"/>
  <c r="R980" i="2"/>
  <c r="S980" i="2"/>
  <c r="T980" i="2"/>
  <c r="M981" i="2"/>
  <c r="N981" i="2"/>
  <c r="Q981" i="2"/>
  <c r="R981" i="2"/>
  <c r="S981" i="2"/>
  <c r="T981" i="2"/>
  <c r="M982" i="2"/>
  <c r="N982" i="2"/>
  <c r="O982" i="2" s="1"/>
  <c r="P982" i="2" s="1"/>
  <c r="Q982" i="2"/>
  <c r="R982" i="2"/>
  <c r="S982" i="2"/>
  <c r="T982" i="2"/>
  <c r="M983" i="2"/>
  <c r="O983" i="2" s="1"/>
  <c r="P983" i="2" s="1"/>
  <c r="N983" i="2"/>
  <c r="Q983" i="2"/>
  <c r="R983" i="2"/>
  <c r="S983" i="2"/>
  <c r="T983" i="2"/>
  <c r="M984" i="2"/>
  <c r="N984" i="2"/>
  <c r="O984" i="2"/>
  <c r="P984" i="2"/>
  <c r="Q984" i="2"/>
  <c r="R984" i="2"/>
  <c r="S984" i="2"/>
  <c r="T984" i="2"/>
  <c r="M985" i="2"/>
  <c r="N985" i="2"/>
  <c r="Q985" i="2"/>
  <c r="R985" i="2"/>
  <c r="S985" i="2"/>
  <c r="T985" i="2"/>
  <c r="M986" i="2"/>
  <c r="N986" i="2"/>
  <c r="O986" i="2"/>
  <c r="P986" i="2"/>
  <c r="Q986" i="2"/>
  <c r="R986" i="2"/>
  <c r="S986" i="2"/>
  <c r="T986" i="2"/>
  <c r="M987" i="2"/>
  <c r="N987" i="2"/>
  <c r="O987" i="2" s="1"/>
  <c r="P987" i="2" s="1"/>
  <c r="Q987" i="2"/>
  <c r="R987" i="2"/>
  <c r="S987" i="2"/>
  <c r="T987" i="2"/>
  <c r="M988" i="2"/>
  <c r="N988" i="2"/>
  <c r="O988" i="2"/>
  <c r="P988" i="2"/>
  <c r="Q988" i="2"/>
  <c r="R988" i="2"/>
  <c r="S988" i="2"/>
  <c r="T988" i="2"/>
  <c r="M989" i="2"/>
  <c r="O989" i="2" s="1"/>
  <c r="P989" i="2" s="1"/>
  <c r="N989" i="2"/>
  <c r="Q989" i="2"/>
  <c r="R989" i="2"/>
  <c r="S989" i="2"/>
  <c r="T989" i="2"/>
  <c r="M990" i="2"/>
  <c r="O990" i="2" s="1"/>
  <c r="N990" i="2"/>
  <c r="P990" i="2"/>
  <c r="Q990" i="2"/>
  <c r="R990" i="2"/>
  <c r="S990" i="2"/>
  <c r="T990" i="2"/>
  <c r="M991" i="2"/>
  <c r="N991" i="2"/>
  <c r="O991" i="2"/>
  <c r="P991" i="2" s="1"/>
  <c r="Q991" i="2"/>
  <c r="R991" i="2"/>
  <c r="S991" i="2"/>
  <c r="T991" i="2"/>
  <c r="M992" i="2"/>
  <c r="N992" i="2"/>
  <c r="Q992" i="2"/>
  <c r="R992" i="2"/>
  <c r="S992" i="2"/>
  <c r="T992" i="2"/>
  <c r="M993" i="2"/>
  <c r="N993" i="2"/>
  <c r="O993" i="2" s="1"/>
  <c r="P993" i="2" s="1"/>
  <c r="Q993" i="2"/>
  <c r="R993" i="2"/>
  <c r="S993" i="2"/>
  <c r="T993" i="2"/>
  <c r="M994" i="2"/>
  <c r="N994" i="2"/>
  <c r="O994" i="2"/>
  <c r="P994" i="2" s="1"/>
  <c r="Q994" i="2"/>
  <c r="R994" i="2"/>
  <c r="S994" i="2"/>
  <c r="T994" i="2"/>
  <c r="M995" i="2"/>
  <c r="O995" i="2" s="1"/>
  <c r="P995" i="2" s="1"/>
  <c r="N995" i="2"/>
  <c r="Q995" i="2"/>
  <c r="R995" i="2"/>
  <c r="S995" i="2"/>
  <c r="T995" i="2"/>
  <c r="M996" i="2"/>
  <c r="N996" i="2"/>
  <c r="Q996" i="2"/>
  <c r="R996" i="2"/>
  <c r="S996" i="2"/>
  <c r="T996" i="2"/>
  <c r="M997" i="2"/>
  <c r="N997" i="2"/>
  <c r="O997" i="2"/>
  <c r="P997" i="2" s="1"/>
  <c r="Q997" i="2"/>
  <c r="R997" i="2"/>
  <c r="S997" i="2"/>
  <c r="T997" i="2"/>
  <c r="M998" i="2"/>
  <c r="N998" i="2"/>
  <c r="O998" i="2" s="1"/>
  <c r="P998" i="2"/>
  <c r="Q998" i="2"/>
  <c r="R998" i="2"/>
  <c r="S998" i="2"/>
  <c r="T998" i="2"/>
  <c r="M999" i="2"/>
  <c r="N999" i="2"/>
  <c r="Q999" i="2"/>
  <c r="R999" i="2"/>
  <c r="S999" i="2"/>
  <c r="T999" i="2"/>
  <c r="M1000" i="2"/>
  <c r="O1000" i="2" s="1"/>
  <c r="N1000" i="2"/>
  <c r="P1000" i="2"/>
  <c r="Q1000" i="2"/>
  <c r="R1000" i="2"/>
  <c r="S1000" i="2"/>
  <c r="T1000" i="2"/>
  <c r="M1001" i="2"/>
  <c r="N1001" i="2"/>
  <c r="O1001" i="2"/>
  <c r="P1001" i="2"/>
  <c r="Q1001" i="2"/>
  <c r="R1001" i="2"/>
  <c r="S1001" i="2"/>
  <c r="T1001" i="2"/>
  <c r="M1002" i="2"/>
  <c r="N1002" i="2"/>
  <c r="Q1002" i="2"/>
  <c r="R1002" i="2"/>
  <c r="S1002" i="2"/>
  <c r="T1002" i="2"/>
  <c r="M1003" i="2"/>
  <c r="N1003" i="2"/>
  <c r="Q1003" i="2"/>
  <c r="R1003" i="2"/>
  <c r="S1003" i="2"/>
  <c r="T1003" i="2"/>
  <c r="M1004" i="2"/>
  <c r="O1004" i="2" s="1"/>
  <c r="P1004" i="2" s="1"/>
  <c r="N1004" i="2"/>
  <c r="Q1004" i="2"/>
  <c r="R1004" i="2"/>
  <c r="S1004" i="2"/>
  <c r="T1004" i="2"/>
  <c r="M1005" i="2"/>
  <c r="N1005" i="2"/>
  <c r="O1005" i="2"/>
  <c r="P1005" i="2" s="1"/>
  <c r="Q1005" i="2"/>
  <c r="R1005" i="2"/>
  <c r="S1005" i="2"/>
  <c r="T1005" i="2"/>
  <c r="M1006" i="2"/>
  <c r="O1006" i="2" s="1"/>
  <c r="P1006" i="2" s="1"/>
  <c r="N1006" i="2"/>
  <c r="Q1006" i="2"/>
  <c r="R1006" i="2"/>
  <c r="S1006" i="2"/>
  <c r="T1006" i="2"/>
  <c r="M1007" i="2"/>
  <c r="N1007" i="2"/>
  <c r="O1007" i="2" s="1"/>
  <c r="P1007" i="2"/>
  <c r="Q1007" i="2"/>
  <c r="R1007" i="2"/>
  <c r="S1007" i="2"/>
  <c r="T1007" i="2"/>
  <c r="M1008" i="2"/>
  <c r="N1008" i="2"/>
  <c r="O1008" i="2" s="1"/>
  <c r="P1008" i="2" s="1"/>
  <c r="Q1008" i="2"/>
  <c r="R1008" i="2"/>
  <c r="S1008" i="2"/>
  <c r="T1008" i="2"/>
  <c r="M1009" i="2"/>
  <c r="N1009" i="2"/>
  <c r="O1009" i="2"/>
  <c r="P1009" i="2"/>
  <c r="Q1009" i="2"/>
  <c r="R1009" i="2"/>
  <c r="S1009" i="2"/>
  <c r="T1009" i="2"/>
  <c r="M1010" i="2"/>
  <c r="N1010" i="2"/>
  <c r="O1010" i="2"/>
  <c r="P1010" i="2"/>
  <c r="Q1010" i="2"/>
  <c r="R1010" i="2"/>
  <c r="S1010" i="2"/>
  <c r="T1010" i="2"/>
  <c r="M1011" i="2"/>
  <c r="N1011" i="2"/>
  <c r="O1011" i="2"/>
  <c r="P1011" i="2" s="1"/>
  <c r="Q1011" i="2"/>
  <c r="R1011" i="2"/>
  <c r="S1011" i="2"/>
  <c r="T1011" i="2"/>
  <c r="M1012" i="2"/>
  <c r="N1012" i="2"/>
  <c r="Q1012" i="2"/>
  <c r="R1012" i="2"/>
  <c r="S1012" i="2"/>
  <c r="T1012" i="2"/>
  <c r="M1013" i="2"/>
  <c r="N1013" i="2"/>
  <c r="Q1013" i="2"/>
  <c r="R1013" i="2"/>
  <c r="S1013" i="2"/>
  <c r="T1013" i="2"/>
  <c r="M1014" i="2"/>
  <c r="N1014" i="2"/>
  <c r="O1014" i="2"/>
  <c r="P1014" i="2" s="1"/>
  <c r="Q1014" i="2"/>
  <c r="R1014" i="2"/>
  <c r="S1014" i="2"/>
  <c r="T1014" i="2"/>
  <c r="M1015" i="2"/>
  <c r="N1015" i="2"/>
  <c r="O1015" i="2" s="1"/>
  <c r="P1015" i="2" s="1"/>
  <c r="Q1015" i="2"/>
  <c r="R1015" i="2"/>
  <c r="S1015" i="2"/>
  <c r="T1015" i="2"/>
  <c r="M1016" i="2"/>
  <c r="O1016" i="2" s="1"/>
  <c r="P1016" i="2" s="1"/>
  <c r="N1016" i="2"/>
  <c r="Q1016" i="2"/>
  <c r="R1016" i="2"/>
  <c r="S1016" i="2"/>
  <c r="T1016" i="2"/>
  <c r="M1017" i="2"/>
  <c r="N1017" i="2"/>
  <c r="Q1017" i="2"/>
  <c r="R1017" i="2"/>
  <c r="S1017" i="2"/>
  <c r="T1017" i="2"/>
  <c r="M1018" i="2"/>
  <c r="O1018" i="2" s="1"/>
  <c r="P1018" i="2" s="1"/>
  <c r="N1018" i="2"/>
  <c r="Q1018" i="2"/>
  <c r="R1018" i="2"/>
  <c r="S1018" i="2"/>
  <c r="T1018" i="2"/>
  <c r="M1019" i="2"/>
  <c r="O1019" i="2" s="1"/>
  <c r="P1019" i="2" s="1"/>
  <c r="N1019" i="2"/>
  <c r="Q1019" i="2"/>
  <c r="R1019" i="2"/>
  <c r="S1019" i="2"/>
  <c r="T1019" i="2"/>
  <c r="M1020" i="2"/>
  <c r="O1020" i="2" s="1"/>
  <c r="P1020" i="2" s="1"/>
  <c r="N1020" i="2"/>
  <c r="Q1020" i="2"/>
  <c r="R1020" i="2"/>
  <c r="S1020" i="2"/>
  <c r="T1020" i="2"/>
  <c r="M1021" i="2"/>
  <c r="O1021" i="2" s="1"/>
  <c r="P1021" i="2" s="1"/>
  <c r="N1021" i="2"/>
  <c r="Q1021" i="2"/>
  <c r="R1021" i="2"/>
  <c r="S1021" i="2"/>
  <c r="T1021" i="2"/>
  <c r="M1022" i="2"/>
  <c r="N1022" i="2"/>
  <c r="O1022" i="2" s="1"/>
  <c r="P1022" i="2" s="1"/>
  <c r="Q1022" i="2"/>
  <c r="R1022" i="2"/>
  <c r="S1022" i="2"/>
  <c r="T1022" i="2"/>
  <c r="M1023" i="2"/>
  <c r="N1023" i="2"/>
  <c r="O1023" i="2" s="1"/>
  <c r="P1023" i="2"/>
  <c r="Q1023" i="2"/>
  <c r="R1023" i="2"/>
  <c r="S1023" i="2"/>
  <c r="T1023" i="2"/>
  <c r="M1024" i="2"/>
  <c r="O1024" i="2" s="1"/>
  <c r="P1024" i="2" s="1"/>
  <c r="N1024" i="2"/>
  <c r="Q1024" i="2"/>
  <c r="R1024" i="2"/>
  <c r="S1024" i="2"/>
  <c r="T1024" i="2"/>
  <c r="M1025" i="2"/>
  <c r="N1025" i="2"/>
  <c r="O1025" i="2"/>
  <c r="P1025" i="2" s="1"/>
  <c r="Q1025" i="2"/>
  <c r="R1025" i="2"/>
  <c r="S1025" i="2"/>
  <c r="T1025" i="2"/>
  <c r="M1026" i="2"/>
  <c r="N1026" i="2"/>
  <c r="O1026" i="2"/>
  <c r="P1026" i="2" s="1"/>
  <c r="Q1026" i="2"/>
  <c r="R1026" i="2"/>
  <c r="S1026" i="2"/>
  <c r="T1026" i="2"/>
  <c r="M1027" i="2"/>
  <c r="O1027" i="2" s="1"/>
  <c r="P1027" i="2" s="1"/>
  <c r="N1027" i="2"/>
  <c r="Q1027" i="2"/>
  <c r="R1027" i="2"/>
  <c r="S1027" i="2"/>
  <c r="T1027" i="2"/>
  <c r="M1028" i="2"/>
  <c r="N1028" i="2"/>
  <c r="O1028" i="2"/>
  <c r="P1028" i="2" s="1"/>
  <c r="Q1028" i="2"/>
  <c r="R1028" i="2"/>
  <c r="S1028" i="2"/>
  <c r="T1028" i="2"/>
  <c r="M1029" i="2"/>
  <c r="N1029" i="2"/>
  <c r="O1029" i="2" s="1"/>
  <c r="P1029" i="2" s="1"/>
  <c r="Q1029" i="2"/>
  <c r="R1029" i="2"/>
  <c r="S1029" i="2"/>
  <c r="T1029" i="2"/>
  <c r="M1030" i="2"/>
  <c r="O1030" i="2" s="1"/>
  <c r="P1030" i="2" s="1"/>
  <c r="N1030" i="2"/>
  <c r="Q1030" i="2"/>
  <c r="R1030" i="2"/>
  <c r="S1030" i="2"/>
  <c r="T1030" i="2"/>
  <c r="M1031" i="2"/>
  <c r="O1031" i="2" s="1"/>
  <c r="N1031" i="2"/>
  <c r="P1031" i="2"/>
  <c r="Q1031" i="2"/>
  <c r="R1031" i="2"/>
  <c r="S1031" i="2"/>
  <c r="T1031" i="2"/>
  <c r="M1032" i="2"/>
  <c r="O1032" i="2" s="1"/>
  <c r="P1032" i="2" s="1"/>
  <c r="N1032" i="2"/>
  <c r="Q1032" i="2"/>
  <c r="R1032" i="2"/>
  <c r="S1032" i="2"/>
  <c r="T1032" i="2"/>
  <c r="M1033" i="2"/>
  <c r="O1033" i="2" s="1"/>
  <c r="N1033" i="2"/>
  <c r="P1033" i="2"/>
  <c r="Q1033" i="2"/>
  <c r="R1033" i="2"/>
  <c r="S1033" i="2"/>
  <c r="T1033" i="2"/>
  <c r="M1034" i="2"/>
  <c r="N1034" i="2"/>
  <c r="Q1034" i="2"/>
  <c r="R1034" i="2"/>
  <c r="S1034" i="2"/>
  <c r="T1034" i="2"/>
  <c r="M1035" i="2"/>
  <c r="N1035" i="2"/>
  <c r="O1035" i="2"/>
  <c r="P1035" i="2" s="1"/>
  <c r="Q1035" i="2"/>
  <c r="R1035" i="2"/>
  <c r="S1035" i="2"/>
  <c r="T1035" i="2"/>
  <c r="M1036" i="2"/>
  <c r="N1036" i="2"/>
  <c r="O1036" i="2"/>
  <c r="P1036" i="2" s="1"/>
  <c r="Q1036" i="2"/>
  <c r="R1036" i="2"/>
  <c r="S1036" i="2"/>
  <c r="T1036" i="2"/>
  <c r="M1037" i="2"/>
  <c r="O1037" i="2" s="1"/>
  <c r="P1037" i="2" s="1"/>
  <c r="N1037" i="2"/>
  <c r="Q1037" i="2"/>
  <c r="R1037" i="2"/>
  <c r="S1037" i="2"/>
  <c r="T1037" i="2"/>
  <c r="M1038" i="2"/>
  <c r="O1038" i="2" s="1"/>
  <c r="N1038" i="2"/>
  <c r="P1038" i="2"/>
  <c r="Q1038" i="2"/>
  <c r="R1038" i="2"/>
  <c r="S1038" i="2"/>
  <c r="T1038" i="2"/>
  <c r="M1039" i="2"/>
  <c r="N1039" i="2"/>
  <c r="O1039" i="2" s="1"/>
  <c r="P1039" i="2" s="1"/>
  <c r="Q1039" i="2"/>
  <c r="R1039" i="2"/>
  <c r="S1039" i="2"/>
  <c r="T1039" i="2"/>
  <c r="M1040" i="2"/>
  <c r="O1040" i="2" s="1"/>
  <c r="N1040" i="2"/>
  <c r="P1040" i="2"/>
  <c r="Q1040" i="2"/>
  <c r="R1040" i="2"/>
  <c r="S1040" i="2"/>
  <c r="T1040" i="2"/>
  <c r="M1041" i="2"/>
  <c r="O1041" i="2" s="1"/>
  <c r="N1041" i="2"/>
  <c r="P1041" i="2"/>
  <c r="Q1041" i="2"/>
  <c r="R1041" i="2"/>
  <c r="S1041" i="2"/>
  <c r="T1041" i="2"/>
  <c r="M1042" i="2"/>
  <c r="N1042" i="2"/>
  <c r="O1042" i="2"/>
  <c r="P1042" i="2" s="1"/>
  <c r="Q1042" i="2"/>
  <c r="R1042" i="2"/>
  <c r="S1042" i="2"/>
  <c r="T1042" i="2"/>
  <c r="M1043" i="2"/>
  <c r="N1043" i="2"/>
  <c r="O1043" i="2" s="1"/>
  <c r="P1043" i="2" s="1"/>
  <c r="Q1043" i="2"/>
  <c r="R1043" i="2"/>
  <c r="S1043" i="2"/>
  <c r="T1043" i="2"/>
  <c r="M1044" i="2"/>
  <c r="N1044" i="2"/>
  <c r="O1044" i="2" s="1"/>
  <c r="P1044" i="2" s="1"/>
  <c r="Q1044" i="2"/>
  <c r="R1044" i="2"/>
  <c r="S1044" i="2"/>
  <c r="T1044" i="2"/>
  <c r="M1045" i="2"/>
  <c r="O1045" i="2" s="1"/>
  <c r="N1045" i="2"/>
  <c r="P1045" i="2"/>
  <c r="Q1045" i="2"/>
  <c r="R1045" i="2"/>
  <c r="S1045" i="2"/>
  <c r="T1045" i="2"/>
  <c r="M1046" i="2"/>
  <c r="N1046" i="2"/>
  <c r="O1046" i="2"/>
  <c r="P1046" i="2" s="1"/>
  <c r="Q1046" i="2"/>
  <c r="R1046" i="2"/>
  <c r="S1046" i="2"/>
  <c r="T1046" i="2"/>
  <c r="M1047" i="2"/>
  <c r="N1047" i="2"/>
  <c r="O1047" i="2"/>
  <c r="P1047" i="2"/>
  <c r="Q1047" i="2"/>
  <c r="R1047" i="2"/>
  <c r="S1047" i="2"/>
  <c r="T1047" i="2"/>
  <c r="M1048" i="2"/>
  <c r="O1048" i="2" s="1"/>
  <c r="P1048" i="2" s="1"/>
  <c r="N1048" i="2"/>
  <c r="Q1048" i="2"/>
  <c r="R1048" i="2"/>
  <c r="S1048" i="2"/>
  <c r="T1048" i="2"/>
  <c r="M1049" i="2"/>
  <c r="N1049" i="2"/>
  <c r="O1049" i="2"/>
  <c r="P1049" i="2"/>
  <c r="Q1049" i="2"/>
  <c r="R1049" i="2"/>
  <c r="S1049" i="2"/>
  <c r="T1049" i="2"/>
  <c r="M1050" i="2"/>
  <c r="N1050" i="2"/>
  <c r="O1050" i="2"/>
  <c r="P1050" i="2" s="1"/>
  <c r="Q1050" i="2"/>
  <c r="R1050" i="2"/>
  <c r="S1050" i="2"/>
  <c r="T1050" i="2"/>
  <c r="M1051" i="2"/>
  <c r="N1051" i="2"/>
  <c r="O1051" i="2"/>
  <c r="P1051" i="2"/>
  <c r="Q1051" i="2"/>
  <c r="R1051" i="2"/>
  <c r="S1051" i="2"/>
  <c r="T1051" i="2"/>
  <c r="M1052" i="2"/>
  <c r="O1052" i="2" s="1"/>
  <c r="P1052" i="2" s="1"/>
  <c r="N1052" i="2"/>
  <c r="Q1052" i="2"/>
  <c r="R1052" i="2"/>
  <c r="S1052" i="2"/>
  <c r="T1052" i="2"/>
  <c r="M1053" i="2"/>
  <c r="N1053" i="2"/>
  <c r="Q1053" i="2"/>
  <c r="R1053" i="2"/>
  <c r="S1053" i="2"/>
  <c r="T1053" i="2"/>
  <c r="M1054" i="2"/>
  <c r="O1054" i="2" s="1"/>
  <c r="P1054" i="2" s="1"/>
  <c r="N1054" i="2"/>
  <c r="Q1054" i="2"/>
  <c r="R1054" i="2"/>
  <c r="S1054" i="2"/>
  <c r="T1054" i="2"/>
  <c r="M1055" i="2"/>
  <c r="N1055" i="2"/>
  <c r="Q1055" i="2"/>
  <c r="R1055" i="2"/>
  <c r="S1055" i="2"/>
  <c r="T1055" i="2"/>
  <c r="M1056" i="2"/>
  <c r="N1056" i="2"/>
  <c r="O1056" i="2"/>
  <c r="P1056" i="2"/>
  <c r="Q1056" i="2"/>
  <c r="R1056" i="2"/>
  <c r="S1056" i="2"/>
  <c r="T1056" i="2"/>
  <c r="M1057" i="2"/>
  <c r="N1057" i="2"/>
  <c r="O1057" i="2"/>
  <c r="P1057" i="2"/>
  <c r="Q1057" i="2"/>
  <c r="R1057" i="2"/>
  <c r="S1057" i="2"/>
  <c r="T1057" i="2"/>
  <c r="M1058" i="2"/>
  <c r="N1058" i="2"/>
  <c r="O1058" i="2" s="1"/>
  <c r="P1058" i="2"/>
  <c r="Q1058" i="2"/>
  <c r="R1058" i="2"/>
  <c r="S1058" i="2"/>
  <c r="T1058" i="2"/>
  <c r="M1059" i="2"/>
  <c r="N1059" i="2"/>
  <c r="O1059" i="2"/>
  <c r="P1059" i="2" s="1"/>
  <c r="Q1059" i="2"/>
  <c r="R1059" i="2"/>
  <c r="S1059" i="2"/>
  <c r="T1059" i="2"/>
  <c r="M1060" i="2"/>
  <c r="N1060" i="2"/>
  <c r="O1060" i="2"/>
  <c r="P1060" i="2" s="1"/>
  <c r="Q1060" i="2"/>
  <c r="R1060" i="2"/>
  <c r="S1060" i="2"/>
  <c r="T1060" i="2"/>
  <c r="M1061" i="2"/>
  <c r="N1061" i="2"/>
  <c r="Q1061" i="2"/>
  <c r="R1061" i="2"/>
  <c r="S1061" i="2"/>
  <c r="T1061" i="2"/>
  <c r="M1062" i="2"/>
  <c r="O1062" i="2" s="1"/>
  <c r="N1062" i="2"/>
  <c r="P1062" i="2"/>
  <c r="Q1062" i="2"/>
  <c r="R1062" i="2"/>
  <c r="S1062" i="2"/>
  <c r="T1062" i="2"/>
  <c r="M1063" i="2"/>
  <c r="N1063" i="2"/>
  <c r="Q1063" i="2"/>
  <c r="R1063" i="2"/>
  <c r="S1063" i="2"/>
  <c r="T1063" i="2"/>
  <c r="M1064" i="2"/>
  <c r="N1064" i="2"/>
  <c r="O1064" i="2"/>
  <c r="P1064" i="2"/>
  <c r="Q1064" i="2"/>
  <c r="R1064" i="2"/>
  <c r="S1064" i="2"/>
  <c r="T1064" i="2"/>
  <c r="M1065" i="2"/>
  <c r="N1065" i="2"/>
  <c r="O1065" i="2"/>
  <c r="P1065" i="2"/>
  <c r="Q1065" i="2"/>
  <c r="R1065" i="2"/>
  <c r="S1065" i="2"/>
  <c r="T1065" i="2"/>
  <c r="M1066" i="2"/>
  <c r="N1066" i="2"/>
  <c r="O1066" i="2"/>
  <c r="P1066" i="2" s="1"/>
  <c r="Q1066" i="2"/>
  <c r="R1066" i="2"/>
  <c r="S1066" i="2"/>
  <c r="T1066" i="2"/>
  <c r="M1067" i="2"/>
  <c r="N1067" i="2"/>
  <c r="O1067" i="2"/>
  <c r="P1067" i="2" s="1"/>
  <c r="Q1067" i="2"/>
  <c r="R1067" i="2"/>
  <c r="S1067" i="2"/>
  <c r="T1067" i="2"/>
  <c r="M1068" i="2"/>
  <c r="N1068" i="2"/>
  <c r="Q1068" i="2"/>
  <c r="R1068" i="2"/>
  <c r="S1068" i="2"/>
  <c r="T1068" i="2"/>
  <c r="M1069" i="2"/>
  <c r="O1069" i="2" s="1"/>
  <c r="P1069" i="2" s="1"/>
  <c r="N1069" i="2"/>
  <c r="Q1069" i="2"/>
  <c r="R1069" i="2"/>
  <c r="S1069" i="2"/>
  <c r="T1069" i="2"/>
  <c r="M1070" i="2"/>
  <c r="N1070" i="2"/>
  <c r="Q1070" i="2"/>
  <c r="R1070" i="2"/>
  <c r="S1070" i="2"/>
  <c r="T1070" i="2"/>
  <c r="M1071" i="2"/>
  <c r="N1071" i="2"/>
  <c r="O1071" i="2"/>
  <c r="P1071" i="2" s="1"/>
  <c r="Q1071" i="2"/>
  <c r="R1071" i="2"/>
  <c r="S1071" i="2"/>
  <c r="T1071" i="2"/>
  <c r="M1072" i="2"/>
  <c r="O1072" i="2" s="1"/>
  <c r="P1072" i="2" s="1"/>
  <c r="N1072" i="2"/>
  <c r="Q1072" i="2"/>
  <c r="R1072" i="2"/>
  <c r="S1072" i="2"/>
  <c r="T1072" i="2"/>
  <c r="M1073" i="2"/>
  <c r="O1073" i="2" s="1"/>
  <c r="P1073" i="2" s="1"/>
  <c r="N1073" i="2"/>
  <c r="Q1073" i="2"/>
  <c r="R1073" i="2"/>
  <c r="S1073" i="2"/>
  <c r="T1073" i="2"/>
  <c r="M1074" i="2"/>
  <c r="N1074" i="2"/>
  <c r="O1074" i="2"/>
  <c r="P1074" i="2" s="1"/>
  <c r="Q1074" i="2"/>
  <c r="R1074" i="2"/>
  <c r="S1074" i="2"/>
  <c r="T1074" i="2"/>
  <c r="M1075" i="2"/>
  <c r="N1075" i="2"/>
  <c r="O1075" i="2"/>
  <c r="P1075" i="2" s="1"/>
  <c r="Q1075" i="2"/>
  <c r="R1075" i="2"/>
  <c r="S1075" i="2"/>
  <c r="T1075" i="2"/>
  <c r="M1076" i="2"/>
  <c r="O1076" i="2" s="1"/>
  <c r="P1076" i="2" s="1"/>
  <c r="N1076" i="2"/>
  <c r="Q1076" i="2"/>
  <c r="R1076" i="2"/>
  <c r="S1076" i="2"/>
  <c r="T1076" i="2"/>
  <c r="M1077" i="2"/>
  <c r="N1077" i="2"/>
  <c r="O1077" i="2" s="1"/>
  <c r="P1077" i="2" s="1"/>
  <c r="Q1077" i="2"/>
  <c r="R1077" i="2"/>
  <c r="S1077" i="2"/>
  <c r="T1077" i="2"/>
  <c r="M1078" i="2"/>
  <c r="N1078" i="2"/>
  <c r="O1078" i="2" s="1"/>
  <c r="P1078" i="2"/>
  <c r="Q1078" i="2"/>
  <c r="R1078" i="2"/>
  <c r="S1078" i="2"/>
  <c r="T1078" i="2"/>
  <c r="M1079" i="2"/>
  <c r="O1079" i="2" s="1"/>
  <c r="P1079" i="2" s="1"/>
  <c r="N1079" i="2"/>
  <c r="Q1079" i="2"/>
  <c r="R1079" i="2"/>
  <c r="S1079" i="2"/>
  <c r="T1079" i="2"/>
  <c r="M1080" i="2"/>
  <c r="N1080" i="2"/>
  <c r="O1080" i="2"/>
  <c r="P1080" i="2" s="1"/>
  <c r="Q1080" i="2"/>
  <c r="R1080" i="2"/>
  <c r="S1080" i="2"/>
  <c r="T1080" i="2"/>
  <c r="M1081" i="2"/>
  <c r="O1081" i="2" s="1"/>
  <c r="P1081" i="2" s="1"/>
  <c r="N1081" i="2"/>
  <c r="Q1081" i="2"/>
  <c r="R1081" i="2"/>
  <c r="S1081" i="2"/>
  <c r="T1081" i="2"/>
  <c r="M1082" i="2"/>
  <c r="N1082" i="2"/>
  <c r="O1082" i="2"/>
  <c r="P1082" i="2" s="1"/>
  <c r="Q1082" i="2"/>
  <c r="R1082" i="2"/>
  <c r="S1082" i="2"/>
  <c r="T1082" i="2"/>
  <c r="M1083" i="2"/>
  <c r="N1083" i="2"/>
  <c r="Q1083" i="2"/>
  <c r="R1083" i="2"/>
  <c r="S1083" i="2"/>
  <c r="T1083" i="2"/>
  <c r="M1084" i="2"/>
  <c r="O1084" i="2" s="1"/>
  <c r="P1084" i="2" s="1"/>
  <c r="N1084" i="2"/>
  <c r="Q1084" i="2"/>
  <c r="R1084" i="2"/>
  <c r="S1084" i="2"/>
  <c r="T1084" i="2"/>
  <c r="M1085" i="2"/>
  <c r="N1085" i="2"/>
  <c r="O1085" i="2" s="1"/>
  <c r="P1085" i="2" s="1"/>
  <c r="Q1085" i="2"/>
  <c r="R1085" i="2"/>
  <c r="S1085" i="2"/>
  <c r="T1085" i="2"/>
  <c r="M1086" i="2"/>
  <c r="O1086" i="2" s="1"/>
  <c r="P1086" i="2" s="1"/>
  <c r="N1086" i="2"/>
  <c r="Q1086" i="2"/>
  <c r="R1086" i="2"/>
  <c r="S1086" i="2"/>
  <c r="T1086" i="2"/>
  <c r="M1087" i="2"/>
  <c r="O1087" i="2" s="1"/>
  <c r="P1087" i="2" s="1"/>
  <c r="N1087" i="2"/>
  <c r="Q1087" i="2"/>
  <c r="R1087" i="2"/>
  <c r="S1087" i="2"/>
  <c r="T1087" i="2"/>
  <c r="M1088" i="2"/>
  <c r="N1088" i="2"/>
  <c r="O1088" i="2"/>
  <c r="P1088" i="2"/>
  <c r="Q1088" i="2"/>
  <c r="R1088" i="2"/>
  <c r="S1088" i="2"/>
  <c r="T1088" i="2"/>
  <c r="M1089" i="2"/>
  <c r="O1089" i="2" s="1"/>
  <c r="P1089" i="2" s="1"/>
  <c r="N1089" i="2"/>
  <c r="Q1089" i="2"/>
  <c r="R1089" i="2"/>
  <c r="S1089" i="2"/>
  <c r="T1089" i="2"/>
  <c r="M1090" i="2"/>
  <c r="O1090" i="2" s="1"/>
  <c r="P1090" i="2" s="1"/>
  <c r="N1090" i="2"/>
  <c r="Q1090" i="2"/>
  <c r="R1090" i="2"/>
  <c r="S1090" i="2"/>
  <c r="T1090" i="2"/>
  <c r="M1091" i="2"/>
  <c r="O1091" i="2" s="1"/>
  <c r="P1091" i="2" s="1"/>
  <c r="N1091" i="2"/>
  <c r="Q1091" i="2"/>
  <c r="R1091" i="2"/>
  <c r="S1091" i="2"/>
  <c r="T1091" i="2"/>
  <c r="M1092" i="2"/>
  <c r="N1092" i="2"/>
  <c r="O1092" i="2"/>
  <c r="P1092" i="2"/>
  <c r="Q1092" i="2"/>
  <c r="R1092" i="2"/>
  <c r="S1092" i="2"/>
  <c r="T1092" i="2"/>
  <c r="M1093" i="2"/>
  <c r="N1093" i="2"/>
  <c r="O1093" i="2"/>
  <c r="P1093" i="2" s="1"/>
  <c r="Q1093" i="2"/>
  <c r="R1093" i="2"/>
  <c r="S1093" i="2"/>
  <c r="T1093" i="2"/>
  <c r="M1094" i="2"/>
  <c r="N1094" i="2"/>
  <c r="Q1094" i="2"/>
  <c r="R1094" i="2"/>
  <c r="S1094" i="2"/>
  <c r="T1094" i="2"/>
  <c r="M1095" i="2"/>
  <c r="O1095" i="2" s="1"/>
  <c r="P1095" i="2" s="1"/>
  <c r="N1095" i="2"/>
  <c r="Q1095" i="2"/>
  <c r="R1095" i="2"/>
  <c r="S1095" i="2"/>
  <c r="T1095" i="2"/>
  <c r="M1096" i="2"/>
  <c r="N1096" i="2"/>
  <c r="O1096" i="2" s="1"/>
  <c r="P1096" i="2" s="1"/>
  <c r="Q1096" i="2"/>
  <c r="R1096" i="2"/>
  <c r="S1096" i="2"/>
  <c r="T1096" i="2"/>
  <c r="M1097" i="2"/>
  <c r="N1097" i="2"/>
  <c r="Q1097" i="2"/>
  <c r="R1097" i="2"/>
  <c r="S1097" i="2"/>
  <c r="T1097" i="2"/>
  <c r="M1098" i="2"/>
  <c r="N1098" i="2"/>
  <c r="O1098" i="2"/>
  <c r="P1098" i="2" s="1"/>
  <c r="Q1098" i="2"/>
  <c r="R1098" i="2"/>
  <c r="S1098" i="2"/>
  <c r="T1098" i="2"/>
  <c r="M1099" i="2"/>
  <c r="N1099" i="2"/>
  <c r="O1099" i="2"/>
  <c r="P1099" i="2" s="1"/>
  <c r="Q1099" i="2"/>
  <c r="R1099" i="2"/>
  <c r="S1099" i="2"/>
  <c r="T1099" i="2"/>
  <c r="M1100" i="2"/>
  <c r="N1100" i="2"/>
  <c r="Q1100" i="2"/>
  <c r="R1100" i="2"/>
  <c r="S1100" i="2"/>
  <c r="T1100" i="2"/>
  <c r="M1101" i="2"/>
  <c r="O1101" i="2" s="1"/>
  <c r="P1101" i="2" s="1"/>
  <c r="N1101" i="2"/>
  <c r="Q1101" i="2"/>
  <c r="R1101" i="2"/>
  <c r="S1101" i="2"/>
  <c r="T1101" i="2"/>
  <c r="M1102" i="2"/>
  <c r="N1102" i="2"/>
  <c r="O1102" i="2"/>
  <c r="P1102" i="2" s="1"/>
  <c r="Q1102" i="2"/>
  <c r="R1102" i="2"/>
  <c r="S1102" i="2"/>
  <c r="T1102" i="2"/>
  <c r="M1103" i="2"/>
  <c r="N1103" i="2"/>
  <c r="O1103" i="2"/>
  <c r="P1103" i="2"/>
  <c r="Q1103" i="2"/>
  <c r="R1103" i="2"/>
  <c r="S1103" i="2"/>
  <c r="T1103" i="2"/>
  <c r="M1104" i="2"/>
  <c r="O1104" i="2" s="1"/>
  <c r="P1104" i="2" s="1"/>
  <c r="N1104" i="2"/>
  <c r="Q1104" i="2"/>
  <c r="R1104" i="2"/>
  <c r="S1104" i="2"/>
  <c r="T1104" i="2"/>
  <c r="M1105" i="2"/>
  <c r="N1105" i="2"/>
  <c r="O1105" i="2" s="1"/>
  <c r="P1105" i="2" s="1"/>
  <c r="Q1105" i="2"/>
  <c r="R1105" i="2"/>
  <c r="S1105" i="2"/>
  <c r="T1105" i="2"/>
  <c r="M1106" i="2"/>
  <c r="N1106" i="2"/>
  <c r="O1106" i="2"/>
  <c r="P1106" i="2" s="1"/>
  <c r="Q1106" i="2"/>
  <c r="R1106" i="2"/>
  <c r="S1106" i="2"/>
  <c r="T1106" i="2"/>
  <c r="M1107" i="2"/>
  <c r="O1107" i="2" s="1"/>
  <c r="P1107" i="2" s="1"/>
  <c r="N1107" i="2"/>
  <c r="Q1107" i="2"/>
  <c r="R1107" i="2"/>
  <c r="S1107" i="2"/>
  <c r="T1107" i="2"/>
  <c r="M1108" i="2"/>
  <c r="O1108" i="2" s="1"/>
  <c r="P1108" i="2" s="1"/>
  <c r="N1108" i="2"/>
  <c r="Q1108" i="2"/>
  <c r="R1108" i="2"/>
  <c r="S1108" i="2"/>
  <c r="T1108" i="2"/>
  <c r="M1109" i="2"/>
  <c r="O1109" i="2" s="1"/>
  <c r="P1109" i="2" s="1"/>
  <c r="N1109" i="2"/>
  <c r="Q1109" i="2"/>
  <c r="R1109" i="2"/>
  <c r="S1109" i="2"/>
  <c r="T1109" i="2"/>
  <c r="M1110" i="2"/>
  <c r="O1110" i="2" s="1"/>
  <c r="P1110" i="2" s="1"/>
  <c r="N1110" i="2"/>
  <c r="Q1110" i="2"/>
  <c r="R1110" i="2"/>
  <c r="S1110" i="2"/>
  <c r="T1110" i="2"/>
  <c r="M1111" i="2"/>
  <c r="O1111" i="2" s="1"/>
  <c r="P1111" i="2" s="1"/>
  <c r="N1111" i="2"/>
  <c r="Q1111" i="2"/>
  <c r="R1111" i="2"/>
  <c r="S1111" i="2"/>
  <c r="T1111" i="2"/>
  <c r="M1112" i="2"/>
  <c r="O1112" i="2" s="1"/>
  <c r="P1112" i="2" s="1"/>
  <c r="N1112" i="2"/>
  <c r="Q1112" i="2"/>
  <c r="R1112" i="2"/>
  <c r="S1112" i="2"/>
  <c r="T1112" i="2"/>
  <c r="M1113" i="2"/>
  <c r="N1113" i="2"/>
  <c r="O1113" i="2" s="1"/>
  <c r="P1113" i="2" s="1"/>
  <c r="Q1113" i="2"/>
  <c r="R1113" i="2"/>
  <c r="S1113" i="2"/>
  <c r="T1113" i="2"/>
  <c r="M1114" i="2"/>
  <c r="N1114" i="2"/>
  <c r="O1114" i="2" s="1"/>
  <c r="P1114" i="2" s="1"/>
  <c r="Q1114" i="2"/>
  <c r="R1114" i="2"/>
  <c r="S1114" i="2"/>
  <c r="T1114" i="2"/>
  <c r="M1115" i="2"/>
  <c r="O1115" i="2" s="1"/>
  <c r="P1115" i="2" s="1"/>
  <c r="N1115" i="2"/>
  <c r="Q1115" i="2"/>
  <c r="R1115" i="2"/>
  <c r="S1115" i="2"/>
  <c r="T1115" i="2"/>
  <c r="M1116" i="2"/>
  <c r="N1116" i="2"/>
  <c r="O1116" i="2" s="1"/>
  <c r="P1116" i="2" s="1"/>
  <c r="Q1116" i="2"/>
  <c r="R1116" i="2"/>
  <c r="S1116" i="2"/>
  <c r="T1116" i="2"/>
  <c r="M1117" i="2"/>
  <c r="O1117" i="2" s="1"/>
  <c r="P1117" i="2" s="1"/>
  <c r="N1117" i="2"/>
  <c r="Q1117" i="2"/>
  <c r="R1117" i="2"/>
  <c r="S1117" i="2"/>
  <c r="T1117" i="2"/>
  <c r="M1118" i="2"/>
  <c r="N1118" i="2"/>
  <c r="Q1118" i="2"/>
  <c r="R1118" i="2"/>
  <c r="S1118" i="2"/>
  <c r="T1118" i="2"/>
  <c r="M1119" i="2"/>
  <c r="O1119" i="2" s="1"/>
  <c r="P1119" i="2" s="1"/>
  <c r="N1119" i="2"/>
  <c r="Q1119" i="2"/>
  <c r="R1119" i="2"/>
  <c r="S1119" i="2"/>
  <c r="T1119" i="2"/>
  <c r="M1120" i="2"/>
  <c r="N1120" i="2"/>
  <c r="O1120" i="2" s="1"/>
  <c r="P1120" i="2" s="1"/>
  <c r="Q1120" i="2"/>
  <c r="R1120" i="2"/>
  <c r="S1120" i="2"/>
  <c r="T1120" i="2"/>
  <c r="M1121" i="2"/>
  <c r="N1121" i="2"/>
  <c r="O1121" i="2" s="1"/>
  <c r="P1121" i="2" s="1"/>
  <c r="Q1121" i="2"/>
  <c r="R1121" i="2"/>
  <c r="S1121" i="2"/>
  <c r="T1121" i="2"/>
  <c r="M1122" i="2"/>
  <c r="N1122" i="2"/>
  <c r="Q1122" i="2"/>
  <c r="R1122" i="2"/>
  <c r="S1122" i="2"/>
  <c r="T1122" i="2"/>
  <c r="M1123" i="2"/>
  <c r="N1123" i="2"/>
  <c r="O1123" i="2"/>
  <c r="P1123" i="2" s="1"/>
  <c r="Q1123" i="2"/>
  <c r="R1123" i="2"/>
  <c r="S1123" i="2"/>
  <c r="T1123" i="2"/>
  <c r="M1124" i="2"/>
  <c r="O1124" i="2" s="1"/>
  <c r="P1124" i="2" s="1"/>
  <c r="N1124" i="2"/>
  <c r="Q1124" i="2"/>
  <c r="R1124" i="2"/>
  <c r="S1124" i="2"/>
  <c r="T1124" i="2"/>
  <c r="M1125" i="2"/>
  <c r="O1125" i="2" s="1"/>
  <c r="P1125" i="2" s="1"/>
  <c r="N1125" i="2"/>
  <c r="Q1125" i="2"/>
  <c r="R1125" i="2"/>
  <c r="S1125" i="2"/>
  <c r="T1125" i="2"/>
  <c r="M1126" i="2"/>
  <c r="O1126" i="2" s="1"/>
  <c r="P1126" i="2" s="1"/>
  <c r="N1126" i="2"/>
  <c r="Q1126" i="2"/>
  <c r="R1126" i="2"/>
  <c r="S1126" i="2"/>
  <c r="T1126" i="2"/>
  <c r="M1127" i="2"/>
  <c r="N1127" i="2"/>
  <c r="O1127" i="2"/>
  <c r="P1127" i="2" s="1"/>
  <c r="Q1127" i="2"/>
  <c r="R1127" i="2"/>
  <c r="S1127" i="2"/>
  <c r="T1127" i="2"/>
  <c r="M1128" i="2"/>
  <c r="O1128" i="2" s="1"/>
  <c r="P1128" i="2" s="1"/>
  <c r="N1128" i="2"/>
  <c r="Q1128" i="2"/>
  <c r="R1128" i="2"/>
  <c r="S1128" i="2"/>
  <c r="T1128" i="2"/>
  <c r="M1129" i="2"/>
  <c r="N1129" i="2"/>
  <c r="O1129" i="2"/>
  <c r="P1129" i="2" s="1"/>
  <c r="Q1129" i="2"/>
  <c r="R1129" i="2"/>
  <c r="S1129" i="2"/>
  <c r="T1129" i="2"/>
  <c r="M1130" i="2"/>
  <c r="O1130" i="2" s="1"/>
  <c r="P1130" i="2" s="1"/>
  <c r="N1130" i="2"/>
  <c r="Q1130" i="2"/>
  <c r="R1130" i="2"/>
  <c r="S1130" i="2"/>
  <c r="T1130" i="2"/>
  <c r="M1131" i="2"/>
  <c r="N1131" i="2"/>
  <c r="O1131" i="2"/>
  <c r="P1131" i="2" s="1"/>
  <c r="Q1131" i="2"/>
  <c r="R1131" i="2"/>
  <c r="S1131" i="2"/>
  <c r="T1131" i="2"/>
  <c r="M1132" i="2"/>
  <c r="N1132" i="2"/>
  <c r="Q1132" i="2"/>
  <c r="R1132" i="2"/>
  <c r="S1132" i="2"/>
  <c r="T1132" i="2"/>
  <c r="M1133" i="2"/>
  <c r="N1133" i="2"/>
  <c r="O1133" i="2"/>
  <c r="P1133" i="2" s="1"/>
  <c r="Q1133" i="2"/>
  <c r="R1133" i="2"/>
  <c r="S1133" i="2"/>
  <c r="T1133" i="2"/>
  <c r="M1134" i="2"/>
  <c r="N1134" i="2"/>
  <c r="O1134" i="2"/>
  <c r="P1134" i="2" s="1"/>
  <c r="Q1134" i="2"/>
  <c r="R1134" i="2"/>
  <c r="S1134" i="2"/>
  <c r="T1134" i="2"/>
  <c r="M1135" i="2"/>
  <c r="O1135" i="2" s="1"/>
  <c r="N1135" i="2"/>
  <c r="P1135" i="2"/>
  <c r="Q1135" i="2"/>
  <c r="R1135" i="2"/>
  <c r="S1135" i="2"/>
  <c r="T1135" i="2"/>
  <c r="M1136" i="2"/>
  <c r="N1136" i="2"/>
  <c r="O1136" i="2" s="1"/>
  <c r="P1136" i="2" s="1"/>
  <c r="Q1136" i="2"/>
  <c r="R1136" i="2"/>
  <c r="S1136" i="2"/>
  <c r="T1136" i="2"/>
  <c r="M1137" i="2"/>
  <c r="N1137" i="2"/>
  <c r="O1137" i="2"/>
  <c r="P1137" i="2"/>
  <c r="Q1137" i="2"/>
  <c r="R1137" i="2"/>
  <c r="S1137" i="2"/>
  <c r="T1137" i="2"/>
  <c r="M1138" i="2"/>
  <c r="O1138" i="2" s="1"/>
  <c r="P1138" i="2" s="1"/>
  <c r="N1138" i="2"/>
  <c r="Q1138" i="2"/>
  <c r="R1138" i="2"/>
  <c r="S1138" i="2"/>
  <c r="T1138" i="2"/>
  <c r="M1139" i="2"/>
  <c r="O1139" i="2" s="1"/>
  <c r="P1139" i="2" s="1"/>
  <c r="N1139" i="2"/>
  <c r="Q1139" i="2"/>
  <c r="R1139" i="2"/>
  <c r="S1139" i="2"/>
  <c r="T1139" i="2"/>
  <c r="M1140" i="2"/>
  <c r="O1140" i="2" s="1"/>
  <c r="P1140" i="2" s="1"/>
  <c r="N1140" i="2"/>
  <c r="Q1140" i="2"/>
  <c r="R1140" i="2"/>
  <c r="S1140" i="2"/>
  <c r="T1140" i="2"/>
  <c r="M1141" i="2"/>
  <c r="N1141" i="2"/>
  <c r="O1141" i="2"/>
  <c r="P1141" i="2"/>
  <c r="Q1141" i="2"/>
  <c r="R1141" i="2"/>
  <c r="S1141" i="2"/>
  <c r="T1141" i="2"/>
  <c r="M1142" i="2"/>
  <c r="N1142" i="2"/>
  <c r="O1142" i="2"/>
  <c r="P1142" i="2" s="1"/>
  <c r="Q1142" i="2"/>
  <c r="R1142" i="2"/>
  <c r="S1142" i="2"/>
  <c r="T1142" i="2"/>
  <c r="M1143" i="2"/>
  <c r="N1143" i="2"/>
  <c r="O1143" i="2"/>
  <c r="P1143" i="2" s="1"/>
  <c r="Q1143" i="2"/>
  <c r="R1143" i="2"/>
  <c r="S1143" i="2"/>
  <c r="T1143" i="2"/>
  <c r="M1144" i="2"/>
  <c r="N1144" i="2"/>
  <c r="O1144" i="2"/>
  <c r="P1144" i="2" s="1"/>
  <c r="Q1144" i="2"/>
  <c r="R1144" i="2"/>
  <c r="S1144" i="2"/>
  <c r="T1144" i="2"/>
  <c r="M1145" i="2"/>
  <c r="N1145" i="2"/>
  <c r="O1145" i="2"/>
  <c r="P1145" i="2"/>
  <c r="Q1145" i="2"/>
  <c r="R1145" i="2"/>
  <c r="S1145" i="2"/>
  <c r="T1145" i="2"/>
  <c r="M1146" i="2"/>
  <c r="O1146" i="2" s="1"/>
  <c r="N1146" i="2"/>
  <c r="P1146" i="2"/>
  <c r="Q1146" i="2"/>
  <c r="R1146" i="2"/>
  <c r="S1146" i="2"/>
  <c r="T1146" i="2"/>
  <c r="M1147" i="2"/>
  <c r="N1147" i="2"/>
  <c r="O1147" i="2"/>
  <c r="P1147" i="2" s="1"/>
  <c r="Q1147" i="2"/>
  <c r="R1147" i="2"/>
  <c r="S1147" i="2"/>
  <c r="T1147" i="2"/>
  <c r="M1148" i="2"/>
  <c r="N1148" i="2"/>
  <c r="O1148" i="2"/>
  <c r="P1148" i="2" s="1"/>
  <c r="Q1148" i="2"/>
  <c r="R1148" i="2"/>
  <c r="S1148" i="2"/>
  <c r="T1148" i="2"/>
  <c r="M1149" i="2"/>
  <c r="N1149" i="2"/>
  <c r="Q1149" i="2"/>
  <c r="R1149" i="2"/>
  <c r="S1149" i="2"/>
  <c r="T1149" i="2"/>
  <c r="M1150" i="2"/>
  <c r="O1150" i="2" s="1"/>
  <c r="N1150" i="2"/>
  <c r="P1150" i="2"/>
  <c r="Q1150" i="2"/>
  <c r="R1150" i="2"/>
  <c r="S1150" i="2"/>
  <c r="T1150" i="2"/>
  <c r="M1151" i="2"/>
  <c r="O1151" i="2" s="1"/>
  <c r="P1151" i="2" s="1"/>
  <c r="N1151" i="2"/>
  <c r="Q1151" i="2"/>
  <c r="R1151" i="2"/>
  <c r="S1151" i="2"/>
  <c r="T1151" i="2"/>
  <c r="M1152" i="2"/>
  <c r="N1152" i="2"/>
  <c r="O1152" i="2"/>
  <c r="P1152" i="2" s="1"/>
  <c r="Q1152" i="2"/>
  <c r="R1152" i="2"/>
  <c r="S1152" i="2"/>
  <c r="T1152" i="2"/>
  <c r="M1153" i="2"/>
  <c r="N1153" i="2"/>
  <c r="Q1153" i="2"/>
  <c r="R1153" i="2"/>
  <c r="S1153" i="2"/>
  <c r="T1153" i="2"/>
  <c r="M1154" i="2"/>
  <c r="N1154" i="2"/>
  <c r="O1154" i="2"/>
  <c r="P1154" i="2" s="1"/>
  <c r="Q1154" i="2"/>
  <c r="R1154" i="2"/>
  <c r="S1154" i="2"/>
  <c r="T1154" i="2"/>
  <c r="M1155" i="2"/>
  <c r="N1155" i="2"/>
  <c r="O1155" i="2"/>
  <c r="P1155" i="2"/>
  <c r="Q1155" i="2"/>
  <c r="R1155" i="2"/>
  <c r="S1155" i="2"/>
  <c r="T1155" i="2"/>
  <c r="M1156" i="2"/>
  <c r="O1156" i="2" s="1"/>
  <c r="N1156" i="2"/>
  <c r="P1156" i="2"/>
  <c r="Q1156" i="2"/>
  <c r="R1156" i="2"/>
  <c r="S1156" i="2"/>
  <c r="T1156" i="2"/>
  <c r="M1157" i="2"/>
  <c r="N1157" i="2"/>
  <c r="O1157" i="2"/>
  <c r="P1157" i="2" s="1"/>
  <c r="Q1157" i="2"/>
  <c r="R1157" i="2"/>
  <c r="S1157" i="2"/>
  <c r="T1157" i="2"/>
  <c r="M1158" i="2"/>
  <c r="N1158" i="2"/>
  <c r="O1158" i="2"/>
  <c r="P1158" i="2" s="1"/>
  <c r="Q1158" i="2"/>
  <c r="R1158" i="2"/>
  <c r="S1158" i="2"/>
  <c r="T1158" i="2"/>
  <c r="M1159" i="2"/>
  <c r="N1159" i="2"/>
  <c r="Q1159" i="2"/>
  <c r="R1159" i="2"/>
  <c r="S1159" i="2"/>
  <c r="T1159" i="2"/>
  <c r="M1160" i="2"/>
  <c r="O1160" i="2" s="1"/>
  <c r="P1160" i="2" s="1"/>
  <c r="N1160" i="2"/>
  <c r="Q1160" i="2"/>
  <c r="R1160" i="2"/>
  <c r="S1160" i="2"/>
  <c r="T1160" i="2"/>
  <c r="M1161" i="2"/>
  <c r="O1161" i="2" s="1"/>
  <c r="N1161" i="2"/>
  <c r="P1161" i="2"/>
  <c r="Q1161" i="2"/>
  <c r="R1161" i="2"/>
  <c r="S1161" i="2"/>
  <c r="T1161" i="2"/>
  <c r="M1162" i="2"/>
  <c r="N1162" i="2"/>
  <c r="O1162" i="2" s="1"/>
  <c r="P1162" i="2"/>
  <c r="Q1162" i="2"/>
  <c r="R1162" i="2"/>
  <c r="S1162" i="2"/>
  <c r="T1162" i="2"/>
  <c r="M1163" i="2"/>
  <c r="N1163" i="2"/>
  <c r="O1163" i="2" s="1"/>
  <c r="P1163" i="2"/>
  <c r="Q1163" i="2"/>
  <c r="R1163" i="2"/>
  <c r="S1163" i="2"/>
  <c r="T1163" i="2"/>
  <c r="M1164" i="2"/>
  <c r="N1164" i="2"/>
  <c r="O1164" i="2" s="1"/>
  <c r="P1164" i="2" s="1"/>
  <c r="Q1164" i="2"/>
  <c r="R1164" i="2"/>
  <c r="S1164" i="2"/>
  <c r="T1164" i="2"/>
  <c r="M1165" i="2"/>
  <c r="N1165" i="2"/>
  <c r="O1165" i="2"/>
  <c r="P1165" i="2"/>
  <c r="Q1165" i="2"/>
  <c r="R1165" i="2"/>
  <c r="S1165" i="2"/>
  <c r="T1165" i="2"/>
  <c r="M1166" i="2"/>
  <c r="O1166" i="2" s="1"/>
  <c r="P1166" i="2" s="1"/>
  <c r="N1166" i="2"/>
  <c r="Q1166" i="2"/>
  <c r="R1166" i="2"/>
  <c r="S1166" i="2"/>
  <c r="T1166" i="2"/>
  <c r="M1167" i="2"/>
  <c r="O1167" i="2" s="1"/>
  <c r="P1167" i="2" s="1"/>
  <c r="N1167" i="2"/>
  <c r="Q1167" i="2"/>
  <c r="R1167" i="2"/>
  <c r="S1167" i="2"/>
  <c r="T1167" i="2"/>
  <c r="M1168" i="2"/>
  <c r="O1168" i="2" s="1"/>
  <c r="P1168" i="2" s="1"/>
  <c r="N1168" i="2"/>
  <c r="Q1168" i="2"/>
  <c r="R1168" i="2"/>
  <c r="S1168" i="2"/>
  <c r="T1168" i="2"/>
  <c r="M1169" i="2"/>
  <c r="N1169" i="2"/>
  <c r="O1169" i="2"/>
  <c r="P1169" i="2" s="1"/>
  <c r="Q1169" i="2"/>
  <c r="R1169" i="2"/>
  <c r="S1169" i="2"/>
  <c r="T1169" i="2"/>
  <c r="M1170" i="2"/>
  <c r="O1170" i="2" s="1"/>
  <c r="P1170" i="2" s="1"/>
  <c r="N1170" i="2"/>
  <c r="Q1170" i="2"/>
  <c r="R1170" i="2"/>
  <c r="S1170" i="2"/>
  <c r="T1170" i="2"/>
  <c r="M1171" i="2"/>
  <c r="N1171" i="2"/>
  <c r="O1171" i="2"/>
  <c r="P1171" i="2" s="1"/>
  <c r="Q1171" i="2"/>
  <c r="R1171" i="2"/>
  <c r="S1171" i="2"/>
  <c r="T1171" i="2"/>
  <c r="M1172" i="2"/>
  <c r="N1172" i="2"/>
  <c r="O1172" i="2" s="1"/>
  <c r="P1172" i="2"/>
  <c r="Q1172" i="2"/>
  <c r="R1172" i="2"/>
  <c r="S1172" i="2"/>
  <c r="T1172" i="2"/>
  <c r="M1173" i="2"/>
  <c r="N1173" i="2"/>
  <c r="O1173" i="2" s="1"/>
  <c r="P1173" i="2" s="1"/>
  <c r="Q1173" i="2"/>
  <c r="R1173" i="2"/>
  <c r="S1173" i="2"/>
  <c r="T1173" i="2"/>
  <c r="M1174" i="2"/>
  <c r="N1174" i="2"/>
  <c r="Q1174" i="2"/>
  <c r="R1174" i="2"/>
  <c r="S1174" i="2"/>
  <c r="T1174" i="2"/>
  <c r="M1175" i="2"/>
  <c r="N1175" i="2"/>
  <c r="Q1175" i="2"/>
  <c r="R1175" i="2"/>
  <c r="S1175" i="2"/>
  <c r="T1175" i="2"/>
  <c r="M1176" i="2"/>
  <c r="N1176" i="2"/>
  <c r="O1176" i="2" s="1"/>
  <c r="P1176" i="2"/>
  <c r="Q1176" i="2"/>
  <c r="R1176" i="2"/>
  <c r="S1176" i="2"/>
  <c r="T1176" i="2"/>
  <c r="M1177" i="2"/>
  <c r="N1177" i="2"/>
  <c r="O1177" i="2"/>
  <c r="P1177" i="2" s="1"/>
  <c r="Q1177" i="2"/>
  <c r="R1177" i="2"/>
  <c r="S1177" i="2"/>
  <c r="T1177" i="2"/>
  <c r="M1178" i="2"/>
  <c r="N1178" i="2"/>
  <c r="O1178" i="2"/>
  <c r="P1178" i="2" s="1"/>
  <c r="Q1178" i="2"/>
  <c r="R1178" i="2"/>
  <c r="S1178" i="2"/>
  <c r="T1178" i="2"/>
  <c r="M1179" i="2"/>
  <c r="O1179" i="2" s="1"/>
  <c r="N1179" i="2"/>
  <c r="P1179" i="2"/>
  <c r="Q1179" i="2"/>
  <c r="R1179" i="2"/>
  <c r="S1179" i="2"/>
  <c r="T1179" i="2"/>
  <c r="M1180" i="2"/>
  <c r="N1180" i="2"/>
  <c r="O1180" i="2" s="1"/>
  <c r="P1180" i="2"/>
  <c r="Q1180" i="2"/>
  <c r="R1180" i="2"/>
  <c r="S1180" i="2"/>
  <c r="T1180" i="2"/>
  <c r="M1181" i="2"/>
  <c r="N1181" i="2"/>
  <c r="Q1181" i="2"/>
  <c r="R1181" i="2"/>
  <c r="S1181" i="2"/>
  <c r="T1181" i="2"/>
  <c r="M1182" i="2"/>
  <c r="N1182" i="2"/>
  <c r="O1182" i="2" s="1"/>
  <c r="P1182" i="2"/>
  <c r="Q1182" i="2"/>
  <c r="R1182" i="2"/>
  <c r="S1182" i="2"/>
  <c r="T1182" i="2"/>
  <c r="M1183" i="2"/>
  <c r="N1183" i="2"/>
  <c r="O1183" i="2"/>
  <c r="P1183" i="2" s="1"/>
  <c r="Q1183" i="2"/>
  <c r="R1183" i="2"/>
  <c r="S1183" i="2"/>
  <c r="T1183" i="2"/>
  <c r="M1184" i="2"/>
  <c r="N1184" i="2"/>
  <c r="O1184" i="2"/>
  <c r="P1184" i="2"/>
  <c r="Q1184" i="2"/>
  <c r="R1184" i="2"/>
  <c r="S1184" i="2"/>
  <c r="T1184" i="2"/>
  <c r="M1185" i="2"/>
  <c r="N1185" i="2"/>
  <c r="O1185" i="2"/>
  <c r="P1185" i="2"/>
  <c r="Q1185" i="2"/>
  <c r="R1185" i="2"/>
  <c r="S1185" i="2"/>
  <c r="T1185" i="2"/>
  <c r="M1186" i="2"/>
  <c r="N1186" i="2"/>
  <c r="Q1186" i="2"/>
  <c r="R1186" i="2"/>
  <c r="S1186" i="2"/>
  <c r="T1186" i="2"/>
  <c r="M1187" i="2"/>
  <c r="N1187" i="2"/>
  <c r="O1187" i="2"/>
  <c r="P1187" i="2"/>
  <c r="Q1187" i="2"/>
  <c r="R1187" i="2"/>
  <c r="S1187" i="2"/>
  <c r="T1187" i="2"/>
  <c r="M1188" i="2"/>
  <c r="O1188" i="2" s="1"/>
  <c r="P1188" i="2" s="1"/>
  <c r="N1188" i="2"/>
  <c r="Q1188" i="2"/>
  <c r="R1188" i="2"/>
  <c r="S1188" i="2"/>
  <c r="T1188" i="2"/>
  <c r="M1189" i="2"/>
  <c r="N1189" i="2"/>
  <c r="O1189" i="2"/>
  <c r="P1189" i="2"/>
  <c r="Q1189" i="2"/>
  <c r="R1189" i="2"/>
  <c r="S1189" i="2"/>
  <c r="T1189" i="2"/>
  <c r="M1190" i="2"/>
  <c r="N1190" i="2"/>
  <c r="O1190" i="2"/>
  <c r="P1190" i="2"/>
  <c r="Q1190" i="2"/>
  <c r="R1190" i="2"/>
  <c r="S1190" i="2"/>
  <c r="T1190" i="2"/>
  <c r="M1191" i="2"/>
  <c r="N1191" i="2"/>
  <c r="O1191" i="2" s="1"/>
  <c r="P1191" i="2" s="1"/>
  <c r="Q1191" i="2"/>
  <c r="R1191" i="2"/>
  <c r="S1191" i="2"/>
  <c r="T1191" i="2"/>
  <c r="M1192" i="2"/>
  <c r="N1192" i="2"/>
  <c r="Q1192" i="2"/>
  <c r="R1192" i="2"/>
  <c r="S1192" i="2"/>
  <c r="T1192" i="2"/>
  <c r="M1193" i="2"/>
  <c r="N1193" i="2"/>
  <c r="O1193" i="2"/>
  <c r="P1193" i="2"/>
  <c r="Q1193" i="2"/>
  <c r="R1193" i="2"/>
  <c r="S1193" i="2"/>
  <c r="T1193" i="2"/>
  <c r="M1194" i="2"/>
  <c r="N1194" i="2"/>
  <c r="O1194" i="2" s="1"/>
  <c r="P1194" i="2" s="1"/>
  <c r="Q1194" i="2"/>
  <c r="R1194" i="2"/>
  <c r="S1194" i="2"/>
  <c r="T1194" i="2"/>
  <c r="M1195" i="2"/>
  <c r="O1195" i="2" s="1"/>
  <c r="N1195" i="2"/>
  <c r="P1195" i="2"/>
  <c r="Q1195" i="2"/>
  <c r="R1195" i="2"/>
  <c r="S1195" i="2"/>
  <c r="T1195" i="2"/>
  <c r="M1196" i="2"/>
  <c r="O1196" i="2" s="1"/>
  <c r="P1196" i="2" s="1"/>
  <c r="N1196" i="2"/>
  <c r="Q1196" i="2"/>
  <c r="R1196" i="2"/>
  <c r="S1196" i="2"/>
  <c r="T1196" i="2"/>
  <c r="M1197" i="2"/>
  <c r="N1197" i="2"/>
  <c r="O1197" i="2" s="1"/>
  <c r="P1197" i="2" s="1"/>
  <c r="Q1197" i="2"/>
  <c r="R1197" i="2"/>
  <c r="S1197" i="2"/>
  <c r="T1197" i="2"/>
  <c r="M1198" i="2"/>
  <c r="O1198" i="2" s="1"/>
  <c r="P1198" i="2" s="1"/>
  <c r="N1198" i="2"/>
  <c r="Q1198" i="2"/>
  <c r="R1198" i="2"/>
  <c r="S1198" i="2"/>
  <c r="T1198" i="2"/>
  <c r="M1199" i="2"/>
  <c r="N1199" i="2"/>
  <c r="O1199" i="2"/>
  <c r="P1199" i="2" s="1"/>
  <c r="Q1199" i="2"/>
  <c r="R1199" i="2"/>
  <c r="S1199" i="2"/>
  <c r="T1199" i="2"/>
  <c r="M1200" i="2"/>
  <c r="N1200" i="2"/>
  <c r="O1200" i="2" s="1"/>
  <c r="P1200" i="2" s="1"/>
  <c r="Q1200" i="2"/>
  <c r="R1200" i="2"/>
  <c r="S1200" i="2"/>
  <c r="T1200" i="2"/>
  <c r="M1201" i="2"/>
  <c r="N1201" i="2"/>
  <c r="O1201" i="2"/>
  <c r="P1201" i="2" s="1"/>
  <c r="Q1201" i="2"/>
  <c r="R1201" i="2"/>
  <c r="S1201" i="2"/>
  <c r="T1201" i="2"/>
  <c r="M1202" i="2"/>
  <c r="N1202" i="2"/>
  <c r="Q1202" i="2"/>
  <c r="R1202" i="2"/>
  <c r="S1202" i="2"/>
  <c r="T1202" i="2"/>
  <c r="M1203" i="2"/>
  <c r="N1203" i="2"/>
  <c r="O1203" i="2" s="1"/>
  <c r="P1203" i="2" s="1"/>
  <c r="Q1203" i="2"/>
  <c r="R1203" i="2"/>
  <c r="S1203" i="2"/>
  <c r="T1203" i="2"/>
  <c r="M1204" i="2"/>
  <c r="N1204" i="2"/>
  <c r="O1204" i="2"/>
  <c r="P1204" i="2" s="1"/>
  <c r="Q1204" i="2"/>
  <c r="R1204" i="2"/>
  <c r="S1204" i="2"/>
  <c r="T1204" i="2"/>
  <c r="M1205" i="2"/>
  <c r="N1205" i="2"/>
  <c r="O1205" i="2"/>
  <c r="P1205" i="2" s="1"/>
  <c r="Q1205" i="2"/>
  <c r="R1205" i="2"/>
  <c r="S1205" i="2"/>
  <c r="T1205" i="2"/>
  <c r="M1206" i="2"/>
  <c r="O1206" i="2" s="1"/>
  <c r="P1206" i="2" s="1"/>
  <c r="N1206" i="2"/>
  <c r="Q1206" i="2"/>
  <c r="R1206" i="2"/>
  <c r="S1206" i="2"/>
  <c r="T1206" i="2"/>
  <c r="M1207" i="2"/>
  <c r="N1207" i="2"/>
  <c r="O1207" i="2" s="1"/>
  <c r="P1207" i="2" s="1"/>
  <c r="Q1207" i="2"/>
  <c r="R1207" i="2"/>
  <c r="S1207" i="2"/>
  <c r="T1207" i="2"/>
  <c r="M1208" i="2"/>
  <c r="N1208" i="2"/>
  <c r="Q1208" i="2"/>
  <c r="R1208" i="2"/>
  <c r="S1208" i="2"/>
  <c r="T1208" i="2"/>
  <c r="M1209" i="2"/>
  <c r="N1209" i="2"/>
  <c r="Q1209" i="2"/>
  <c r="R1209" i="2"/>
  <c r="S1209" i="2"/>
  <c r="T1209" i="2"/>
  <c r="M1210" i="2"/>
  <c r="N1210" i="2"/>
  <c r="O1210" i="2"/>
  <c r="P1210" i="2"/>
  <c r="Q1210" i="2"/>
  <c r="R1210" i="2"/>
  <c r="S1210" i="2"/>
  <c r="T1210" i="2"/>
  <c r="M1211" i="2"/>
  <c r="N1211" i="2"/>
  <c r="O1211" i="2"/>
  <c r="P1211" i="2" s="1"/>
  <c r="Q1211" i="2"/>
  <c r="R1211" i="2"/>
  <c r="S1211" i="2"/>
  <c r="T1211" i="2"/>
  <c r="M1212" i="2"/>
  <c r="O1212" i="2" s="1"/>
  <c r="P1212" i="2" s="1"/>
  <c r="N1212" i="2"/>
  <c r="Q1212" i="2"/>
  <c r="R1212" i="2"/>
  <c r="S1212" i="2"/>
  <c r="T1212" i="2"/>
  <c r="M1213" i="2"/>
  <c r="N1213" i="2"/>
  <c r="O1213" i="2"/>
  <c r="P1213" i="2" s="1"/>
  <c r="Q1213" i="2"/>
  <c r="R1213" i="2"/>
  <c r="S1213" i="2"/>
  <c r="T1213" i="2"/>
  <c r="M1214" i="2"/>
  <c r="O1214" i="2" s="1"/>
  <c r="P1214" i="2" s="1"/>
  <c r="N1214" i="2"/>
  <c r="Q1214" i="2"/>
  <c r="R1214" i="2"/>
  <c r="S1214" i="2"/>
  <c r="T1214" i="2"/>
  <c r="M1215" i="2"/>
  <c r="N1215" i="2"/>
  <c r="Q1215" i="2"/>
  <c r="R1215" i="2"/>
  <c r="S1215" i="2"/>
  <c r="T1215" i="2"/>
  <c r="M1216" i="2"/>
  <c r="N1216" i="2"/>
  <c r="Q1216" i="2"/>
  <c r="R1216" i="2"/>
  <c r="S1216" i="2"/>
  <c r="T1216" i="2"/>
  <c r="M1217" i="2"/>
  <c r="N1217" i="2"/>
  <c r="Q1217" i="2"/>
  <c r="R1217" i="2"/>
  <c r="S1217" i="2"/>
  <c r="T1217" i="2"/>
  <c r="M1218" i="2"/>
  <c r="N1218" i="2"/>
  <c r="O1218" i="2"/>
  <c r="P1218" i="2" s="1"/>
  <c r="Q1218" i="2"/>
  <c r="R1218" i="2"/>
  <c r="S1218" i="2"/>
  <c r="T1218" i="2"/>
  <c r="M1219" i="2"/>
  <c r="N1219" i="2"/>
  <c r="O1219" i="2"/>
  <c r="P1219" i="2"/>
  <c r="Q1219" i="2"/>
  <c r="R1219" i="2"/>
  <c r="S1219" i="2"/>
  <c r="T1219" i="2"/>
  <c r="M1220" i="2"/>
  <c r="N1220" i="2"/>
  <c r="O1220" i="2"/>
  <c r="P1220" i="2" s="1"/>
  <c r="Q1220" i="2"/>
  <c r="R1220" i="2"/>
  <c r="S1220" i="2"/>
  <c r="T1220" i="2"/>
  <c r="M1221" i="2"/>
  <c r="N1221" i="2"/>
  <c r="O1221" i="2"/>
  <c r="P1221" i="2" s="1"/>
  <c r="Q1221" i="2"/>
  <c r="R1221" i="2"/>
  <c r="S1221" i="2"/>
  <c r="T1221" i="2"/>
  <c r="M1222" i="2"/>
  <c r="O1222" i="2" s="1"/>
  <c r="N1222" i="2"/>
  <c r="P1222" i="2"/>
  <c r="Q1222" i="2"/>
  <c r="R1222" i="2"/>
  <c r="S1222" i="2"/>
  <c r="T1222" i="2"/>
  <c r="M1223" i="2"/>
  <c r="N1223" i="2"/>
  <c r="Q1223" i="2"/>
  <c r="R1223" i="2"/>
  <c r="S1223" i="2"/>
  <c r="T1223" i="2"/>
  <c r="M1224" i="2"/>
  <c r="N1224" i="2"/>
  <c r="O1224" i="2"/>
  <c r="P1224" i="2" s="1"/>
  <c r="Q1224" i="2"/>
  <c r="R1224" i="2"/>
  <c r="S1224" i="2"/>
  <c r="T1224" i="2"/>
  <c r="M1225" i="2"/>
  <c r="N1225" i="2"/>
  <c r="O1225" i="2" s="1"/>
  <c r="P1225" i="2" s="1"/>
  <c r="Q1225" i="2"/>
  <c r="R1225" i="2"/>
  <c r="S1225" i="2"/>
  <c r="T1225" i="2"/>
  <c r="M1226" i="2"/>
  <c r="N1226" i="2"/>
  <c r="O1226" i="2"/>
  <c r="P1226" i="2" s="1"/>
  <c r="Q1226" i="2"/>
  <c r="R1226" i="2"/>
  <c r="S1226" i="2"/>
  <c r="T1226" i="2"/>
  <c r="M1227" i="2"/>
  <c r="N1227" i="2"/>
  <c r="O1227" i="2"/>
  <c r="P1227" i="2"/>
  <c r="Q1227" i="2"/>
  <c r="R1227" i="2"/>
  <c r="S1227" i="2"/>
  <c r="T1227" i="2"/>
  <c r="M1228" i="2"/>
  <c r="O1228" i="2" s="1"/>
  <c r="N1228" i="2"/>
  <c r="P1228" i="2"/>
  <c r="Q1228" i="2"/>
  <c r="R1228" i="2"/>
  <c r="S1228" i="2"/>
  <c r="T1228" i="2"/>
  <c r="M1229" i="2"/>
  <c r="N1229" i="2"/>
  <c r="O1229" i="2"/>
  <c r="P1229" i="2" s="1"/>
  <c r="Q1229" i="2"/>
  <c r="R1229" i="2"/>
  <c r="S1229" i="2"/>
  <c r="T1229" i="2"/>
  <c r="M1230" i="2"/>
  <c r="N1230" i="2"/>
  <c r="Q1230" i="2"/>
  <c r="R1230" i="2"/>
  <c r="S1230" i="2"/>
  <c r="T1230" i="2"/>
  <c r="M1231" i="2"/>
  <c r="N1231" i="2"/>
  <c r="Q1231" i="2"/>
  <c r="R1231" i="2"/>
  <c r="S1231" i="2"/>
  <c r="T1231" i="2"/>
  <c r="M1232" i="2"/>
  <c r="N1232" i="2"/>
  <c r="O1232" i="2"/>
  <c r="P1232" i="2" s="1"/>
  <c r="Q1232" i="2"/>
  <c r="R1232" i="2"/>
  <c r="S1232" i="2"/>
  <c r="T1232" i="2"/>
  <c r="M1233" i="2"/>
  <c r="N1233" i="2"/>
  <c r="Q1233" i="2"/>
  <c r="R1233" i="2"/>
  <c r="S1233" i="2"/>
  <c r="T1233" i="2"/>
  <c r="M1234" i="2"/>
  <c r="N1234" i="2"/>
  <c r="Q1234" i="2"/>
  <c r="R1234" i="2"/>
  <c r="S1234" i="2"/>
  <c r="T1234" i="2"/>
  <c r="M1235" i="2"/>
  <c r="N1235" i="2"/>
  <c r="O1235" i="2" s="1"/>
  <c r="P1235" i="2" s="1"/>
  <c r="Q1235" i="2"/>
  <c r="R1235" i="2"/>
  <c r="S1235" i="2"/>
  <c r="T1235" i="2"/>
  <c r="M1236" i="2"/>
  <c r="N1236" i="2"/>
  <c r="Q1236" i="2"/>
  <c r="R1236" i="2"/>
  <c r="S1236" i="2"/>
  <c r="T1236" i="2"/>
  <c r="M1237" i="2"/>
  <c r="O1237" i="2" s="1"/>
  <c r="P1237" i="2" s="1"/>
  <c r="N1237" i="2"/>
  <c r="Q1237" i="2"/>
  <c r="R1237" i="2"/>
  <c r="S1237" i="2"/>
  <c r="T1237" i="2"/>
  <c r="M1238" i="2"/>
  <c r="O1238" i="2" s="1"/>
  <c r="P1238" i="2" s="1"/>
  <c r="N1238" i="2"/>
  <c r="Q1238" i="2"/>
  <c r="R1238" i="2"/>
  <c r="S1238" i="2"/>
  <c r="T1238" i="2"/>
  <c r="M1239" i="2"/>
  <c r="N1239" i="2"/>
  <c r="O1239" i="2"/>
  <c r="P1239" i="2" s="1"/>
  <c r="Q1239" i="2"/>
  <c r="R1239" i="2"/>
  <c r="S1239" i="2"/>
  <c r="T1239" i="2"/>
  <c r="M1240" i="2"/>
  <c r="O1240" i="2" s="1"/>
  <c r="P1240" i="2" s="1"/>
  <c r="N1240" i="2"/>
  <c r="Q1240" i="2"/>
  <c r="R1240" i="2"/>
  <c r="S1240" i="2"/>
  <c r="T1240" i="2"/>
  <c r="M1241" i="2"/>
  <c r="N1241" i="2"/>
  <c r="O1241" i="2" s="1"/>
  <c r="P1241" i="2" s="1"/>
  <c r="Q1241" i="2"/>
  <c r="R1241" i="2"/>
  <c r="S1241" i="2"/>
  <c r="T1241" i="2"/>
  <c r="M1242" i="2"/>
  <c r="O1242" i="2" s="1"/>
  <c r="P1242" i="2" s="1"/>
  <c r="N1242" i="2"/>
  <c r="Q1242" i="2"/>
  <c r="R1242" i="2"/>
  <c r="S1242" i="2"/>
  <c r="T1242" i="2"/>
  <c r="M1243" i="2"/>
  <c r="N1243" i="2"/>
  <c r="O1243" i="2" s="1"/>
  <c r="P1243" i="2"/>
  <c r="Q1243" i="2"/>
  <c r="R1243" i="2"/>
  <c r="S1243" i="2"/>
  <c r="T1243" i="2"/>
  <c r="M1244" i="2"/>
  <c r="O1244" i="2" s="1"/>
  <c r="P1244" i="2" s="1"/>
  <c r="N1244" i="2"/>
  <c r="Q1244" i="2"/>
  <c r="R1244" i="2"/>
  <c r="S1244" i="2"/>
  <c r="T1244" i="2"/>
  <c r="M1245" i="2"/>
  <c r="N1245" i="2"/>
  <c r="Q1245" i="2"/>
  <c r="R1245" i="2"/>
  <c r="S1245" i="2"/>
  <c r="T1245" i="2"/>
  <c r="M1246" i="2"/>
  <c r="N1246" i="2"/>
  <c r="O1246" i="2" s="1"/>
  <c r="P1246" i="2" s="1"/>
  <c r="Q1246" i="2"/>
  <c r="R1246" i="2"/>
  <c r="S1246" i="2"/>
  <c r="T1246" i="2"/>
  <c r="M1247" i="2"/>
  <c r="N1247" i="2"/>
  <c r="O1247" i="2"/>
  <c r="P1247" i="2" s="1"/>
  <c r="Q1247" i="2"/>
  <c r="R1247" i="2"/>
  <c r="S1247" i="2"/>
  <c r="T1247" i="2"/>
  <c r="M1248" i="2"/>
  <c r="N1248" i="2"/>
  <c r="O1248" i="2"/>
  <c r="P1248" i="2" s="1"/>
  <c r="Q1248" i="2"/>
  <c r="R1248" i="2"/>
  <c r="S1248" i="2"/>
  <c r="T1248" i="2"/>
  <c r="M1249" i="2"/>
  <c r="N1249" i="2"/>
  <c r="Q1249" i="2"/>
  <c r="R1249" i="2"/>
  <c r="S1249" i="2"/>
  <c r="T1249" i="2"/>
  <c r="M1250" i="2"/>
  <c r="N1250" i="2"/>
  <c r="O1250" i="2" s="1"/>
  <c r="P1250" i="2"/>
  <c r="Q1250" i="2"/>
  <c r="R1250" i="2"/>
  <c r="S1250" i="2"/>
  <c r="T1250" i="2"/>
  <c r="M1251" i="2"/>
  <c r="N1251" i="2"/>
  <c r="Q1251" i="2"/>
  <c r="R1251" i="2"/>
  <c r="S1251" i="2"/>
  <c r="T1251" i="2"/>
  <c r="M1252" i="2"/>
  <c r="O1252" i="2" s="1"/>
  <c r="P1252" i="2" s="1"/>
  <c r="N1252" i="2"/>
  <c r="Q1252" i="2"/>
  <c r="R1252" i="2"/>
  <c r="S1252" i="2"/>
  <c r="T1252" i="2"/>
  <c r="M1253" i="2"/>
  <c r="N1253" i="2"/>
  <c r="O1253" i="2" s="1"/>
  <c r="P1253" i="2" s="1"/>
  <c r="Q1253" i="2"/>
  <c r="R1253" i="2"/>
  <c r="S1253" i="2"/>
  <c r="T1253" i="2"/>
  <c r="M1254" i="2"/>
  <c r="N1254" i="2"/>
  <c r="O1254" i="2"/>
  <c r="P1254" i="2"/>
  <c r="Q1254" i="2"/>
  <c r="R1254" i="2"/>
  <c r="S1254" i="2"/>
  <c r="T1254" i="2"/>
  <c r="M1255" i="2"/>
  <c r="N1255" i="2"/>
  <c r="Q1255" i="2"/>
  <c r="R1255" i="2"/>
  <c r="S1255" i="2"/>
  <c r="T1255" i="2"/>
  <c r="M1256" i="2"/>
  <c r="N1256" i="2"/>
  <c r="O1256" i="2"/>
  <c r="P1256" i="2" s="1"/>
  <c r="Q1256" i="2"/>
  <c r="R1256" i="2"/>
  <c r="S1256" i="2"/>
  <c r="T1256" i="2"/>
  <c r="M1257" i="2"/>
  <c r="N1257" i="2"/>
  <c r="O1257" i="2"/>
  <c r="P1257" i="2" s="1"/>
  <c r="Q1257" i="2"/>
  <c r="R1257" i="2"/>
  <c r="S1257" i="2"/>
  <c r="T1257" i="2"/>
  <c r="M1258" i="2"/>
  <c r="O1258" i="2" s="1"/>
  <c r="N1258" i="2"/>
  <c r="P1258" i="2"/>
  <c r="Q1258" i="2"/>
  <c r="R1258" i="2"/>
  <c r="S1258" i="2"/>
  <c r="T1258" i="2"/>
  <c r="M1259" i="2"/>
  <c r="N1259" i="2"/>
  <c r="O1259" i="2" s="1"/>
  <c r="P1259" i="2"/>
  <c r="Q1259" i="2"/>
  <c r="R1259" i="2"/>
  <c r="S1259" i="2"/>
  <c r="T1259" i="2"/>
  <c r="M1260" i="2"/>
  <c r="N1260" i="2"/>
  <c r="O1260" i="2" s="1"/>
  <c r="P1260" i="2"/>
  <c r="Q1260" i="2"/>
  <c r="R1260" i="2"/>
  <c r="S1260" i="2"/>
  <c r="T1260" i="2"/>
  <c r="M1261" i="2"/>
  <c r="N1261" i="2"/>
  <c r="O1261" i="2" s="1"/>
  <c r="P1261" i="2" s="1"/>
  <c r="Q1261" i="2"/>
  <c r="R1261" i="2"/>
  <c r="S1261" i="2"/>
  <c r="T1261" i="2"/>
  <c r="M1262" i="2"/>
  <c r="N1262" i="2"/>
  <c r="O1262" i="2"/>
  <c r="P1262" i="2"/>
  <c r="Q1262" i="2"/>
  <c r="R1262" i="2"/>
  <c r="S1262" i="2"/>
  <c r="T1262" i="2"/>
  <c r="M1263" i="2"/>
  <c r="O1263" i="2" s="1"/>
  <c r="P1263" i="2" s="1"/>
  <c r="N1263" i="2"/>
  <c r="Q1263" i="2"/>
  <c r="R1263" i="2"/>
  <c r="S1263" i="2"/>
  <c r="T1263" i="2"/>
  <c r="M1264" i="2"/>
  <c r="N1264" i="2"/>
  <c r="Q1264" i="2"/>
  <c r="R1264" i="2"/>
  <c r="S1264" i="2"/>
  <c r="T1264" i="2"/>
  <c r="M1265" i="2"/>
  <c r="N1265" i="2"/>
  <c r="Q1265" i="2"/>
  <c r="R1265" i="2"/>
  <c r="S1265" i="2"/>
  <c r="T1265" i="2"/>
  <c r="M1266" i="2"/>
  <c r="O1266" i="2" s="1"/>
  <c r="N1266" i="2"/>
  <c r="P1266" i="2"/>
  <c r="Q1266" i="2"/>
  <c r="R1266" i="2"/>
  <c r="S1266" i="2"/>
  <c r="T1266" i="2"/>
  <c r="M1267" i="2"/>
  <c r="N1267" i="2"/>
  <c r="O1267" i="2"/>
  <c r="P1267" i="2" s="1"/>
  <c r="Q1267" i="2"/>
  <c r="R1267" i="2"/>
  <c r="S1267" i="2"/>
  <c r="T1267" i="2"/>
  <c r="M1268" i="2"/>
  <c r="N1268" i="2"/>
  <c r="O1268" i="2"/>
  <c r="P1268" i="2"/>
  <c r="Q1268" i="2"/>
  <c r="R1268" i="2"/>
  <c r="S1268" i="2"/>
  <c r="T1268" i="2"/>
  <c r="M1269" i="2"/>
  <c r="O1269" i="2" s="1"/>
  <c r="P1269" i="2" s="1"/>
  <c r="N1269" i="2"/>
  <c r="Q1269" i="2"/>
  <c r="R1269" i="2"/>
  <c r="S1269" i="2"/>
  <c r="T1269" i="2"/>
  <c r="M1270" i="2"/>
  <c r="N1270" i="2"/>
  <c r="Q1270" i="2"/>
  <c r="R1270" i="2"/>
  <c r="S1270" i="2"/>
  <c r="T1270" i="2"/>
  <c r="M1271" i="2"/>
  <c r="O1271" i="2" s="1"/>
  <c r="P1271" i="2" s="1"/>
  <c r="N1271" i="2"/>
  <c r="Q1271" i="2"/>
  <c r="R1271" i="2"/>
  <c r="S1271" i="2"/>
  <c r="T1271" i="2"/>
  <c r="M1272" i="2"/>
  <c r="N1272" i="2"/>
  <c r="Q1272" i="2"/>
  <c r="R1272" i="2"/>
  <c r="S1272" i="2"/>
  <c r="T1272" i="2"/>
  <c r="M1273" i="2"/>
  <c r="N1273" i="2"/>
  <c r="O1273" i="2" s="1"/>
  <c r="P1273" i="2" s="1"/>
  <c r="Q1273" i="2"/>
  <c r="R1273" i="2"/>
  <c r="S1273" i="2"/>
  <c r="T1273" i="2"/>
  <c r="M1274" i="2"/>
  <c r="N1274" i="2"/>
  <c r="O1274" i="2" s="1"/>
  <c r="P1274" i="2" s="1"/>
  <c r="Q1274" i="2"/>
  <c r="R1274" i="2"/>
  <c r="S1274" i="2"/>
  <c r="T1274" i="2"/>
  <c r="M1275" i="2"/>
  <c r="N1275" i="2"/>
  <c r="Q1275" i="2"/>
  <c r="R1275" i="2"/>
  <c r="S1275" i="2"/>
  <c r="T1275" i="2"/>
  <c r="M1276" i="2"/>
  <c r="N1276" i="2"/>
  <c r="O1276" i="2" s="1"/>
  <c r="P1276" i="2" s="1"/>
  <c r="Q1276" i="2"/>
  <c r="R1276" i="2"/>
  <c r="S1276" i="2"/>
  <c r="T1276" i="2"/>
  <c r="M1277" i="2"/>
  <c r="N1277" i="2"/>
  <c r="O1277" i="2"/>
  <c r="P1277" i="2" s="1"/>
  <c r="Q1277" i="2"/>
  <c r="R1277" i="2"/>
  <c r="S1277" i="2"/>
  <c r="T1277" i="2"/>
  <c r="M1278" i="2"/>
  <c r="O1278" i="2" s="1"/>
  <c r="P1278" i="2" s="1"/>
  <c r="N1278" i="2"/>
  <c r="Q1278" i="2"/>
  <c r="R1278" i="2"/>
  <c r="S1278" i="2"/>
  <c r="T1278" i="2"/>
  <c r="M1279" i="2"/>
  <c r="N1279" i="2"/>
  <c r="Q1279" i="2"/>
  <c r="R1279" i="2"/>
  <c r="S1279" i="2"/>
  <c r="T1279" i="2"/>
  <c r="M1280" i="2"/>
  <c r="N1280" i="2"/>
  <c r="O1280" i="2" s="1"/>
  <c r="P1280" i="2"/>
  <c r="Q1280" i="2"/>
  <c r="R1280" i="2"/>
  <c r="S1280" i="2"/>
  <c r="T1280" i="2"/>
  <c r="M1281" i="2"/>
  <c r="N1281" i="2"/>
  <c r="O1281" i="2" s="1"/>
  <c r="P1281" i="2" s="1"/>
  <c r="Q1281" i="2"/>
  <c r="R1281" i="2"/>
  <c r="S1281" i="2"/>
  <c r="T1281" i="2"/>
  <c r="M1282" i="2"/>
  <c r="O1282" i="2" s="1"/>
  <c r="P1282" i="2" s="1"/>
  <c r="N1282" i="2"/>
  <c r="Q1282" i="2"/>
  <c r="R1282" i="2"/>
  <c r="S1282" i="2"/>
  <c r="T1282" i="2"/>
  <c r="M1283" i="2"/>
  <c r="O1283" i="2" s="1"/>
  <c r="P1283" i="2" s="1"/>
  <c r="N1283" i="2"/>
  <c r="Q1283" i="2"/>
  <c r="R1283" i="2"/>
  <c r="S1283" i="2"/>
  <c r="T1283" i="2"/>
  <c r="M1284" i="2"/>
  <c r="O1284" i="2" s="1"/>
  <c r="P1284" i="2" s="1"/>
  <c r="N1284" i="2"/>
  <c r="Q1284" i="2"/>
  <c r="R1284" i="2"/>
  <c r="S1284" i="2"/>
  <c r="T1284" i="2"/>
  <c r="M1285" i="2"/>
  <c r="O1285" i="2" s="1"/>
  <c r="P1285" i="2" s="1"/>
  <c r="N1285" i="2"/>
  <c r="Q1285" i="2"/>
  <c r="R1285" i="2"/>
  <c r="S1285" i="2"/>
  <c r="T1285" i="2"/>
  <c r="M1286" i="2"/>
  <c r="N1286" i="2"/>
  <c r="Q1286" i="2"/>
  <c r="R1286" i="2"/>
  <c r="S1286" i="2"/>
  <c r="T1286" i="2"/>
  <c r="M1287" i="2"/>
  <c r="N1287" i="2"/>
  <c r="O1287" i="2" s="1"/>
  <c r="P1287" i="2" s="1"/>
  <c r="Q1287" i="2"/>
  <c r="R1287" i="2"/>
  <c r="S1287" i="2"/>
  <c r="T1287" i="2"/>
  <c r="M1288" i="2"/>
  <c r="N1288" i="2"/>
  <c r="O1288" i="2"/>
  <c r="P1288" i="2"/>
  <c r="Q1288" i="2"/>
  <c r="R1288" i="2"/>
  <c r="S1288" i="2"/>
  <c r="T1288" i="2"/>
  <c r="M1289" i="2"/>
  <c r="N1289" i="2"/>
  <c r="O1289" i="2"/>
  <c r="P1289" i="2" s="1"/>
  <c r="Q1289" i="2"/>
  <c r="R1289" i="2"/>
  <c r="S1289" i="2"/>
  <c r="T1289" i="2"/>
  <c r="M1290" i="2"/>
  <c r="N1290" i="2"/>
  <c r="Q1290" i="2"/>
  <c r="R1290" i="2"/>
  <c r="S1290" i="2"/>
  <c r="T1290" i="2"/>
  <c r="M1291" i="2"/>
  <c r="N1291" i="2"/>
  <c r="O1291" i="2" s="1"/>
  <c r="P1291" i="2"/>
  <c r="Q1291" i="2"/>
  <c r="R1291" i="2"/>
  <c r="S1291" i="2"/>
  <c r="T1291" i="2"/>
  <c r="M1292" i="2"/>
  <c r="N1292" i="2"/>
  <c r="O1292" i="2"/>
  <c r="P1292" i="2" s="1"/>
  <c r="Q1292" i="2"/>
  <c r="R1292" i="2"/>
  <c r="S1292" i="2"/>
  <c r="T1292" i="2"/>
  <c r="M1293" i="2"/>
  <c r="N1293" i="2"/>
  <c r="Q1293" i="2"/>
  <c r="R1293" i="2"/>
  <c r="S1293" i="2"/>
  <c r="T1293" i="2"/>
  <c r="M1294" i="2"/>
  <c r="O1294" i="2" s="1"/>
  <c r="P1294" i="2" s="1"/>
  <c r="N1294" i="2"/>
  <c r="Q1294" i="2"/>
  <c r="R1294" i="2"/>
  <c r="S1294" i="2"/>
  <c r="T1294" i="2"/>
  <c r="M1295" i="2"/>
  <c r="N1295" i="2"/>
  <c r="O1295" i="2"/>
  <c r="P1295" i="2"/>
  <c r="Q1295" i="2"/>
  <c r="R1295" i="2"/>
  <c r="S1295" i="2"/>
  <c r="T1295" i="2"/>
  <c r="M1296" i="2"/>
  <c r="N1296" i="2"/>
  <c r="O1296" i="2"/>
  <c r="P1296" i="2"/>
  <c r="Q1296" i="2"/>
  <c r="R1296" i="2"/>
  <c r="S1296" i="2"/>
  <c r="T1296" i="2"/>
  <c r="M1297" i="2"/>
  <c r="N1297" i="2"/>
  <c r="O1297" i="2"/>
  <c r="P1297" i="2" s="1"/>
  <c r="Q1297" i="2"/>
  <c r="R1297" i="2"/>
  <c r="S1297" i="2"/>
  <c r="T1297" i="2"/>
  <c r="M1298" i="2"/>
  <c r="N1298" i="2"/>
  <c r="O1298" i="2"/>
  <c r="P1298" i="2" s="1"/>
  <c r="Q1298" i="2"/>
  <c r="R1298" i="2"/>
  <c r="S1298" i="2"/>
  <c r="T1298" i="2"/>
  <c r="M1299" i="2"/>
  <c r="N1299" i="2"/>
  <c r="O1299" i="2"/>
  <c r="P1299" i="2"/>
  <c r="Q1299" i="2"/>
  <c r="R1299" i="2"/>
  <c r="S1299" i="2"/>
  <c r="T1299" i="2"/>
  <c r="M1300" i="2"/>
  <c r="O1300" i="2" s="1"/>
  <c r="P1300" i="2" s="1"/>
  <c r="N1300" i="2"/>
  <c r="Q1300" i="2"/>
  <c r="R1300" i="2"/>
  <c r="S1300" i="2"/>
  <c r="T1300" i="2"/>
  <c r="M1301" i="2"/>
  <c r="N1301" i="2"/>
  <c r="O1301" i="2"/>
  <c r="P1301" i="2" s="1"/>
  <c r="Q1301" i="2"/>
  <c r="R1301" i="2"/>
  <c r="S1301" i="2"/>
  <c r="T1301" i="2"/>
  <c r="M1302" i="2"/>
  <c r="N1302" i="2"/>
  <c r="O1302" i="2" s="1"/>
  <c r="P1302" i="2" s="1"/>
  <c r="Q1302" i="2"/>
  <c r="R1302" i="2"/>
  <c r="S1302" i="2"/>
  <c r="T1302" i="2"/>
  <c r="M1303" i="2"/>
  <c r="N1303" i="2"/>
  <c r="O1303" i="2"/>
  <c r="P1303" i="2" s="1"/>
  <c r="Q1303" i="2"/>
  <c r="R1303" i="2"/>
  <c r="S1303" i="2"/>
  <c r="T1303" i="2"/>
  <c r="M1304" i="2"/>
  <c r="N1304" i="2"/>
  <c r="O1304" i="2"/>
  <c r="P1304" i="2" s="1"/>
  <c r="Q1304" i="2"/>
  <c r="R1304" i="2"/>
  <c r="S1304" i="2"/>
  <c r="T1304" i="2"/>
  <c r="M1305" i="2"/>
  <c r="N1305" i="2"/>
  <c r="Q1305" i="2"/>
  <c r="R1305" i="2"/>
  <c r="S1305" i="2"/>
  <c r="T1305" i="2"/>
  <c r="M1306" i="2"/>
  <c r="N1306" i="2"/>
  <c r="Q1306" i="2"/>
  <c r="R1306" i="2"/>
  <c r="S1306" i="2"/>
  <c r="T1306" i="2"/>
  <c r="M1307" i="2"/>
  <c r="O1307" i="2" s="1"/>
  <c r="N1307" i="2"/>
  <c r="P1307" i="2"/>
  <c r="Q1307" i="2"/>
  <c r="R1307" i="2"/>
  <c r="S1307" i="2"/>
  <c r="T1307" i="2"/>
  <c r="M1308" i="2"/>
  <c r="O1308" i="2" s="1"/>
  <c r="P1308" i="2" s="1"/>
  <c r="N1308" i="2"/>
  <c r="Q1308" i="2"/>
  <c r="R1308" i="2"/>
  <c r="S1308" i="2"/>
  <c r="T1308" i="2"/>
  <c r="M1309" i="2"/>
  <c r="N1309" i="2"/>
  <c r="O1309" i="2" s="1"/>
  <c r="P1309" i="2" s="1"/>
  <c r="Q1309" i="2"/>
  <c r="R1309" i="2"/>
  <c r="S1309" i="2"/>
  <c r="T1309" i="2"/>
  <c r="M1310" i="2"/>
  <c r="O1310" i="2" s="1"/>
  <c r="P1310" i="2" s="1"/>
  <c r="N1310" i="2"/>
  <c r="Q1310" i="2"/>
  <c r="R1310" i="2"/>
  <c r="S1310" i="2"/>
  <c r="T1310" i="2"/>
  <c r="M1311" i="2"/>
  <c r="O1311" i="2" s="1"/>
  <c r="P1311" i="2" s="1"/>
  <c r="N1311" i="2"/>
  <c r="Q1311" i="2"/>
  <c r="R1311" i="2"/>
  <c r="S1311" i="2"/>
  <c r="T1311" i="2"/>
  <c r="M1312" i="2"/>
  <c r="N1312" i="2"/>
  <c r="O1312" i="2" s="1"/>
  <c r="P1312" i="2" s="1"/>
  <c r="Q1312" i="2"/>
  <c r="R1312" i="2"/>
  <c r="S1312" i="2"/>
  <c r="T1312" i="2"/>
  <c r="M1313" i="2"/>
  <c r="N1313" i="2"/>
  <c r="O1313" i="2"/>
  <c r="P1313" i="2" s="1"/>
  <c r="Q1313" i="2"/>
  <c r="R1313" i="2"/>
  <c r="S1313" i="2"/>
  <c r="T1313" i="2"/>
  <c r="M1314" i="2"/>
  <c r="O1314" i="2" s="1"/>
  <c r="N1314" i="2"/>
  <c r="P1314" i="2"/>
  <c r="Q1314" i="2"/>
  <c r="R1314" i="2"/>
  <c r="S1314" i="2"/>
  <c r="T1314" i="2"/>
  <c r="M1315" i="2"/>
  <c r="O1315" i="2" s="1"/>
  <c r="N1315" i="2"/>
  <c r="P1315" i="2"/>
  <c r="Q1315" i="2"/>
  <c r="R1315" i="2"/>
  <c r="S1315" i="2"/>
  <c r="T1315" i="2"/>
  <c r="M1316" i="2"/>
  <c r="N1316" i="2"/>
  <c r="O1316" i="2"/>
  <c r="P1316" i="2"/>
  <c r="Q1316" i="2"/>
  <c r="R1316" i="2"/>
  <c r="S1316" i="2"/>
  <c r="T1316" i="2"/>
  <c r="M1317" i="2"/>
  <c r="N1317" i="2"/>
  <c r="O1317" i="2"/>
  <c r="P1317" i="2"/>
  <c r="Q1317" i="2"/>
  <c r="R1317" i="2"/>
  <c r="S1317" i="2"/>
  <c r="T1317" i="2"/>
  <c r="M1318" i="2"/>
  <c r="N1318" i="2"/>
  <c r="Q1318" i="2"/>
  <c r="R1318" i="2"/>
  <c r="S1318" i="2"/>
  <c r="T1318" i="2"/>
  <c r="M1319" i="2"/>
  <c r="N1319" i="2"/>
  <c r="O1319" i="2"/>
  <c r="P1319" i="2" s="1"/>
  <c r="Q1319" i="2"/>
  <c r="R1319" i="2"/>
  <c r="S1319" i="2"/>
  <c r="T1319" i="2"/>
  <c r="M1320" i="2"/>
  <c r="N1320" i="2"/>
  <c r="O1320" i="2"/>
  <c r="P1320" i="2" s="1"/>
  <c r="Q1320" i="2"/>
  <c r="R1320" i="2"/>
  <c r="S1320" i="2"/>
  <c r="T1320" i="2"/>
  <c r="M1321" i="2"/>
  <c r="N1321" i="2"/>
  <c r="Q1321" i="2"/>
  <c r="R1321" i="2"/>
  <c r="S1321" i="2"/>
  <c r="T1321" i="2"/>
  <c r="M1322" i="2"/>
  <c r="N1322" i="2"/>
  <c r="Q1322" i="2"/>
  <c r="R1322" i="2"/>
  <c r="S1322" i="2"/>
  <c r="T1322" i="2"/>
  <c r="M1323" i="2"/>
  <c r="N1323" i="2"/>
  <c r="O1323" i="2"/>
  <c r="P1323" i="2" s="1"/>
  <c r="Q1323" i="2"/>
  <c r="R1323" i="2"/>
  <c r="S1323" i="2"/>
  <c r="T1323" i="2"/>
  <c r="M1324" i="2"/>
  <c r="O1324" i="2" s="1"/>
  <c r="N1324" i="2"/>
  <c r="P1324" i="2"/>
  <c r="Q1324" i="2"/>
  <c r="R1324" i="2"/>
  <c r="S1324" i="2"/>
  <c r="T1324" i="2"/>
  <c r="M1325" i="2"/>
  <c r="N1325" i="2"/>
  <c r="O1325" i="2" s="1"/>
  <c r="P1325" i="2" s="1"/>
  <c r="Q1325" i="2"/>
  <c r="R1325" i="2"/>
  <c r="S1325" i="2"/>
  <c r="T1325" i="2"/>
  <c r="M1326" i="2"/>
  <c r="N1326" i="2"/>
  <c r="O1326" i="2" s="1"/>
  <c r="P1326" i="2"/>
  <c r="Q1326" i="2"/>
  <c r="R1326" i="2"/>
  <c r="S1326" i="2"/>
  <c r="T1326" i="2"/>
  <c r="M1327" i="2"/>
  <c r="N1327" i="2"/>
  <c r="Q1327" i="2"/>
  <c r="R1327" i="2"/>
  <c r="S1327" i="2"/>
  <c r="T1327" i="2"/>
  <c r="M1328" i="2"/>
  <c r="N1328" i="2"/>
  <c r="Q1328" i="2"/>
  <c r="R1328" i="2"/>
  <c r="S1328" i="2"/>
  <c r="T1328" i="2"/>
  <c r="M1329" i="2"/>
  <c r="O1329" i="2" s="1"/>
  <c r="P1329" i="2" s="1"/>
  <c r="N1329" i="2"/>
  <c r="Q1329" i="2"/>
  <c r="R1329" i="2"/>
  <c r="S1329" i="2"/>
  <c r="T1329" i="2"/>
  <c r="M1330" i="2"/>
  <c r="N1330" i="2"/>
  <c r="O1330" i="2"/>
  <c r="P1330" i="2" s="1"/>
  <c r="Q1330" i="2"/>
  <c r="R1330" i="2"/>
  <c r="S1330" i="2"/>
  <c r="T1330" i="2"/>
  <c r="M1331" i="2"/>
  <c r="N1331" i="2"/>
  <c r="Q1331" i="2"/>
  <c r="R1331" i="2"/>
  <c r="S1331" i="2"/>
  <c r="T1331" i="2"/>
  <c r="M1332" i="2"/>
  <c r="N1332" i="2"/>
  <c r="Q1332" i="2"/>
  <c r="R1332" i="2"/>
  <c r="S1332" i="2"/>
  <c r="T1332" i="2"/>
  <c r="M1333" i="2"/>
  <c r="N1333" i="2"/>
  <c r="O1333" i="2" s="1"/>
  <c r="P1333" i="2" s="1"/>
  <c r="Q1333" i="2"/>
  <c r="R1333" i="2"/>
  <c r="S1333" i="2"/>
  <c r="T1333" i="2"/>
  <c r="M1334" i="2"/>
  <c r="N1334" i="2"/>
  <c r="Q1334" i="2"/>
  <c r="R1334" i="2"/>
  <c r="S1334" i="2"/>
  <c r="T1334" i="2"/>
  <c r="M1335" i="2"/>
  <c r="N1335" i="2"/>
  <c r="Q1335" i="2"/>
  <c r="R1335" i="2"/>
  <c r="S1335" i="2"/>
  <c r="T1335" i="2"/>
  <c r="M1336" i="2"/>
  <c r="N1336" i="2"/>
  <c r="O1336" i="2"/>
  <c r="P1336" i="2"/>
  <c r="Q1336" i="2"/>
  <c r="R1336" i="2"/>
  <c r="S1336" i="2"/>
  <c r="T1336" i="2"/>
  <c r="M1337" i="2"/>
  <c r="N1337" i="2"/>
  <c r="O1337" i="2" s="1"/>
  <c r="P1337" i="2"/>
  <c r="Q1337" i="2"/>
  <c r="R1337" i="2"/>
  <c r="S1337" i="2"/>
  <c r="T1337" i="2"/>
  <c r="M1338" i="2"/>
  <c r="N1338" i="2"/>
  <c r="O1338" i="2"/>
  <c r="P1338" i="2" s="1"/>
  <c r="Q1338" i="2"/>
  <c r="R1338" i="2"/>
  <c r="S1338" i="2"/>
  <c r="T1338" i="2"/>
  <c r="M1339" i="2"/>
  <c r="N1339" i="2"/>
  <c r="O1339" i="2"/>
  <c r="P1339" i="2"/>
  <c r="Q1339" i="2"/>
  <c r="R1339" i="2"/>
  <c r="S1339" i="2"/>
  <c r="T1339" i="2"/>
  <c r="M1340" i="2"/>
  <c r="O1340" i="2" s="1"/>
  <c r="P1340" i="2" s="1"/>
  <c r="N1340" i="2"/>
  <c r="Q1340" i="2"/>
  <c r="R1340" i="2"/>
  <c r="S1340" i="2"/>
  <c r="T1340" i="2"/>
  <c r="M1341" i="2"/>
  <c r="N1341" i="2"/>
  <c r="O1341" i="2"/>
  <c r="P1341" i="2" s="1"/>
  <c r="Q1341" i="2"/>
  <c r="R1341" i="2"/>
  <c r="S1341" i="2"/>
  <c r="T1341" i="2"/>
  <c r="M1342" i="2"/>
  <c r="O1342" i="2" s="1"/>
  <c r="N1342" i="2"/>
  <c r="P1342" i="2"/>
  <c r="Q1342" i="2"/>
  <c r="R1342" i="2"/>
  <c r="S1342" i="2"/>
  <c r="T1342" i="2"/>
  <c r="M1343" i="2"/>
  <c r="O1343" i="2" s="1"/>
  <c r="N1343" i="2"/>
  <c r="P1343" i="2"/>
  <c r="Q1343" i="2"/>
  <c r="R1343" i="2"/>
  <c r="S1343" i="2"/>
  <c r="T1343" i="2"/>
  <c r="M1344" i="2"/>
  <c r="N1344" i="2"/>
  <c r="O1344" i="2" s="1"/>
  <c r="P1344" i="2"/>
  <c r="Q1344" i="2"/>
  <c r="R1344" i="2"/>
  <c r="S1344" i="2"/>
  <c r="T1344" i="2"/>
  <c r="M1345" i="2"/>
  <c r="N1345" i="2"/>
  <c r="O1345" i="2"/>
  <c r="P1345" i="2"/>
  <c r="Q1345" i="2"/>
  <c r="R1345" i="2"/>
  <c r="S1345" i="2"/>
  <c r="T1345" i="2"/>
  <c r="M1346" i="2"/>
  <c r="N1346" i="2"/>
  <c r="O1346" i="2" s="1"/>
  <c r="P1346" i="2" s="1"/>
  <c r="Q1346" i="2"/>
  <c r="R1346" i="2"/>
  <c r="S1346" i="2"/>
  <c r="T1346" i="2"/>
  <c r="M1347" i="2"/>
  <c r="N1347" i="2"/>
  <c r="O1347" i="2"/>
  <c r="P1347" i="2" s="1"/>
  <c r="Q1347" i="2"/>
  <c r="R1347" i="2"/>
  <c r="S1347" i="2"/>
  <c r="T1347" i="2"/>
  <c r="M1348" i="2"/>
  <c r="N1348" i="2"/>
  <c r="O1348" i="2"/>
  <c r="P1348" i="2" s="1"/>
  <c r="Q1348" i="2"/>
  <c r="R1348" i="2"/>
  <c r="S1348" i="2"/>
  <c r="T1348" i="2"/>
  <c r="M1349" i="2"/>
  <c r="O1349" i="2" s="1"/>
  <c r="P1349" i="2" s="1"/>
  <c r="N1349" i="2"/>
  <c r="Q1349" i="2"/>
  <c r="R1349" i="2"/>
  <c r="S1349" i="2"/>
  <c r="T1349" i="2"/>
  <c r="M1350" i="2"/>
  <c r="N1350" i="2"/>
  <c r="O1350" i="2"/>
  <c r="P1350" i="2" s="1"/>
  <c r="Q1350" i="2"/>
  <c r="R1350" i="2"/>
  <c r="S1350" i="2"/>
  <c r="T1350" i="2"/>
  <c r="M1351" i="2"/>
  <c r="O1351" i="2" s="1"/>
  <c r="N1351" i="2"/>
  <c r="P1351" i="2"/>
  <c r="Q1351" i="2"/>
  <c r="R1351" i="2"/>
  <c r="S1351" i="2"/>
  <c r="T1351" i="2"/>
  <c r="M1352" i="2"/>
  <c r="N1352" i="2"/>
  <c r="O1352" i="2"/>
  <c r="P1352" i="2"/>
  <c r="Q1352" i="2"/>
  <c r="R1352" i="2"/>
  <c r="S1352" i="2"/>
  <c r="T1352" i="2"/>
  <c r="M1353" i="2"/>
  <c r="N1353" i="2"/>
  <c r="Q1353" i="2"/>
  <c r="R1353" i="2"/>
  <c r="S1353" i="2"/>
  <c r="T1353" i="2"/>
  <c r="M1354" i="2"/>
  <c r="N1354" i="2"/>
  <c r="O1354" i="2"/>
  <c r="P1354" i="2"/>
  <c r="Q1354" i="2"/>
  <c r="R1354" i="2"/>
  <c r="S1354" i="2"/>
  <c r="T1354" i="2"/>
  <c r="M1355" i="2"/>
  <c r="N1355" i="2"/>
  <c r="O1355" i="2" s="1"/>
  <c r="P1355" i="2" s="1"/>
  <c r="Q1355" i="2"/>
  <c r="R1355" i="2"/>
  <c r="S1355" i="2"/>
  <c r="T1355" i="2"/>
  <c r="M1356" i="2"/>
  <c r="N1356" i="2"/>
  <c r="O1356" i="2"/>
  <c r="P1356" i="2" s="1"/>
  <c r="Q1356" i="2"/>
  <c r="R1356" i="2"/>
  <c r="S1356" i="2"/>
  <c r="T1356" i="2"/>
  <c r="M1357" i="2"/>
  <c r="O1357" i="2" s="1"/>
  <c r="N1357" i="2"/>
  <c r="P1357" i="2"/>
  <c r="Q1357" i="2"/>
  <c r="R1357" i="2"/>
  <c r="S1357" i="2"/>
  <c r="T1357" i="2"/>
  <c r="M1358" i="2"/>
  <c r="N1358" i="2"/>
  <c r="O1358" i="2"/>
  <c r="P1358" i="2" s="1"/>
  <c r="Q1358" i="2"/>
  <c r="R1358" i="2"/>
  <c r="S1358" i="2"/>
  <c r="T1358" i="2"/>
  <c r="M1359" i="2"/>
  <c r="N1359" i="2"/>
  <c r="Q1359" i="2"/>
  <c r="R1359" i="2"/>
  <c r="S1359" i="2"/>
  <c r="T1359" i="2"/>
  <c r="M1360" i="2"/>
  <c r="O1360" i="2" s="1"/>
  <c r="P1360" i="2" s="1"/>
  <c r="N1360" i="2"/>
  <c r="Q1360" i="2"/>
  <c r="R1360" i="2"/>
  <c r="S1360" i="2"/>
  <c r="T1360" i="2"/>
  <c r="M1361" i="2"/>
  <c r="O1361" i="2" s="1"/>
  <c r="P1361" i="2" s="1"/>
  <c r="N1361" i="2"/>
  <c r="Q1361" i="2"/>
  <c r="R1361" i="2"/>
  <c r="S1361" i="2"/>
  <c r="T1361" i="2"/>
  <c r="M1362" i="2"/>
  <c r="O1362" i="2" s="1"/>
  <c r="P1362" i="2" s="1"/>
  <c r="N1362" i="2"/>
  <c r="Q1362" i="2"/>
  <c r="R1362" i="2"/>
  <c r="S1362" i="2"/>
  <c r="T1362" i="2"/>
  <c r="M1363" i="2"/>
  <c r="N1363" i="2"/>
  <c r="O1363" i="2" s="1"/>
  <c r="P1363" i="2" s="1"/>
  <c r="Q1363" i="2"/>
  <c r="R1363" i="2"/>
  <c r="S1363" i="2"/>
  <c r="T1363" i="2"/>
  <c r="M1364" i="2"/>
  <c r="N1364" i="2"/>
  <c r="O1364" i="2" s="1"/>
  <c r="P1364" i="2"/>
  <c r="Q1364" i="2"/>
  <c r="R1364" i="2"/>
  <c r="S1364" i="2"/>
  <c r="T1364" i="2"/>
  <c r="M1365" i="2"/>
  <c r="N1365" i="2"/>
  <c r="O1365" i="2"/>
  <c r="P1365" i="2"/>
  <c r="Q1365" i="2"/>
  <c r="R1365" i="2"/>
  <c r="S1365" i="2"/>
  <c r="T1365" i="2"/>
  <c r="M1366" i="2"/>
  <c r="N1366" i="2"/>
  <c r="O1366" i="2" s="1"/>
  <c r="P1366" i="2" s="1"/>
  <c r="Q1366" i="2"/>
  <c r="R1366" i="2"/>
  <c r="S1366" i="2"/>
  <c r="T1366" i="2"/>
  <c r="M1367" i="2"/>
  <c r="N1367" i="2"/>
  <c r="O1367" i="2" s="1"/>
  <c r="P1367" i="2"/>
  <c r="Q1367" i="2"/>
  <c r="R1367" i="2"/>
  <c r="S1367" i="2"/>
  <c r="T1367" i="2"/>
  <c r="M1368" i="2"/>
  <c r="O1368" i="2" s="1"/>
  <c r="P1368" i="2" s="1"/>
  <c r="N1368" i="2"/>
  <c r="Q1368" i="2"/>
  <c r="R1368" i="2"/>
  <c r="S1368" i="2"/>
  <c r="T1368" i="2"/>
  <c r="M1369" i="2"/>
  <c r="N1369" i="2"/>
  <c r="Q1369" i="2"/>
  <c r="R1369" i="2"/>
  <c r="S1369" i="2"/>
  <c r="T1369" i="2"/>
  <c r="M1370" i="2"/>
  <c r="O1370" i="2" s="1"/>
  <c r="P1370" i="2" s="1"/>
  <c r="N1370" i="2"/>
  <c r="Q1370" i="2"/>
  <c r="R1370" i="2"/>
  <c r="S1370" i="2"/>
  <c r="T1370" i="2"/>
  <c r="M1371" i="2"/>
  <c r="N1371" i="2"/>
  <c r="O1371" i="2"/>
  <c r="P1371" i="2" s="1"/>
  <c r="Q1371" i="2"/>
  <c r="R1371" i="2"/>
  <c r="S1371" i="2"/>
  <c r="T1371" i="2"/>
  <c r="M1372" i="2"/>
  <c r="O1372" i="2" s="1"/>
  <c r="P1372" i="2" s="1"/>
  <c r="N1372" i="2"/>
  <c r="Q1372" i="2"/>
  <c r="R1372" i="2"/>
  <c r="S1372" i="2"/>
  <c r="T1372" i="2"/>
  <c r="M1373" i="2"/>
  <c r="N1373" i="2"/>
  <c r="O1373" i="2"/>
  <c r="P1373" i="2" s="1"/>
  <c r="Q1373" i="2"/>
  <c r="R1373" i="2"/>
  <c r="S1373" i="2"/>
  <c r="T1373" i="2"/>
  <c r="M1374" i="2"/>
  <c r="O1374" i="2" s="1"/>
  <c r="P1374" i="2" s="1"/>
  <c r="N1374" i="2"/>
  <c r="Q1374" i="2"/>
  <c r="R1374" i="2"/>
  <c r="S1374" i="2"/>
  <c r="T1374" i="2"/>
  <c r="M1375" i="2"/>
  <c r="N1375" i="2"/>
  <c r="O1375" i="2"/>
  <c r="P1375" i="2"/>
  <c r="Q1375" i="2"/>
  <c r="R1375" i="2"/>
  <c r="S1375" i="2"/>
  <c r="T1375" i="2"/>
  <c r="M1376" i="2"/>
  <c r="N1376" i="2"/>
  <c r="O1376" i="2"/>
  <c r="P1376" i="2" s="1"/>
  <c r="Q1376" i="2"/>
  <c r="R1376" i="2"/>
  <c r="S1376" i="2"/>
  <c r="T1376" i="2"/>
  <c r="M1377" i="2"/>
  <c r="N1377" i="2"/>
  <c r="O1377" i="2"/>
  <c r="P1377" i="2" s="1"/>
  <c r="Q1377" i="2"/>
  <c r="R1377" i="2"/>
  <c r="S1377" i="2"/>
  <c r="T1377" i="2"/>
  <c r="M1378" i="2"/>
  <c r="O1378" i="2" s="1"/>
  <c r="N1378" i="2"/>
  <c r="P1378" i="2"/>
  <c r="Q1378" i="2"/>
  <c r="R1378" i="2"/>
  <c r="S1378" i="2"/>
  <c r="T1378" i="2"/>
  <c r="M1379" i="2"/>
  <c r="N1379" i="2"/>
  <c r="O1379" i="2"/>
  <c r="P1379" i="2" s="1"/>
  <c r="Q1379" i="2"/>
  <c r="R1379" i="2"/>
  <c r="S1379" i="2"/>
  <c r="T1379" i="2"/>
  <c r="M1380" i="2"/>
  <c r="N1380" i="2"/>
  <c r="O1380" i="2" s="1"/>
  <c r="P1380" i="2"/>
  <c r="Q1380" i="2"/>
  <c r="R1380" i="2"/>
  <c r="S1380" i="2"/>
  <c r="T1380" i="2"/>
  <c r="M1381" i="2"/>
  <c r="N1381" i="2"/>
  <c r="Q1381" i="2"/>
  <c r="R1381" i="2"/>
  <c r="S1381" i="2"/>
  <c r="T1381" i="2"/>
  <c r="M1382" i="2"/>
  <c r="N1382" i="2"/>
  <c r="O1382" i="2" s="1"/>
  <c r="P1382" i="2" s="1"/>
  <c r="Q1382" i="2"/>
  <c r="R1382" i="2"/>
  <c r="S1382" i="2"/>
  <c r="T1382" i="2"/>
  <c r="M1383" i="2"/>
  <c r="N1383" i="2"/>
  <c r="O1383" i="2"/>
  <c r="P1383" i="2" s="1"/>
  <c r="Q1383" i="2"/>
  <c r="R1383" i="2"/>
  <c r="S1383" i="2"/>
  <c r="T1383" i="2"/>
  <c r="M1384" i="2"/>
  <c r="N1384" i="2"/>
  <c r="O1384" i="2"/>
  <c r="P1384" i="2" s="1"/>
  <c r="Q1384" i="2"/>
  <c r="R1384" i="2"/>
  <c r="S1384" i="2"/>
  <c r="T1384" i="2"/>
  <c r="M1385" i="2"/>
  <c r="N1385" i="2"/>
  <c r="Q1385" i="2"/>
  <c r="R1385" i="2"/>
  <c r="S1385" i="2"/>
  <c r="T1385" i="2"/>
  <c r="M1386" i="2"/>
  <c r="O1386" i="2" s="1"/>
  <c r="P1386" i="2" s="1"/>
  <c r="N1386" i="2"/>
  <c r="Q1386" i="2"/>
  <c r="R1386" i="2"/>
  <c r="S1386" i="2"/>
  <c r="T1386" i="2"/>
  <c r="M1387" i="2"/>
  <c r="O1387" i="2" s="1"/>
  <c r="P1387" i="2" s="1"/>
  <c r="N1387" i="2"/>
  <c r="Q1387" i="2"/>
  <c r="R1387" i="2"/>
  <c r="S1387" i="2"/>
  <c r="T1387" i="2"/>
  <c r="M1388" i="2"/>
  <c r="O1388" i="2" s="1"/>
  <c r="P1388" i="2" s="1"/>
  <c r="N1388" i="2"/>
  <c r="Q1388" i="2"/>
  <c r="R1388" i="2"/>
  <c r="S1388" i="2"/>
  <c r="T1388" i="2"/>
  <c r="M1389" i="2"/>
  <c r="N1389" i="2"/>
  <c r="O1389" i="2"/>
  <c r="P1389" i="2"/>
  <c r="Q1389" i="2"/>
  <c r="R1389" i="2"/>
  <c r="S1389" i="2"/>
  <c r="T1389" i="2"/>
  <c r="M1390" i="2"/>
  <c r="N1390" i="2"/>
  <c r="O1390" i="2" s="1"/>
  <c r="P1390" i="2"/>
  <c r="Q1390" i="2"/>
  <c r="R1390" i="2"/>
  <c r="S1390" i="2"/>
  <c r="T1390" i="2"/>
  <c r="M1391" i="2"/>
  <c r="N1391" i="2"/>
  <c r="O1391" i="2"/>
  <c r="P1391" i="2" s="1"/>
  <c r="Q1391" i="2"/>
  <c r="R1391" i="2"/>
  <c r="S1391" i="2"/>
  <c r="T1391" i="2"/>
  <c r="M1392" i="2"/>
  <c r="N1392" i="2"/>
  <c r="O1392" i="2"/>
  <c r="P1392" i="2"/>
  <c r="Q1392" i="2"/>
  <c r="R1392" i="2"/>
  <c r="S1392" i="2"/>
  <c r="T1392" i="2"/>
  <c r="M1393" i="2"/>
  <c r="N1393" i="2"/>
  <c r="O1393" i="2"/>
  <c r="P1393" i="2"/>
  <c r="Q1393" i="2"/>
  <c r="R1393" i="2"/>
  <c r="S1393" i="2"/>
  <c r="T1393" i="2"/>
  <c r="M1394" i="2"/>
  <c r="N1394" i="2"/>
  <c r="Q1394" i="2"/>
  <c r="R1394" i="2"/>
  <c r="S1394" i="2"/>
  <c r="T1394" i="2"/>
  <c r="M1395" i="2"/>
  <c r="N1395" i="2"/>
  <c r="O1395" i="2"/>
  <c r="P1395" i="2"/>
  <c r="Q1395" i="2"/>
  <c r="R1395" i="2"/>
  <c r="S1395" i="2"/>
  <c r="T1395" i="2"/>
  <c r="M1396" i="2"/>
  <c r="N1396" i="2"/>
  <c r="O1396" i="2" s="1"/>
  <c r="P1396" i="2" s="1"/>
  <c r="Q1396" i="2"/>
  <c r="R1396" i="2"/>
  <c r="S1396" i="2"/>
  <c r="T1396" i="2"/>
  <c r="M1397" i="2"/>
  <c r="N1397" i="2"/>
  <c r="O1397" i="2"/>
  <c r="P1397" i="2" s="1"/>
  <c r="Q1397" i="2"/>
  <c r="R1397" i="2"/>
  <c r="S1397" i="2"/>
  <c r="T1397" i="2"/>
  <c r="M1398" i="2"/>
  <c r="N1398" i="2"/>
  <c r="O1398" i="2"/>
  <c r="P1398" i="2" s="1"/>
  <c r="Q1398" i="2"/>
  <c r="R1398" i="2"/>
  <c r="S1398" i="2"/>
  <c r="T1398" i="2"/>
  <c r="M1399" i="2"/>
  <c r="N1399" i="2"/>
  <c r="Q1399" i="2"/>
  <c r="R1399" i="2"/>
  <c r="S1399" i="2"/>
  <c r="T1399" i="2"/>
  <c r="M1400" i="2"/>
  <c r="N1400" i="2"/>
  <c r="O1400" i="2"/>
  <c r="P1400" i="2"/>
  <c r="Q1400" i="2"/>
  <c r="R1400" i="2"/>
  <c r="S1400" i="2"/>
  <c r="T1400" i="2"/>
  <c r="M1401" i="2"/>
  <c r="N1401" i="2"/>
  <c r="O1401" i="2"/>
  <c r="P1401" i="2" s="1"/>
  <c r="Q1401" i="2"/>
  <c r="R1401" i="2"/>
  <c r="S1401" i="2"/>
  <c r="T1401" i="2"/>
  <c r="M1402" i="2"/>
  <c r="N1402" i="2"/>
  <c r="O1402" i="2"/>
  <c r="P1402" i="2" s="1"/>
  <c r="Q1402" i="2"/>
  <c r="R1402" i="2"/>
  <c r="S1402" i="2"/>
  <c r="T1402" i="2"/>
  <c r="M1403" i="2"/>
  <c r="O1403" i="2" s="1"/>
  <c r="P1403" i="2" s="1"/>
  <c r="N1403" i="2"/>
  <c r="Q1403" i="2"/>
  <c r="R1403" i="2"/>
  <c r="S1403" i="2"/>
  <c r="T1403" i="2"/>
  <c r="M1404" i="2"/>
  <c r="N1404" i="2"/>
  <c r="O1404" i="2"/>
  <c r="P1404" i="2" s="1"/>
  <c r="Q1404" i="2"/>
  <c r="R1404" i="2"/>
  <c r="S1404" i="2"/>
  <c r="T1404" i="2"/>
  <c r="M1405" i="2"/>
  <c r="O1405" i="2" s="1"/>
  <c r="P1405" i="2" s="1"/>
  <c r="N1405" i="2"/>
  <c r="Q1405" i="2"/>
  <c r="R1405" i="2"/>
  <c r="S1405" i="2"/>
  <c r="T1405" i="2"/>
  <c r="M1406" i="2"/>
  <c r="N1406" i="2"/>
  <c r="Q1406" i="2"/>
  <c r="R1406" i="2"/>
  <c r="S1406" i="2"/>
  <c r="T1406" i="2"/>
  <c r="M1407" i="2"/>
  <c r="N1407" i="2"/>
  <c r="O1407" i="2"/>
  <c r="P1407" i="2" s="1"/>
  <c r="Q1407" i="2"/>
  <c r="R1407" i="2"/>
  <c r="S1407" i="2"/>
  <c r="T1407" i="2"/>
  <c r="M1408" i="2"/>
  <c r="N1408" i="2"/>
  <c r="O1408" i="2"/>
  <c r="P1408" i="2" s="1"/>
  <c r="Q1408" i="2"/>
  <c r="R1408" i="2"/>
  <c r="S1408" i="2"/>
  <c r="T1408" i="2"/>
  <c r="M1409" i="2"/>
  <c r="O1409" i="2" s="1"/>
  <c r="P1409" i="2" s="1"/>
  <c r="N1409" i="2"/>
  <c r="Q1409" i="2"/>
  <c r="R1409" i="2"/>
  <c r="S1409" i="2"/>
  <c r="T1409" i="2"/>
  <c r="M1410" i="2"/>
  <c r="O1410" i="2" s="1"/>
  <c r="P1410" i="2" s="1"/>
  <c r="N1410" i="2"/>
  <c r="Q1410" i="2"/>
  <c r="R1410" i="2"/>
  <c r="S1410" i="2"/>
  <c r="T1410" i="2"/>
  <c r="M1411" i="2"/>
  <c r="N1411" i="2"/>
  <c r="O1411" i="2" s="1"/>
  <c r="P1411" i="2"/>
  <c r="Q1411" i="2"/>
  <c r="R1411" i="2"/>
  <c r="S1411" i="2"/>
  <c r="T1411" i="2"/>
  <c r="M1412" i="2"/>
  <c r="N1412" i="2"/>
  <c r="O1412" i="2" s="1"/>
  <c r="P1412" i="2" s="1"/>
  <c r="Q1412" i="2"/>
  <c r="R1412" i="2"/>
  <c r="S1412" i="2"/>
  <c r="T1412" i="2"/>
  <c r="M1413" i="2"/>
  <c r="N1413" i="2"/>
  <c r="O1413" i="2" s="1"/>
  <c r="P1413" i="2" s="1"/>
  <c r="Q1413" i="2"/>
  <c r="R1413" i="2"/>
  <c r="S1413" i="2"/>
  <c r="T1413" i="2"/>
  <c r="M1414" i="2"/>
  <c r="N1414" i="2"/>
  <c r="O1414" i="2"/>
  <c r="P1414" i="2" s="1"/>
  <c r="Q1414" i="2"/>
  <c r="R1414" i="2"/>
  <c r="S1414" i="2"/>
  <c r="T1414" i="2"/>
  <c r="M1415" i="2"/>
  <c r="N1415" i="2"/>
  <c r="O1415" i="2"/>
  <c r="P1415" i="2" s="1"/>
  <c r="Q1415" i="2"/>
  <c r="R1415" i="2"/>
  <c r="S1415" i="2"/>
  <c r="T1415" i="2"/>
  <c r="M1416" i="2"/>
  <c r="N1416" i="2"/>
  <c r="O1416" i="2"/>
  <c r="P1416" i="2"/>
  <c r="Q1416" i="2"/>
  <c r="R1416" i="2"/>
  <c r="S1416" i="2"/>
  <c r="T1416" i="2"/>
  <c r="M1417" i="2"/>
  <c r="N1417" i="2"/>
  <c r="O1417" i="2"/>
  <c r="P1417" i="2" s="1"/>
  <c r="Q1417" i="2"/>
  <c r="R1417" i="2"/>
  <c r="S1417" i="2"/>
  <c r="T1417" i="2"/>
  <c r="M1418" i="2"/>
  <c r="N1418" i="2"/>
  <c r="O1418" i="2"/>
  <c r="P1418" i="2" s="1"/>
  <c r="Q1418" i="2"/>
  <c r="R1418" i="2"/>
  <c r="S1418" i="2"/>
  <c r="T1418" i="2"/>
  <c r="M1419" i="2"/>
  <c r="N1419" i="2"/>
  <c r="O1419" i="2"/>
  <c r="P1419" i="2" s="1"/>
  <c r="Q1419" i="2"/>
  <c r="R1419" i="2"/>
  <c r="S1419" i="2"/>
  <c r="T1419" i="2"/>
  <c r="M1420" i="2"/>
  <c r="N1420" i="2"/>
  <c r="Q1420" i="2"/>
  <c r="R1420" i="2"/>
  <c r="S1420" i="2"/>
  <c r="T1420" i="2"/>
  <c r="M1421" i="2"/>
  <c r="N1421" i="2"/>
  <c r="O1421" i="2"/>
  <c r="P1421" i="2"/>
  <c r="Q1421" i="2"/>
  <c r="R1421" i="2"/>
  <c r="S1421" i="2"/>
  <c r="T1421" i="2"/>
  <c r="M1422" i="2"/>
  <c r="N1422" i="2"/>
  <c r="O1422" i="2" s="1"/>
  <c r="P1422" i="2"/>
  <c r="Q1422" i="2"/>
  <c r="R1422" i="2"/>
  <c r="S1422" i="2"/>
  <c r="T1422" i="2"/>
  <c r="M1423" i="2"/>
  <c r="N1423" i="2"/>
  <c r="O1423" i="2"/>
  <c r="P1423" i="2"/>
  <c r="Q1423" i="2"/>
  <c r="R1423" i="2"/>
  <c r="S1423" i="2"/>
  <c r="T1423" i="2"/>
  <c r="M1424" i="2"/>
  <c r="N1424" i="2"/>
  <c r="O1424" i="2"/>
  <c r="P1424" i="2"/>
  <c r="Q1424" i="2"/>
  <c r="R1424" i="2"/>
  <c r="S1424" i="2"/>
  <c r="T1424" i="2"/>
  <c r="M1425" i="2"/>
  <c r="N1425" i="2"/>
  <c r="Q1425" i="2"/>
  <c r="R1425" i="2"/>
  <c r="S1425" i="2"/>
  <c r="T1425" i="2"/>
  <c r="M1426" i="2"/>
  <c r="N1426" i="2"/>
  <c r="Q1426" i="2"/>
  <c r="R1426" i="2"/>
  <c r="S1426" i="2"/>
  <c r="T1426" i="2"/>
  <c r="M1427" i="2"/>
  <c r="O1427" i="2" s="1"/>
  <c r="N1427" i="2"/>
  <c r="P1427" i="2"/>
  <c r="Q1427" i="2"/>
  <c r="R1427" i="2"/>
  <c r="S1427" i="2"/>
  <c r="T1427" i="2"/>
  <c r="M1428" i="2"/>
  <c r="N1428" i="2"/>
  <c r="O1428" i="2"/>
  <c r="P1428" i="2" s="1"/>
  <c r="Q1428" i="2"/>
  <c r="R1428" i="2"/>
  <c r="S1428" i="2"/>
  <c r="T1428" i="2"/>
  <c r="M1429" i="2"/>
  <c r="N1429" i="2"/>
  <c r="O1429" i="2"/>
  <c r="P1429" i="2" s="1"/>
  <c r="Q1429" i="2"/>
  <c r="R1429" i="2"/>
  <c r="S1429" i="2"/>
  <c r="T1429" i="2"/>
  <c r="M1430" i="2"/>
  <c r="N1430" i="2"/>
  <c r="O1430" i="2"/>
  <c r="P1430" i="2" s="1"/>
  <c r="Q1430" i="2"/>
  <c r="R1430" i="2"/>
  <c r="S1430" i="2"/>
  <c r="T1430" i="2"/>
  <c r="M1431" i="2"/>
  <c r="O1431" i="2" s="1"/>
  <c r="P1431" i="2" s="1"/>
  <c r="N1431" i="2"/>
  <c r="Q1431" i="2"/>
  <c r="R1431" i="2"/>
  <c r="S1431" i="2"/>
  <c r="T1431" i="2"/>
  <c r="M1432" i="2"/>
  <c r="N1432" i="2"/>
  <c r="O1432" i="2"/>
  <c r="P1432" i="2"/>
  <c r="Q1432" i="2"/>
  <c r="R1432" i="2"/>
  <c r="S1432" i="2"/>
  <c r="T1432" i="2"/>
  <c r="M1433" i="2"/>
  <c r="N1433" i="2"/>
  <c r="O1433" i="2"/>
  <c r="P1433" i="2" s="1"/>
  <c r="Q1433" i="2"/>
  <c r="R1433" i="2"/>
  <c r="S1433" i="2"/>
  <c r="T1433" i="2"/>
  <c r="M1434" i="2"/>
  <c r="N1434" i="2"/>
  <c r="O1434" i="2"/>
  <c r="P1434" i="2" s="1"/>
  <c r="Q1434" i="2"/>
  <c r="R1434" i="2"/>
  <c r="S1434" i="2"/>
  <c r="T1434" i="2"/>
  <c r="M1435" i="2"/>
  <c r="O1435" i="2" s="1"/>
  <c r="N1435" i="2"/>
  <c r="P1435" i="2"/>
  <c r="Q1435" i="2"/>
  <c r="R1435" i="2"/>
  <c r="S1435" i="2"/>
  <c r="T1435" i="2"/>
  <c r="M1436" i="2"/>
  <c r="N1436" i="2"/>
  <c r="Q1436" i="2"/>
  <c r="R1436" i="2"/>
  <c r="S1436" i="2"/>
  <c r="T1436" i="2"/>
  <c r="M1437" i="2"/>
  <c r="N1437" i="2"/>
  <c r="O1437" i="2" s="1"/>
  <c r="P1437" i="2" s="1"/>
  <c r="Q1437" i="2"/>
  <c r="R1437" i="2"/>
  <c r="S1437" i="2"/>
  <c r="T1437" i="2"/>
  <c r="M1438" i="2"/>
  <c r="N1438" i="2"/>
  <c r="O1438" i="2"/>
  <c r="P1438" i="2" s="1"/>
  <c r="Q1438" i="2"/>
  <c r="R1438" i="2"/>
  <c r="S1438" i="2"/>
  <c r="T1438" i="2"/>
  <c r="M1439" i="2"/>
  <c r="N1439" i="2"/>
  <c r="O1439" i="2"/>
  <c r="P1439" i="2"/>
  <c r="Q1439" i="2"/>
  <c r="R1439" i="2"/>
  <c r="S1439" i="2"/>
  <c r="T1439" i="2"/>
  <c r="M1440" i="2"/>
  <c r="O1440" i="2" s="1"/>
  <c r="P1440" i="2" s="1"/>
  <c r="N1440" i="2"/>
  <c r="Q1440" i="2"/>
  <c r="R1440" i="2"/>
  <c r="S1440" i="2"/>
  <c r="T1440" i="2"/>
  <c r="M1441" i="2"/>
  <c r="O1441" i="2" s="1"/>
  <c r="P1441" i="2" s="1"/>
  <c r="N1441" i="2"/>
  <c r="Q1441" i="2"/>
  <c r="R1441" i="2"/>
  <c r="S1441" i="2"/>
  <c r="T1441" i="2"/>
  <c r="M1442" i="2"/>
  <c r="N1442" i="2"/>
  <c r="Q1442" i="2"/>
  <c r="R1442" i="2"/>
  <c r="S1442" i="2"/>
  <c r="T1442" i="2"/>
  <c r="M1443" i="2"/>
  <c r="O1443" i="2" s="1"/>
  <c r="P1443" i="2" s="1"/>
  <c r="N1443" i="2"/>
  <c r="Q1443" i="2"/>
  <c r="R1443" i="2"/>
  <c r="S1443" i="2"/>
  <c r="T1443" i="2"/>
  <c r="M1444" i="2"/>
  <c r="N1444" i="2"/>
  <c r="O1444" i="2" s="1"/>
  <c r="P1444" i="2"/>
  <c r="Q1444" i="2"/>
  <c r="R1444" i="2"/>
  <c r="S1444" i="2"/>
  <c r="T1444" i="2"/>
  <c r="M1445" i="2"/>
  <c r="N1445" i="2"/>
  <c r="O1445" i="2"/>
  <c r="P1445" i="2" s="1"/>
  <c r="Q1445" i="2"/>
  <c r="R1445" i="2"/>
  <c r="S1445" i="2"/>
  <c r="T1445" i="2"/>
  <c r="M1446" i="2"/>
  <c r="N1446" i="2"/>
  <c r="O1446" i="2"/>
  <c r="P1446" i="2"/>
  <c r="Q1446" i="2"/>
  <c r="R1446" i="2"/>
  <c r="S1446" i="2"/>
  <c r="T1446" i="2"/>
  <c r="M1447" i="2"/>
  <c r="N1447" i="2"/>
  <c r="O1447" i="2"/>
  <c r="P1447" i="2"/>
  <c r="Q1447" i="2"/>
  <c r="R1447" i="2"/>
  <c r="S1447" i="2"/>
  <c r="T1447" i="2"/>
  <c r="M1448" i="2"/>
  <c r="N1448" i="2"/>
  <c r="Q1448" i="2"/>
  <c r="R1448" i="2"/>
  <c r="S1448" i="2"/>
  <c r="T1448" i="2"/>
  <c r="M1449" i="2"/>
  <c r="N1449" i="2"/>
  <c r="Q1449" i="2"/>
  <c r="R1449" i="2"/>
  <c r="S1449" i="2"/>
  <c r="T1449" i="2"/>
  <c r="M1450" i="2"/>
  <c r="N1450" i="2"/>
  <c r="Q1450" i="2"/>
  <c r="R1450" i="2"/>
  <c r="S1450" i="2"/>
  <c r="T1450" i="2"/>
  <c r="M1451" i="2"/>
  <c r="N1451" i="2"/>
  <c r="O1451" i="2" s="1"/>
  <c r="P1451" i="2"/>
  <c r="Q1451" i="2"/>
  <c r="R1451" i="2"/>
  <c r="S1451" i="2"/>
  <c r="T1451" i="2"/>
  <c r="M1452" i="2"/>
  <c r="N1452" i="2"/>
  <c r="Q1452" i="2"/>
  <c r="R1452" i="2"/>
  <c r="S1452" i="2"/>
  <c r="T1452" i="2"/>
  <c r="M1453" i="2"/>
  <c r="N1453" i="2"/>
  <c r="O1453" i="2" s="1"/>
  <c r="P1453" i="2" s="1"/>
  <c r="Q1453" i="2"/>
  <c r="R1453" i="2"/>
  <c r="S1453" i="2"/>
  <c r="T1453" i="2"/>
  <c r="M1454" i="2"/>
  <c r="N1454" i="2"/>
  <c r="O1454" i="2" s="1"/>
  <c r="P1454" i="2"/>
  <c r="Q1454" i="2"/>
  <c r="R1454" i="2"/>
  <c r="S1454" i="2"/>
  <c r="T1454" i="2"/>
  <c r="M1455" i="2"/>
  <c r="N1455" i="2"/>
  <c r="O1455" i="2" s="1"/>
  <c r="P1455" i="2" s="1"/>
  <c r="Q1455" i="2"/>
  <c r="R1455" i="2"/>
  <c r="S1455" i="2"/>
  <c r="T1455" i="2"/>
  <c r="M1456" i="2"/>
  <c r="N1456" i="2"/>
  <c r="Q1456" i="2"/>
  <c r="R1456" i="2"/>
  <c r="S1456" i="2"/>
  <c r="T1456" i="2"/>
  <c r="M1457" i="2"/>
  <c r="O1457" i="2" s="1"/>
  <c r="P1457" i="2" s="1"/>
  <c r="N1457" i="2"/>
  <c r="Q1457" i="2"/>
  <c r="R1457" i="2"/>
  <c r="S1457" i="2"/>
  <c r="T1457" i="2"/>
  <c r="M1458" i="2"/>
  <c r="N1458" i="2"/>
  <c r="O1458" i="2" s="1"/>
  <c r="P1458" i="2" s="1"/>
  <c r="Q1458" i="2"/>
  <c r="R1458" i="2"/>
  <c r="S1458" i="2"/>
  <c r="T1458" i="2"/>
  <c r="M1459" i="2"/>
  <c r="O1459" i="2" s="1"/>
  <c r="P1459" i="2" s="1"/>
  <c r="N1459" i="2"/>
  <c r="Q1459" i="2"/>
  <c r="R1459" i="2"/>
  <c r="S1459" i="2"/>
  <c r="T1459" i="2"/>
  <c r="M1460" i="2"/>
  <c r="N1460" i="2"/>
  <c r="O1460" i="2" s="1"/>
  <c r="P1460" i="2" s="1"/>
  <c r="Q1460" i="2"/>
  <c r="R1460" i="2"/>
  <c r="S1460" i="2"/>
  <c r="T1460" i="2"/>
  <c r="M1461" i="2"/>
  <c r="O1461" i="2" s="1"/>
  <c r="N1461" i="2"/>
  <c r="P1461" i="2"/>
  <c r="Q1461" i="2"/>
  <c r="R1461" i="2"/>
  <c r="S1461" i="2"/>
  <c r="T1461" i="2"/>
  <c r="M1462" i="2"/>
  <c r="N1462" i="2"/>
  <c r="O1462" i="2" s="1"/>
  <c r="P1462" i="2" s="1"/>
  <c r="Q1462" i="2"/>
  <c r="R1462" i="2"/>
  <c r="S1462" i="2"/>
  <c r="T1462" i="2"/>
  <c r="M1463" i="2"/>
  <c r="N1463" i="2"/>
  <c r="Q1463" i="2"/>
  <c r="R1463" i="2"/>
  <c r="S1463" i="2"/>
  <c r="T1463" i="2"/>
  <c r="M1464" i="2"/>
  <c r="N1464" i="2"/>
  <c r="O1464" i="2"/>
  <c r="P1464" i="2"/>
  <c r="Q1464" i="2"/>
  <c r="R1464" i="2"/>
  <c r="S1464" i="2"/>
  <c r="T1464" i="2"/>
  <c r="M1465" i="2"/>
  <c r="N1465" i="2"/>
  <c r="O1465" i="2" s="1"/>
  <c r="P1465" i="2" s="1"/>
  <c r="Q1465" i="2"/>
  <c r="R1465" i="2"/>
  <c r="S1465" i="2"/>
  <c r="T1465" i="2"/>
  <c r="M1466" i="2"/>
  <c r="N1466" i="2"/>
  <c r="O1466" i="2"/>
  <c r="P1466" i="2"/>
  <c r="Q1466" i="2"/>
  <c r="R1466" i="2"/>
  <c r="S1466" i="2"/>
  <c r="T1466" i="2"/>
  <c r="M1467" i="2"/>
  <c r="N1467" i="2"/>
  <c r="O1467" i="2"/>
  <c r="P1467" i="2" s="1"/>
  <c r="Q1467" i="2"/>
  <c r="R1467" i="2"/>
  <c r="S1467" i="2"/>
  <c r="T1467" i="2"/>
  <c r="M1468" i="2"/>
  <c r="N1468" i="2"/>
  <c r="O1468" i="2"/>
  <c r="P1468" i="2"/>
  <c r="Q1468" i="2"/>
  <c r="R1468" i="2"/>
  <c r="S1468" i="2"/>
  <c r="T1468" i="2"/>
  <c r="M1469" i="2"/>
  <c r="O1469" i="2" s="1"/>
  <c r="P1469" i="2" s="1"/>
  <c r="N1469" i="2"/>
  <c r="Q1469" i="2"/>
  <c r="R1469" i="2"/>
  <c r="S1469" i="2"/>
  <c r="T1469" i="2"/>
  <c r="M1470" i="2"/>
  <c r="N1470" i="2"/>
  <c r="Q1470" i="2"/>
  <c r="R1470" i="2"/>
  <c r="S1470" i="2"/>
  <c r="T1470" i="2"/>
  <c r="M1471" i="2"/>
  <c r="O1471" i="2" s="1"/>
  <c r="P1471" i="2" s="1"/>
  <c r="N1471" i="2"/>
  <c r="Q1471" i="2"/>
  <c r="R1471" i="2"/>
  <c r="S1471" i="2"/>
  <c r="T1471" i="2"/>
  <c r="M1472" i="2"/>
  <c r="N1472" i="2"/>
  <c r="O1472" i="2" s="1"/>
  <c r="P1472" i="2"/>
  <c r="Q1472" i="2"/>
  <c r="R1472" i="2"/>
  <c r="S1472" i="2"/>
  <c r="T1472" i="2"/>
  <c r="M1473" i="2"/>
  <c r="N1473" i="2"/>
  <c r="O1473" i="2" s="1"/>
  <c r="P1473" i="2" s="1"/>
  <c r="Q1473" i="2"/>
  <c r="R1473" i="2"/>
  <c r="S1473" i="2"/>
  <c r="T1473" i="2"/>
  <c r="M1474" i="2"/>
  <c r="N1474" i="2"/>
  <c r="O1474" i="2"/>
  <c r="P1474" i="2"/>
  <c r="Q1474" i="2"/>
  <c r="R1474" i="2"/>
  <c r="S1474" i="2"/>
  <c r="T1474" i="2"/>
  <c r="M1475" i="2"/>
  <c r="N1475" i="2"/>
  <c r="O1475" i="2"/>
  <c r="P1475" i="2"/>
  <c r="Q1475" i="2"/>
  <c r="R1475" i="2"/>
  <c r="S1475" i="2"/>
  <c r="T1475" i="2"/>
  <c r="M1476" i="2"/>
  <c r="N1476" i="2"/>
  <c r="O1476" i="2"/>
  <c r="P1476" i="2"/>
  <c r="Q1476" i="2"/>
  <c r="R1476" i="2"/>
  <c r="S1476" i="2"/>
  <c r="T1476" i="2"/>
  <c r="M1477" i="2"/>
  <c r="N1477" i="2"/>
  <c r="Q1477" i="2"/>
  <c r="R1477" i="2"/>
  <c r="S1477" i="2"/>
  <c r="T1477" i="2"/>
  <c r="M1478" i="2"/>
  <c r="N1478" i="2"/>
  <c r="O1478" i="2"/>
  <c r="P1478" i="2" s="1"/>
  <c r="Q1478" i="2"/>
  <c r="R1478" i="2"/>
  <c r="S1478" i="2"/>
  <c r="T1478" i="2"/>
  <c r="M1479" i="2"/>
  <c r="N1479" i="2"/>
  <c r="O1479" i="2" s="1"/>
  <c r="P1479" i="2" s="1"/>
  <c r="Q1479" i="2"/>
  <c r="R1479" i="2"/>
  <c r="S1479" i="2"/>
  <c r="T1479" i="2"/>
  <c r="M1480" i="2"/>
  <c r="N1480" i="2"/>
  <c r="Q1480" i="2"/>
  <c r="R1480" i="2"/>
  <c r="S1480" i="2"/>
  <c r="T1480" i="2"/>
  <c r="M1481" i="2"/>
  <c r="N1481" i="2"/>
  <c r="O1481" i="2" s="1"/>
  <c r="P1481" i="2"/>
  <c r="Q1481" i="2"/>
  <c r="R1481" i="2"/>
  <c r="S1481" i="2"/>
  <c r="T1481" i="2"/>
  <c r="M1482" i="2"/>
  <c r="N1482" i="2"/>
  <c r="O1482" i="2" s="1"/>
  <c r="P1482" i="2"/>
  <c r="Q1482" i="2"/>
  <c r="R1482" i="2"/>
  <c r="S1482" i="2"/>
  <c r="T1482" i="2"/>
  <c r="M1483" i="2"/>
  <c r="N1483" i="2"/>
  <c r="O1483" i="2"/>
  <c r="P1483" i="2" s="1"/>
  <c r="Q1483" i="2"/>
  <c r="R1483" i="2"/>
  <c r="S1483" i="2"/>
  <c r="T1483" i="2"/>
  <c r="M1484" i="2"/>
  <c r="N1484" i="2"/>
  <c r="Q1484" i="2"/>
  <c r="R1484" i="2"/>
  <c r="S1484" i="2"/>
  <c r="T1484" i="2"/>
  <c r="M1485" i="2"/>
  <c r="N1485" i="2"/>
  <c r="Q1485" i="2"/>
  <c r="R1485" i="2"/>
  <c r="S1485" i="2"/>
  <c r="T1485" i="2"/>
  <c r="M1486" i="2"/>
  <c r="N1486" i="2"/>
  <c r="O1486" i="2" s="1"/>
  <c r="P1486" i="2"/>
  <c r="Q1486" i="2"/>
  <c r="R1486" i="2"/>
  <c r="S1486" i="2"/>
  <c r="T1486" i="2"/>
  <c r="M1487" i="2"/>
  <c r="N1487" i="2"/>
  <c r="O1487" i="2"/>
  <c r="P1487" i="2"/>
  <c r="Q1487" i="2"/>
  <c r="R1487" i="2"/>
  <c r="S1487" i="2"/>
  <c r="T1487" i="2"/>
  <c r="M1488" i="2"/>
  <c r="N1488" i="2"/>
  <c r="O1488" i="2" s="1"/>
  <c r="P1488" i="2"/>
  <c r="Q1488" i="2"/>
  <c r="R1488" i="2"/>
  <c r="S1488" i="2"/>
  <c r="T1488" i="2"/>
  <c r="M1489" i="2"/>
  <c r="N1489" i="2"/>
  <c r="Q1489" i="2"/>
  <c r="R1489" i="2"/>
  <c r="S1489" i="2"/>
  <c r="T1489" i="2"/>
  <c r="M1490" i="2"/>
  <c r="N1490" i="2"/>
  <c r="Q1490" i="2"/>
  <c r="R1490" i="2"/>
  <c r="S1490" i="2"/>
  <c r="T1490" i="2"/>
  <c r="M1491" i="2"/>
  <c r="N1491" i="2"/>
  <c r="Q1491" i="2"/>
  <c r="R1491" i="2"/>
  <c r="S1491" i="2"/>
  <c r="T1491" i="2"/>
  <c r="M1492" i="2"/>
  <c r="O1492" i="2" s="1"/>
  <c r="P1492" i="2" s="1"/>
  <c r="N1492" i="2"/>
  <c r="Q1492" i="2"/>
  <c r="R1492" i="2"/>
  <c r="S1492" i="2"/>
  <c r="T1492" i="2"/>
  <c r="M1493" i="2"/>
  <c r="N1493" i="2"/>
  <c r="O1493" i="2" s="1"/>
  <c r="P1493" i="2"/>
  <c r="Q1493" i="2"/>
  <c r="R1493" i="2"/>
  <c r="S1493" i="2"/>
  <c r="T1493" i="2"/>
  <c r="M1494" i="2"/>
  <c r="N1494" i="2"/>
  <c r="O1494" i="2" s="1"/>
  <c r="P1494" i="2" s="1"/>
  <c r="Q1494" i="2"/>
  <c r="R1494" i="2"/>
  <c r="S1494" i="2"/>
  <c r="T1494" i="2"/>
  <c r="M1495" i="2"/>
  <c r="N1495" i="2"/>
  <c r="O1495" i="2"/>
  <c r="P1495" i="2"/>
  <c r="Q1495" i="2"/>
  <c r="R1495" i="2"/>
  <c r="S1495" i="2"/>
  <c r="T1495" i="2"/>
  <c r="M1496" i="2"/>
  <c r="O1496" i="2" s="1"/>
  <c r="N1496" i="2"/>
  <c r="P1496" i="2"/>
  <c r="Q1496" i="2"/>
  <c r="R1496" i="2"/>
  <c r="S1496" i="2"/>
  <c r="T1496" i="2"/>
  <c r="M1497" i="2"/>
  <c r="N1497" i="2"/>
  <c r="O1497" i="2"/>
  <c r="P1497" i="2"/>
  <c r="Q1497" i="2"/>
  <c r="R1497" i="2"/>
  <c r="S1497" i="2"/>
  <c r="T1497" i="2"/>
  <c r="M1498" i="2"/>
  <c r="N1498" i="2"/>
  <c r="Q1498" i="2"/>
  <c r="R1498" i="2"/>
  <c r="S1498" i="2"/>
  <c r="T1498" i="2"/>
  <c r="M1499" i="2"/>
  <c r="N1499" i="2"/>
  <c r="O1499" i="2"/>
  <c r="P1499" i="2" s="1"/>
  <c r="Q1499" i="2"/>
  <c r="R1499" i="2"/>
  <c r="S1499" i="2"/>
  <c r="T1499" i="2"/>
  <c r="M1500" i="2"/>
  <c r="N1500" i="2"/>
  <c r="O1500" i="2" s="1"/>
  <c r="P1500" i="2"/>
  <c r="Q1500" i="2"/>
  <c r="R1500" i="2"/>
  <c r="S1500" i="2"/>
  <c r="T1500" i="2"/>
  <c r="M1501" i="2"/>
  <c r="N1501" i="2"/>
  <c r="Q1501" i="2"/>
  <c r="R1501" i="2"/>
  <c r="S1501" i="2"/>
  <c r="T1501" i="2"/>
  <c r="M1502" i="2"/>
  <c r="N1502" i="2"/>
  <c r="O1502" i="2" s="1"/>
  <c r="P1502" i="2"/>
  <c r="Q1502" i="2"/>
  <c r="R1502" i="2"/>
  <c r="S1502" i="2"/>
  <c r="T1502" i="2"/>
  <c r="M1503" i="2"/>
  <c r="N1503" i="2"/>
  <c r="O1503" i="2"/>
  <c r="P1503" i="2"/>
  <c r="Q1503" i="2"/>
  <c r="R1503" i="2"/>
  <c r="S1503" i="2"/>
  <c r="T1503" i="2"/>
  <c r="M1504" i="2"/>
  <c r="N1504" i="2"/>
  <c r="O1504" i="2"/>
  <c r="P1504" i="2" s="1"/>
  <c r="Q1504" i="2"/>
  <c r="R1504" i="2"/>
  <c r="S1504" i="2"/>
  <c r="T1504" i="2"/>
  <c r="M1505" i="2"/>
  <c r="N1505" i="2"/>
  <c r="Q1505" i="2"/>
  <c r="R1505" i="2"/>
  <c r="S1505" i="2"/>
  <c r="T1505" i="2"/>
  <c r="M1506" i="2"/>
  <c r="N1506" i="2"/>
  <c r="Q1506" i="2"/>
  <c r="R1506" i="2"/>
  <c r="S1506" i="2"/>
  <c r="T1506" i="2"/>
  <c r="M1507" i="2"/>
  <c r="N1507" i="2"/>
  <c r="O1507" i="2" s="1"/>
  <c r="P1507" i="2"/>
  <c r="Q1507" i="2"/>
  <c r="R1507" i="2"/>
  <c r="S1507" i="2"/>
  <c r="T1507" i="2"/>
  <c r="M1508" i="2"/>
  <c r="N1508" i="2"/>
  <c r="O1508" i="2"/>
  <c r="P1508" i="2"/>
  <c r="Q1508" i="2"/>
  <c r="R1508" i="2"/>
  <c r="S1508" i="2"/>
  <c r="T1508" i="2"/>
  <c r="M1509" i="2"/>
  <c r="N1509" i="2"/>
  <c r="O1509" i="2" s="1"/>
  <c r="P1509" i="2" s="1"/>
  <c r="Q1509" i="2"/>
  <c r="R1509" i="2"/>
  <c r="S1509" i="2"/>
  <c r="T1509" i="2"/>
  <c r="M1510" i="2"/>
  <c r="N1510" i="2"/>
  <c r="Q1510" i="2"/>
  <c r="R1510" i="2"/>
  <c r="S1510" i="2"/>
  <c r="T1510" i="2"/>
  <c r="M1511" i="2"/>
  <c r="N1511" i="2"/>
  <c r="O1511" i="2" s="1"/>
  <c r="P1511" i="2" s="1"/>
  <c r="Q1511" i="2"/>
  <c r="R1511" i="2"/>
  <c r="S1511" i="2"/>
  <c r="T1511" i="2"/>
  <c r="M1512" i="2"/>
  <c r="N1512" i="2"/>
  <c r="Q1512" i="2"/>
  <c r="R1512" i="2"/>
  <c r="S1512" i="2"/>
  <c r="T1512" i="2"/>
  <c r="M1513" i="2"/>
  <c r="O1513" i="2" s="1"/>
  <c r="N1513" i="2"/>
  <c r="P1513" i="2"/>
  <c r="Q1513" i="2"/>
  <c r="R1513" i="2"/>
  <c r="S1513" i="2"/>
  <c r="T1513" i="2"/>
  <c r="M1514" i="2"/>
  <c r="N1514" i="2"/>
  <c r="O1514" i="2" s="1"/>
  <c r="P1514" i="2"/>
  <c r="Q1514" i="2"/>
  <c r="R1514" i="2"/>
  <c r="S1514" i="2"/>
  <c r="T1514" i="2"/>
  <c r="M1515" i="2"/>
  <c r="N1515" i="2"/>
  <c r="O1515" i="2"/>
  <c r="P1515" i="2" s="1"/>
  <c r="Q1515" i="2"/>
  <c r="R1515" i="2"/>
  <c r="S1515" i="2"/>
  <c r="T1515" i="2"/>
  <c r="M1516" i="2"/>
  <c r="N1516" i="2"/>
  <c r="O1516" i="2"/>
  <c r="P1516" i="2"/>
  <c r="Q1516" i="2"/>
  <c r="R1516" i="2"/>
  <c r="S1516" i="2"/>
  <c r="T1516" i="2"/>
  <c r="M1517" i="2"/>
  <c r="N1517" i="2"/>
  <c r="O1517" i="2"/>
  <c r="P1517" i="2"/>
  <c r="Q1517" i="2"/>
  <c r="R1517" i="2"/>
  <c r="S1517" i="2"/>
  <c r="T1517" i="2"/>
  <c r="M1518" i="2"/>
  <c r="N1518" i="2"/>
  <c r="Q1518" i="2"/>
  <c r="R1518" i="2"/>
  <c r="S1518" i="2"/>
  <c r="T1518" i="2"/>
  <c r="M1519" i="2"/>
  <c r="N1519" i="2"/>
  <c r="Q1519" i="2"/>
  <c r="R1519" i="2"/>
  <c r="S1519" i="2"/>
  <c r="T1519" i="2"/>
  <c r="M1520" i="2"/>
  <c r="N1520" i="2"/>
  <c r="O1520" i="2"/>
  <c r="P1520" i="2" s="1"/>
  <c r="Q1520" i="2"/>
  <c r="R1520" i="2"/>
  <c r="S1520" i="2"/>
  <c r="T1520" i="2"/>
  <c r="M1521" i="2"/>
  <c r="N1521" i="2"/>
  <c r="O1521" i="2" s="1"/>
  <c r="P1521" i="2"/>
  <c r="Q1521" i="2"/>
  <c r="R1521" i="2"/>
  <c r="S1521" i="2"/>
  <c r="T1521" i="2"/>
  <c r="M1522" i="2"/>
  <c r="N1522" i="2"/>
  <c r="O1522" i="2" s="1"/>
  <c r="P1522" i="2"/>
  <c r="Q1522" i="2"/>
  <c r="R1522" i="2"/>
  <c r="S1522" i="2"/>
  <c r="T1522" i="2"/>
  <c r="M1523" i="2"/>
  <c r="N1523" i="2"/>
  <c r="O1523" i="2"/>
  <c r="P1523" i="2"/>
  <c r="Q1523" i="2"/>
  <c r="R1523" i="2"/>
  <c r="S1523" i="2"/>
  <c r="T1523" i="2"/>
  <c r="M1524" i="2"/>
  <c r="N1524" i="2"/>
  <c r="O1524" i="2"/>
  <c r="P1524" i="2"/>
  <c r="Q1524" i="2"/>
  <c r="R1524" i="2"/>
  <c r="S1524" i="2"/>
  <c r="T1524" i="2"/>
  <c r="M1525" i="2"/>
  <c r="N1525" i="2"/>
  <c r="Q1525" i="2"/>
  <c r="R1525" i="2"/>
  <c r="S1525" i="2"/>
  <c r="T1525" i="2"/>
  <c r="M1526" i="2"/>
  <c r="N1526" i="2"/>
  <c r="Q1526" i="2"/>
  <c r="R1526" i="2"/>
  <c r="S1526" i="2"/>
  <c r="T1526" i="2"/>
  <c r="M1527" i="2"/>
  <c r="N1527" i="2"/>
  <c r="O1527" i="2"/>
  <c r="P1527" i="2" s="1"/>
  <c r="Q1527" i="2"/>
  <c r="R1527" i="2"/>
  <c r="S1527" i="2"/>
  <c r="T1527" i="2"/>
  <c r="M1528" i="2"/>
  <c r="N1528" i="2"/>
  <c r="O1528" i="2" s="1"/>
  <c r="P1528" i="2"/>
  <c r="Q1528" i="2"/>
  <c r="R1528" i="2"/>
  <c r="S1528" i="2"/>
  <c r="T1528" i="2"/>
  <c r="M1529" i="2"/>
  <c r="O1529" i="2" s="1"/>
  <c r="N1529" i="2"/>
  <c r="P1529" i="2"/>
  <c r="Q1529" i="2"/>
  <c r="R1529" i="2"/>
  <c r="S1529" i="2"/>
  <c r="T1529" i="2"/>
  <c r="M1530" i="2"/>
  <c r="N1530" i="2"/>
  <c r="O1530" i="2" s="1"/>
  <c r="P1530" i="2"/>
  <c r="Q1530" i="2"/>
  <c r="R1530" i="2"/>
  <c r="S1530" i="2"/>
  <c r="T1530" i="2"/>
  <c r="M1531" i="2"/>
  <c r="N1531" i="2"/>
  <c r="O1531" i="2" s="1"/>
  <c r="P1531" i="2"/>
  <c r="Q1531" i="2"/>
  <c r="R1531" i="2"/>
  <c r="S1531" i="2"/>
  <c r="T1531" i="2"/>
  <c r="M1532" i="2"/>
  <c r="N1532" i="2"/>
  <c r="O1532" i="2"/>
  <c r="P1532" i="2" s="1"/>
  <c r="Q1532" i="2"/>
  <c r="R1532" i="2"/>
  <c r="S1532" i="2"/>
  <c r="T1532" i="2"/>
  <c r="M1533" i="2"/>
  <c r="N1533" i="2"/>
  <c r="Q1533" i="2"/>
  <c r="R1533" i="2"/>
  <c r="S1533" i="2"/>
  <c r="T1533" i="2"/>
  <c r="M1534" i="2"/>
  <c r="N1534" i="2"/>
  <c r="Q1534" i="2"/>
  <c r="R1534" i="2"/>
  <c r="S1534" i="2"/>
  <c r="T1534" i="2"/>
  <c r="M1535" i="2"/>
  <c r="N1535" i="2"/>
  <c r="O1535" i="2" s="1"/>
  <c r="P1535" i="2"/>
  <c r="Q1535" i="2"/>
  <c r="R1535" i="2"/>
  <c r="S1535" i="2"/>
  <c r="T1535" i="2"/>
  <c r="M1536" i="2"/>
  <c r="N1536" i="2"/>
  <c r="O1536" i="2"/>
  <c r="P1536" i="2" s="1"/>
  <c r="Q1536" i="2"/>
  <c r="R1536" i="2"/>
  <c r="S1536" i="2"/>
  <c r="T1536" i="2"/>
  <c r="M1537" i="2"/>
  <c r="N1537" i="2"/>
  <c r="O1537" i="2"/>
  <c r="P1537" i="2" s="1"/>
  <c r="Q1537" i="2"/>
  <c r="R1537" i="2"/>
  <c r="S1537" i="2"/>
  <c r="T1537" i="2"/>
  <c r="M1538" i="2"/>
  <c r="O1538" i="2" s="1"/>
  <c r="N1538" i="2"/>
  <c r="P1538" i="2"/>
  <c r="Q1538" i="2"/>
  <c r="R1538" i="2"/>
  <c r="S1538" i="2"/>
  <c r="T1538" i="2"/>
  <c r="M1539" i="2"/>
  <c r="N1539" i="2"/>
  <c r="Q1539" i="2"/>
  <c r="R1539" i="2"/>
  <c r="S1539" i="2"/>
  <c r="T1539" i="2"/>
  <c r="M1540" i="2"/>
  <c r="N1540" i="2"/>
  <c r="Q1540" i="2"/>
  <c r="R1540" i="2"/>
  <c r="S1540" i="2"/>
  <c r="T1540" i="2"/>
  <c r="M1541" i="2"/>
  <c r="N1541" i="2"/>
  <c r="O1541" i="2"/>
  <c r="P1541" i="2" s="1"/>
  <c r="Q1541" i="2"/>
  <c r="R1541" i="2"/>
  <c r="S1541" i="2"/>
  <c r="T1541" i="2"/>
  <c r="M1542" i="2"/>
  <c r="N1542" i="2"/>
  <c r="O1542" i="2" s="1"/>
  <c r="P1542" i="2"/>
  <c r="Q1542" i="2"/>
  <c r="R1542" i="2"/>
  <c r="S1542" i="2"/>
  <c r="T1542" i="2"/>
  <c r="M1543" i="2"/>
  <c r="N1543" i="2"/>
  <c r="O1543" i="2" s="1"/>
  <c r="P1543" i="2" s="1"/>
  <c r="Q1543" i="2"/>
  <c r="R1543" i="2"/>
  <c r="S1543" i="2"/>
  <c r="T1543" i="2"/>
  <c r="M1544" i="2"/>
  <c r="N1544" i="2"/>
  <c r="O1544" i="2"/>
  <c r="P1544" i="2" s="1"/>
  <c r="Q1544" i="2"/>
  <c r="R1544" i="2"/>
  <c r="S1544" i="2"/>
  <c r="T1544" i="2"/>
  <c r="M1545" i="2"/>
  <c r="O1545" i="2" s="1"/>
  <c r="P1545" i="2" s="1"/>
  <c r="N1545" i="2"/>
  <c r="Q1545" i="2"/>
  <c r="R1545" i="2"/>
  <c r="S1545" i="2"/>
  <c r="T1545" i="2"/>
  <c r="M1546" i="2"/>
  <c r="N1546" i="2"/>
  <c r="O1546" i="2"/>
  <c r="P1546" i="2"/>
  <c r="Q1546" i="2"/>
  <c r="R1546" i="2"/>
  <c r="S1546" i="2"/>
  <c r="T1546" i="2"/>
  <c r="M1547" i="2"/>
  <c r="O1547" i="2" s="1"/>
  <c r="P1547" i="2" s="1"/>
  <c r="N1547" i="2"/>
  <c r="Q1547" i="2"/>
  <c r="R1547" i="2"/>
  <c r="S1547" i="2"/>
  <c r="T1547" i="2"/>
  <c r="M1548" i="2"/>
  <c r="N1548" i="2"/>
  <c r="O1548" i="2"/>
  <c r="P1548" i="2" s="1"/>
  <c r="Q1548" i="2"/>
  <c r="R1548" i="2"/>
  <c r="S1548" i="2"/>
  <c r="T1548" i="2"/>
  <c r="M1549" i="2"/>
  <c r="N1549" i="2"/>
  <c r="O1549" i="2" s="1"/>
  <c r="P1549" i="2"/>
  <c r="Q1549" i="2"/>
  <c r="R1549" i="2"/>
  <c r="S1549" i="2"/>
  <c r="T1549" i="2"/>
  <c r="M1550" i="2"/>
  <c r="O1550" i="2" s="1"/>
  <c r="N1550" i="2"/>
  <c r="P1550" i="2"/>
  <c r="Q1550" i="2"/>
  <c r="R1550" i="2"/>
  <c r="S1550" i="2"/>
  <c r="T1550" i="2"/>
  <c r="M1551" i="2"/>
  <c r="N1551" i="2"/>
  <c r="O1551" i="2" s="1"/>
  <c r="P1551" i="2" s="1"/>
  <c r="Q1551" i="2"/>
  <c r="R1551" i="2"/>
  <c r="S1551" i="2"/>
  <c r="T1551" i="2"/>
  <c r="M1552" i="2"/>
  <c r="N1552" i="2"/>
  <c r="O1552" i="2"/>
  <c r="P1552" i="2"/>
  <c r="Q1552" i="2"/>
  <c r="R1552" i="2"/>
  <c r="S1552" i="2"/>
  <c r="T1552" i="2"/>
  <c r="M1553" i="2"/>
  <c r="N1553" i="2"/>
  <c r="O1553" i="2"/>
  <c r="P1553" i="2"/>
  <c r="Q1553" i="2"/>
  <c r="R1553" i="2"/>
  <c r="S1553" i="2"/>
  <c r="T1553" i="2"/>
  <c r="M1554" i="2"/>
  <c r="N1554" i="2"/>
  <c r="Q1554" i="2"/>
  <c r="R1554" i="2"/>
  <c r="S1554" i="2"/>
  <c r="T1554" i="2"/>
  <c r="M1555" i="2"/>
  <c r="N1555" i="2"/>
  <c r="O1555" i="2"/>
  <c r="P1555" i="2" s="1"/>
  <c r="Q1555" i="2"/>
  <c r="R1555" i="2"/>
  <c r="S1555" i="2"/>
  <c r="T1555" i="2"/>
  <c r="M1556" i="2"/>
  <c r="N1556" i="2"/>
  <c r="O1556" i="2" s="1"/>
  <c r="P1556" i="2"/>
  <c r="Q1556" i="2"/>
  <c r="R1556" i="2"/>
  <c r="S1556" i="2"/>
  <c r="T1556" i="2"/>
  <c r="M1557" i="2"/>
  <c r="N1557" i="2"/>
  <c r="Q1557" i="2"/>
  <c r="R1557" i="2"/>
  <c r="S1557" i="2"/>
  <c r="T1557" i="2"/>
  <c r="M1558" i="2"/>
  <c r="N1558" i="2"/>
  <c r="O1558" i="2" s="1"/>
  <c r="P1558" i="2"/>
  <c r="Q1558" i="2"/>
  <c r="R1558" i="2"/>
  <c r="S1558" i="2"/>
  <c r="T1558" i="2"/>
  <c r="M1559" i="2"/>
  <c r="O1559" i="2" s="1"/>
  <c r="N1559" i="2"/>
  <c r="P1559" i="2"/>
  <c r="Q1559" i="2"/>
  <c r="R1559" i="2"/>
  <c r="S1559" i="2"/>
  <c r="T1559" i="2"/>
  <c r="M1560" i="2"/>
  <c r="N1560" i="2"/>
  <c r="O1560" i="2" s="1"/>
  <c r="P1560" i="2"/>
  <c r="Q1560" i="2"/>
  <c r="R1560" i="2"/>
  <c r="S1560" i="2"/>
  <c r="T1560" i="2"/>
  <c r="M1561" i="2"/>
  <c r="N1561" i="2"/>
  <c r="Q1561" i="2"/>
  <c r="R1561" i="2"/>
  <c r="S1561" i="2"/>
  <c r="T1561" i="2"/>
  <c r="M1562" i="2"/>
  <c r="N1562" i="2"/>
  <c r="O1562" i="2"/>
  <c r="P1562" i="2"/>
  <c r="Q1562" i="2"/>
  <c r="R1562" i="2"/>
  <c r="S1562" i="2"/>
  <c r="T1562" i="2"/>
  <c r="M1563" i="2"/>
  <c r="N1563" i="2"/>
  <c r="O1563" i="2" s="1"/>
  <c r="P1563" i="2"/>
  <c r="Q1563" i="2"/>
  <c r="R1563" i="2"/>
  <c r="S1563" i="2"/>
  <c r="T1563" i="2"/>
  <c r="M1564" i="2"/>
  <c r="N1564" i="2"/>
  <c r="O1564" i="2"/>
  <c r="P1564" i="2"/>
  <c r="Q1564" i="2"/>
  <c r="R1564" i="2"/>
  <c r="S1564" i="2"/>
  <c r="T1564" i="2"/>
  <c r="M1565" i="2"/>
  <c r="N1565" i="2"/>
  <c r="O1565" i="2" s="1"/>
  <c r="P1565" i="2"/>
  <c r="Q1565" i="2"/>
  <c r="R1565" i="2"/>
  <c r="S1565" i="2"/>
  <c r="T1565" i="2"/>
  <c r="M1566" i="2"/>
  <c r="N1566" i="2"/>
  <c r="O1566" i="2"/>
  <c r="P1566" i="2" s="1"/>
  <c r="Q1566" i="2"/>
  <c r="R1566" i="2"/>
  <c r="S1566" i="2"/>
  <c r="T1566" i="2"/>
  <c r="M1567" i="2"/>
  <c r="N1567" i="2"/>
  <c r="Q1567" i="2"/>
  <c r="R1567" i="2"/>
  <c r="S1567" i="2"/>
  <c r="T1567" i="2"/>
  <c r="M1568" i="2"/>
  <c r="N1568" i="2"/>
  <c r="Q1568" i="2"/>
  <c r="R1568" i="2"/>
  <c r="S1568" i="2"/>
  <c r="T1568" i="2"/>
  <c r="M1569" i="2"/>
  <c r="N1569" i="2"/>
  <c r="O1569" i="2"/>
  <c r="P1569" i="2" s="1"/>
  <c r="Q1569" i="2"/>
  <c r="R1569" i="2"/>
  <c r="S1569" i="2"/>
  <c r="T1569" i="2"/>
  <c r="M1570" i="2"/>
  <c r="N1570" i="2"/>
  <c r="O1570" i="2" s="1"/>
  <c r="P1570" i="2"/>
  <c r="Q1570" i="2"/>
  <c r="R1570" i="2"/>
  <c r="S1570" i="2"/>
  <c r="T1570" i="2"/>
  <c r="M1571" i="2"/>
  <c r="N1571" i="2"/>
  <c r="O1571" i="2" s="1"/>
  <c r="P1571" i="2"/>
  <c r="Q1571" i="2"/>
  <c r="R1571" i="2"/>
  <c r="S1571" i="2"/>
  <c r="T1571" i="2"/>
  <c r="M1572" i="2"/>
  <c r="N1572" i="2"/>
  <c r="O1572" i="2"/>
  <c r="P1572" i="2" s="1"/>
  <c r="Q1572" i="2"/>
  <c r="R1572" i="2"/>
  <c r="S1572" i="2"/>
  <c r="T1572" i="2"/>
  <c r="M1573" i="2"/>
  <c r="N1573" i="2"/>
  <c r="O1573" i="2"/>
  <c r="P1573" i="2"/>
  <c r="Q1573" i="2"/>
  <c r="R1573" i="2"/>
  <c r="S1573" i="2"/>
  <c r="T1573" i="2"/>
  <c r="M1574" i="2"/>
  <c r="O1574" i="2" s="1"/>
  <c r="P1574" i="2" s="1"/>
  <c r="N1574" i="2"/>
  <c r="Q1574" i="2"/>
  <c r="R1574" i="2"/>
  <c r="S1574" i="2"/>
  <c r="T1574" i="2"/>
  <c r="M1575" i="2"/>
  <c r="N1575" i="2"/>
  <c r="Q1575" i="2"/>
  <c r="R1575" i="2"/>
  <c r="S1575" i="2"/>
  <c r="T1575" i="2"/>
  <c r="M1576" i="2"/>
  <c r="O1576" i="2" s="1"/>
  <c r="P1576" i="2" s="1"/>
  <c r="N1576" i="2"/>
  <c r="Q1576" i="2"/>
  <c r="R1576" i="2"/>
  <c r="S1576" i="2"/>
  <c r="T1576" i="2"/>
  <c r="M1577" i="2"/>
  <c r="N1577" i="2"/>
  <c r="O1577" i="2" s="1"/>
  <c r="P1577" i="2"/>
  <c r="Q1577" i="2"/>
  <c r="R1577" i="2"/>
  <c r="S1577" i="2"/>
  <c r="T1577" i="2"/>
  <c r="M1578" i="2"/>
  <c r="N1578" i="2"/>
  <c r="Q1578" i="2"/>
  <c r="R1578" i="2"/>
  <c r="S1578" i="2"/>
  <c r="T1578" i="2"/>
  <c r="M1579" i="2"/>
  <c r="N1579" i="2"/>
  <c r="O1579" i="2" s="1"/>
  <c r="P1579" i="2"/>
  <c r="Q1579" i="2"/>
  <c r="R1579" i="2"/>
  <c r="S1579" i="2"/>
  <c r="T1579" i="2"/>
  <c r="M1580" i="2"/>
  <c r="N1580" i="2"/>
  <c r="O1580" i="2" s="1"/>
  <c r="P1580" i="2" s="1"/>
  <c r="Q1580" i="2"/>
  <c r="R1580" i="2"/>
  <c r="S1580" i="2"/>
  <c r="T1580" i="2"/>
  <c r="M1581" i="2"/>
  <c r="N1581" i="2"/>
  <c r="O1581" i="2"/>
  <c r="P1581" i="2"/>
  <c r="Q1581" i="2"/>
  <c r="R1581" i="2"/>
  <c r="S1581" i="2"/>
  <c r="T1581" i="2"/>
  <c r="M1582" i="2"/>
  <c r="N1582" i="2"/>
  <c r="Q1582" i="2"/>
  <c r="R1582" i="2"/>
  <c r="S1582" i="2"/>
  <c r="T1582" i="2"/>
  <c r="M1583" i="2"/>
  <c r="N1583" i="2"/>
  <c r="O1583" i="2"/>
  <c r="P1583" i="2"/>
  <c r="Q1583" i="2"/>
  <c r="R1583" i="2"/>
  <c r="S1583" i="2"/>
  <c r="T1583" i="2"/>
  <c r="M1584" i="2"/>
  <c r="N1584" i="2"/>
  <c r="O1584" i="2" s="1"/>
  <c r="P1584" i="2" s="1"/>
  <c r="Q1584" i="2"/>
  <c r="R1584" i="2"/>
  <c r="S1584" i="2"/>
  <c r="T1584" i="2"/>
  <c r="M1585" i="2"/>
  <c r="N1585" i="2"/>
  <c r="O1585" i="2"/>
  <c r="P1585" i="2"/>
  <c r="Q1585" i="2"/>
  <c r="R1585" i="2"/>
  <c r="S1585" i="2"/>
  <c r="T1585" i="2"/>
  <c r="M1586" i="2"/>
  <c r="N1586" i="2"/>
  <c r="O1586" i="2" s="1"/>
  <c r="P1586" i="2" s="1"/>
  <c r="Q1586" i="2"/>
  <c r="R1586" i="2"/>
  <c r="S1586" i="2"/>
  <c r="T1586" i="2"/>
  <c r="M1587" i="2"/>
  <c r="N1587" i="2"/>
  <c r="Q1587" i="2"/>
  <c r="R1587" i="2"/>
  <c r="S1587" i="2"/>
  <c r="T1587" i="2"/>
  <c r="M1588" i="2"/>
  <c r="O1588" i="2" s="1"/>
  <c r="P1588" i="2" s="1"/>
  <c r="N1588" i="2"/>
  <c r="Q1588" i="2"/>
  <c r="R1588" i="2"/>
  <c r="S1588" i="2"/>
  <c r="T1588" i="2"/>
  <c r="M1589" i="2"/>
  <c r="N1589" i="2"/>
  <c r="Q1589" i="2"/>
  <c r="R1589" i="2"/>
  <c r="S1589" i="2"/>
  <c r="T1589" i="2"/>
  <c r="M1590" i="2"/>
  <c r="O1590" i="2" s="1"/>
  <c r="P1590" i="2" s="1"/>
  <c r="N1590" i="2"/>
  <c r="Q1590" i="2"/>
  <c r="R1590" i="2"/>
  <c r="S1590" i="2"/>
  <c r="T1590" i="2"/>
  <c r="M1591" i="2"/>
  <c r="N1591" i="2"/>
  <c r="O1591" i="2" s="1"/>
  <c r="P1591" i="2"/>
  <c r="Q1591" i="2"/>
  <c r="R1591" i="2"/>
  <c r="S1591" i="2"/>
  <c r="T1591" i="2"/>
  <c r="M1592" i="2"/>
  <c r="N1592" i="2"/>
  <c r="O1592" i="2"/>
  <c r="P1592" i="2" s="1"/>
  <c r="Q1592" i="2"/>
  <c r="R1592" i="2"/>
  <c r="S1592" i="2"/>
  <c r="T1592" i="2"/>
  <c r="M1593" i="2"/>
  <c r="N1593" i="2"/>
  <c r="O1593" i="2"/>
  <c r="P1593" i="2"/>
  <c r="Q1593" i="2"/>
  <c r="R1593" i="2"/>
  <c r="S1593" i="2"/>
  <c r="T1593" i="2"/>
  <c r="M1594" i="2"/>
  <c r="O1594" i="2" s="1"/>
  <c r="P1594" i="2" s="1"/>
  <c r="N1594" i="2"/>
  <c r="Q1594" i="2"/>
  <c r="R1594" i="2"/>
  <c r="S1594" i="2"/>
  <c r="T1594" i="2"/>
  <c r="M1595" i="2"/>
  <c r="N1595" i="2"/>
  <c r="Q1595" i="2"/>
  <c r="R1595" i="2"/>
  <c r="S1595" i="2"/>
  <c r="T1595" i="2"/>
  <c r="M1596" i="2"/>
  <c r="O1596" i="2" s="1"/>
  <c r="P1596" i="2" s="1"/>
  <c r="N1596" i="2"/>
  <c r="Q1596" i="2"/>
  <c r="R1596" i="2"/>
  <c r="S1596" i="2"/>
  <c r="T1596" i="2"/>
  <c r="M1597" i="2"/>
  <c r="N1597" i="2"/>
  <c r="Q1597" i="2"/>
  <c r="R1597" i="2"/>
  <c r="S1597" i="2"/>
  <c r="T1597" i="2"/>
  <c r="M1598" i="2"/>
  <c r="N1598" i="2"/>
  <c r="O1598" i="2" s="1"/>
  <c r="P1598" i="2"/>
  <c r="Q1598" i="2"/>
  <c r="R1598" i="2"/>
  <c r="S1598" i="2"/>
  <c r="T1598" i="2"/>
  <c r="M1599" i="2"/>
  <c r="N1599" i="2"/>
  <c r="Q1599" i="2"/>
  <c r="R1599" i="2"/>
  <c r="S1599" i="2"/>
  <c r="T1599" i="2"/>
  <c r="M1600" i="2"/>
  <c r="N1600" i="2"/>
  <c r="O1600" i="2" s="1"/>
  <c r="P1600" i="2" s="1"/>
  <c r="Q1600" i="2"/>
  <c r="R1600" i="2"/>
  <c r="S1600" i="2"/>
  <c r="T1600" i="2"/>
  <c r="M1601" i="2"/>
  <c r="N1601" i="2"/>
  <c r="O1601" i="2" s="1"/>
  <c r="P1601" i="2"/>
  <c r="Q1601" i="2"/>
  <c r="R1601" i="2"/>
  <c r="S1601" i="2"/>
  <c r="T1601" i="2"/>
  <c r="M1602" i="2"/>
  <c r="N1602" i="2"/>
  <c r="O1602" i="2" s="1"/>
  <c r="P1602" i="2" s="1"/>
  <c r="Q1602" i="2"/>
  <c r="R1602" i="2"/>
  <c r="S1602" i="2"/>
  <c r="T1602" i="2"/>
  <c r="M1603" i="2"/>
  <c r="N1603" i="2"/>
  <c r="Q1603" i="2"/>
  <c r="R1603" i="2"/>
  <c r="S1603" i="2"/>
  <c r="T1603" i="2"/>
  <c r="M1604" i="2"/>
  <c r="O1604" i="2" s="1"/>
  <c r="P1604" i="2" s="1"/>
  <c r="N1604" i="2"/>
  <c r="Q1604" i="2"/>
  <c r="R1604" i="2"/>
  <c r="S1604" i="2"/>
  <c r="T1604" i="2"/>
  <c r="M1605" i="2"/>
  <c r="N1605" i="2"/>
  <c r="O1605" i="2" s="1"/>
  <c r="P1605" i="2" s="1"/>
  <c r="Q1605" i="2"/>
  <c r="R1605" i="2"/>
  <c r="S1605" i="2"/>
  <c r="T1605" i="2"/>
  <c r="M1606" i="2"/>
  <c r="O1606" i="2" s="1"/>
  <c r="P1606" i="2" s="1"/>
  <c r="N1606" i="2"/>
  <c r="Q1606" i="2"/>
  <c r="R1606" i="2"/>
  <c r="S1606" i="2"/>
  <c r="T1606" i="2"/>
  <c r="M1607" i="2"/>
  <c r="N1607" i="2"/>
  <c r="O1607" i="2" s="1"/>
  <c r="P1607" i="2"/>
  <c r="Q1607" i="2"/>
  <c r="R1607" i="2"/>
  <c r="S1607" i="2"/>
  <c r="T1607" i="2"/>
  <c r="M1608" i="2"/>
  <c r="O1608" i="2" s="1"/>
  <c r="P1608" i="2" s="1"/>
  <c r="N1608" i="2"/>
  <c r="Q1608" i="2"/>
  <c r="R1608" i="2"/>
  <c r="S1608" i="2"/>
  <c r="T1608" i="2"/>
  <c r="M1609" i="2"/>
  <c r="N1609" i="2"/>
  <c r="O1609" i="2" s="1"/>
  <c r="P1609" i="2"/>
  <c r="Q1609" i="2"/>
  <c r="R1609" i="2"/>
  <c r="S1609" i="2"/>
  <c r="T1609" i="2"/>
  <c r="M1610" i="2"/>
  <c r="N1610" i="2"/>
  <c r="Q1610" i="2"/>
  <c r="R1610" i="2"/>
  <c r="S1610" i="2"/>
  <c r="T1610" i="2"/>
  <c r="M1611" i="2"/>
  <c r="N1611" i="2"/>
  <c r="O1611" i="2"/>
  <c r="P1611" i="2"/>
  <c r="Q1611" i="2"/>
  <c r="R1611" i="2"/>
  <c r="S1611" i="2"/>
  <c r="T1611" i="2"/>
  <c r="M1612" i="2"/>
  <c r="N1612" i="2"/>
  <c r="O1612" i="2" s="1"/>
  <c r="P1612" i="2"/>
  <c r="Q1612" i="2"/>
  <c r="R1612" i="2"/>
  <c r="S1612" i="2"/>
  <c r="T1612" i="2"/>
  <c r="M1613" i="2"/>
  <c r="N1613" i="2"/>
  <c r="O1613" i="2"/>
  <c r="P1613" i="2"/>
  <c r="Q1613" i="2"/>
  <c r="R1613" i="2"/>
  <c r="S1613" i="2"/>
  <c r="T1613" i="2"/>
  <c r="M1614" i="2"/>
  <c r="N1614" i="2"/>
  <c r="O1614" i="2"/>
  <c r="P1614" i="2" s="1"/>
  <c r="Q1614" i="2"/>
  <c r="R1614" i="2"/>
  <c r="S1614" i="2"/>
  <c r="T1614" i="2"/>
  <c r="M1615" i="2"/>
  <c r="N1615" i="2"/>
  <c r="O1615" i="2"/>
  <c r="P1615" i="2"/>
  <c r="Q1615" i="2"/>
  <c r="R1615" i="2"/>
  <c r="S1615" i="2"/>
  <c r="T1615" i="2"/>
  <c r="M1616" i="2"/>
  <c r="O1616" i="2" s="1"/>
  <c r="N1616" i="2"/>
  <c r="P1616" i="2"/>
  <c r="Q1616" i="2"/>
  <c r="R1616" i="2"/>
  <c r="S1616" i="2"/>
  <c r="T1616" i="2"/>
  <c r="M1617" i="2"/>
  <c r="N1617" i="2"/>
  <c r="Q1617" i="2"/>
  <c r="R1617" i="2"/>
  <c r="S1617" i="2"/>
  <c r="T1617" i="2"/>
  <c r="M1618" i="2"/>
  <c r="N1618" i="2"/>
  <c r="O1618" i="2"/>
  <c r="P1618" i="2" s="1"/>
  <c r="Q1618" i="2"/>
  <c r="R1618" i="2"/>
  <c r="S1618" i="2"/>
  <c r="T1618" i="2"/>
  <c r="M1619" i="2"/>
  <c r="N1619" i="2"/>
  <c r="O1619" i="2" s="1"/>
  <c r="P1619" i="2"/>
  <c r="Q1619" i="2"/>
  <c r="R1619" i="2"/>
  <c r="S1619" i="2"/>
  <c r="T1619" i="2"/>
  <c r="M1620" i="2"/>
  <c r="N1620" i="2"/>
  <c r="O1620" i="2" s="1"/>
  <c r="P1620" i="2"/>
  <c r="Q1620" i="2"/>
  <c r="R1620" i="2"/>
  <c r="S1620" i="2"/>
  <c r="T1620" i="2"/>
  <c r="M1621" i="2"/>
  <c r="N1621" i="2"/>
  <c r="O1621" i="2"/>
  <c r="P1621" i="2"/>
  <c r="Q1621" i="2"/>
  <c r="R1621" i="2"/>
  <c r="S1621" i="2"/>
  <c r="T1621" i="2"/>
  <c r="M1622" i="2"/>
  <c r="N1622" i="2"/>
  <c r="O1622" i="2"/>
  <c r="P1622" i="2" s="1"/>
  <c r="Q1622" i="2"/>
  <c r="R1622" i="2"/>
  <c r="S1622" i="2"/>
  <c r="T1622" i="2"/>
  <c r="M1623" i="2"/>
  <c r="N1623" i="2"/>
  <c r="O1623" i="2"/>
  <c r="P1623" i="2" s="1"/>
  <c r="Q1623" i="2"/>
  <c r="R1623" i="2"/>
  <c r="S1623" i="2"/>
  <c r="T1623" i="2"/>
  <c r="M1624" i="2"/>
  <c r="O1624" i="2" s="1"/>
  <c r="N1624" i="2"/>
  <c r="P1624" i="2"/>
  <c r="Q1624" i="2"/>
  <c r="R1624" i="2"/>
  <c r="S1624" i="2"/>
  <c r="T1624" i="2"/>
  <c r="M1625" i="2"/>
  <c r="O1625" i="2" s="1"/>
  <c r="P1625" i="2" s="1"/>
  <c r="N1625" i="2"/>
  <c r="Q1625" i="2"/>
  <c r="R1625" i="2"/>
  <c r="S1625" i="2"/>
  <c r="T1625" i="2"/>
  <c r="M1626" i="2"/>
  <c r="N1626" i="2"/>
  <c r="O1626" i="2" s="1"/>
  <c r="P1626" i="2"/>
  <c r="Q1626" i="2"/>
  <c r="R1626" i="2"/>
  <c r="S1626" i="2"/>
  <c r="T1626" i="2"/>
  <c r="M1627" i="2"/>
  <c r="N1627" i="2"/>
  <c r="Q1627" i="2"/>
  <c r="R1627" i="2"/>
  <c r="S1627" i="2"/>
  <c r="T1627" i="2"/>
  <c r="M1628" i="2"/>
  <c r="N1628" i="2"/>
  <c r="O1628" i="2"/>
  <c r="P1628" i="2"/>
  <c r="Q1628" i="2"/>
  <c r="R1628" i="2"/>
  <c r="S1628" i="2"/>
  <c r="T1628" i="2"/>
  <c r="M1629" i="2"/>
  <c r="N1629" i="2"/>
  <c r="O1629" i="2" s="1"/>
  <c r="P1629" i="2" s="1"/>
  <c r="Q1629" i="2"/>
  <c r="R1629" i="2"/>
  <c r="S1629" i="2"/>
  <c r="T1629" i="2"/>
  <c r="M1630" i="2"/>
  <c r="N1630" i="2"/>
  <c r="O1630" i="2"/>
  <c r="P1630" i="2"/>
  <c r="Q1630" i="2"/>
  <c r="R1630" i="2"/>
  <c r="S1630" i="2"/>
  <c r="T1630" i="2"/>
  <c r="M1631" i="2"/>
  <c r="N1631" i="2"/>
  <c r="Q1631" i="2"/>
  <c r="R1631" i="2"/>
  <c r="S1631" i="2"/>
  <c r="T1631" i="2"/>
  <c r="M1632" i="2"/>
  <c r="N1632" i="2"/>
  <c r="O1632" i="2"/>
  <c r="P1632" i="2"/>
  <c r="Q1632" i="2"/>
  <c r="R1632" i="2"/>
  <c r="S1632" i="2"/>
  <c r="T1632" i="2"/>
  <c r="M1633" i="2"/>
  <c r="N1633" i="2"/>
  <c r="O1633" i="2" s="1"/>
  <c r="P1633" i="2" s="1"/>
  <c r="Q1633" i="2"/>
  <c r="R1633" i="2"/>
  <c r="S1633" i="2"/>
  <c r="T1633" i="2"/>
  <c r="M1634" i="2"/>
  <c r="N1634" i="2"/>
  <c r="O1634" i="2"/>
  <c r="P1634" i="2"/>
  <c r="Q1634" i="2"/>
  <c r="R1634" i="2"/>
  <c r="S1634" i="2"/>
  <c r="T1634" i="2"/>
  <c r="M1635" i="2"/>
  <c r="N1635" i="2"/>
  <c r="O1635" i="2"/>
  <c r="P1635" i="2"/>
  <c r="Q1635" i="2"/>
  <c r="R1635" i="2"/>
  <c r="S1635" i="2"/>
  <c r="T1635" i="2"/>
  <c r="M1636" i="2"/>
  <c r="N1636" i="2"/>
  <c r="Q1636" i="2"/>
  <c r="R1636" i="2"/>
  <c r="S1636" i="2"/>
  <c r="T1636" i="2"/>
  <c r="M1637" i="2"/>
  <c r="N1637" i="2"/>
  <c r="O1637" i="2"/>
  <c r="P1637" i="2" s="1"/>
  <c r="Q1637" i="2"/>
  <c r="R1637" i="2"/>
  <c r="S1637" i="2"/>
  <c r="T1637" i="2"/>
  <c r="M1638" i="2"/>
  <c r="N1638" i="2"/>
  <c r="Q1638" i="2"/>
  <c r="R1638" i="2"/>
  <c r="S1638" i="2"/>
  <c r="T1638" i="2"/>
  <c r="M1639" i="2"/>
  <c r="N1639" i="2"/>
  <c r="O1639" i="2"/>
  <c r="P1639" i="2" s="1"/>
  <c r="Q1639" i="2"/>
  <c r="R1639" i="2"/>
  <c r="S1639" i="2"/>
  <c r="T1639" i="2"/>
  <c r="M1640" i="2"/>
  <c r="N1640" i="2"/>
  <c r="O1640" i="2" s="1"/>
  <c r="P1640" i="2"/>
  <c r="Q1640" i="2"/>
  <c r="R1640" i="2"/>
  <c r="S1640" i="2"/>
  <c r="T1640" i="2"/>
  <c r="M1641" i="2"/>
  <c r="O1641" i="2" s="1"/>
  <c r="N1641" i="2"/>
  <c r="P1641" i="2"/>
  <c r="Q1641" i="2"/>
  <c r="R1641" i="2"/>
  <c r="S1641" i="2"/>
  <c r="T1641" i="2"/>
  <c r="M1642" i="2"/>
  <c r="N1642" i="2"/>
  <c r="O1642" i="2"/>
  <c r="P1642" i="2"/>
  <c r="Q1642" i="2"/>
  <c r="R1642" i="2"/>
  <c r="S1642" i="2"/>
  <c r="T1642" i="2"/>
  <c r="M1643" i="2"/>
  <c r="N1643" i="2"/>
  <c r="O1643" i="2"/>
  <c r="P1643" i="2"/>
  <c r="Q1643" i="2"/>
  <c r="R1643" i="2"/>
  <c r="S1643" i="2"/>
  <c r="T1643" i="2"/>
  <c r="M1644" i="2"/>
  <c r="N1644" i="2"/>
  <c r="O1644" i="2"/>
  <c r="P1644" i="2" s="1"/>
  <c r="Q1644" i="2"/>
  <c r="R1644" i="2"/>
  <c r="S1644" i="2"/>
  <c r="T1644" i="2"/>
  <c r="M1645" i="2"/>
  <c r="N1645" i="2"/>
  <c r="Q1645" i="2"/>
  <c r="R1645" i="2"/>
  <c r="S1645" i="2"/>
  <c r="T1645" i="2"/>
  <c r="M1646" i="2"/>
  <c r="N1646" i="2"/>
  <c r="O1646" i="2"/>
  <c r="P1646" i="2" s="1"/>
  <c r="Q1646" i="2"/>
  <c r="R1646" i="2"/>
  <c r="S1646" i="2"/>
  <c r="T1646" i="2"/>
  <c r="M1647" i="2"/>
  <c r="N1647" i="2"/>
  <c r="O1647" i="2" s="1"/>
  <c r="P1647" i="2"/>
  <c r="Q1647" i="2"/>
  <c r="R1647" i="2"/>
  <c r="S1647" i="2"/>
  <c r="T1647" i="2"/>
  <c r="M1648" i="2"/>
  <c r="N1648" i="2"/>
  <c r="Q1648" i="2"/>
  <c r="R1648" i="2"/>
  <c r="S1648" i="2"/>
  <c r="T1648" i="2"/>
  <c r="M1649" i="2"/>
  <c r="N1649" i="2"/>
  <c r="O1649" i="2" s="1"/>
  <c r="P1649" i="2"/>
  <c r="Q1649" i="2"/>
  <c r="R1649" i="2"/>
  <c r="S1649" i="2"/>
  <c r="T1649" i="2"/>
  <c r="M1650" i="2"/>
  <c r="N1650" i="2"/>
  <c r="O1650" i="2"/>
  <c r="P1650" i="2"/>
  <c r="Q1650" i="2"/>
  <c r="R1650" i="2"/>
  <c r="S1650" i="2"/>
  <c r="T1650" i="2"/>
  <c r="M1651" i="2"/>
  <c r="N1651" i="2"/>
  <c r="O1651" i="2"/>
  <c r="P1651" i="2"/>
  <c r="Q1651" i="2"/>
  <c r="R1651" i="2"/>
  <c r="S1651" i="2"/>
  <c r="T1651" i="2"/>
  <c r="M1652" i="2"/>
  <c r="N1652" i="2"/>
  <c r="Q1652" i="2"/>
  <c r="R1652" i="2"/>
  <c r="S1652" i="2"/>
  <c r="T1652" i="2"/>
  <c r="M1653" i="2"/>
  <c r="N1653" i="2"/>
  <c r="O1653" i="2"/>
  <c r="P1653" i="2"/>
  <c r="Q1653" i="2"/>
  <c r="R1653" i="2"/>
  <c r="S1653" i="2"/>
  <c r="T1653" i="2"/>
  <c r="M1654" i="2"/>
  <c r="N1654" i="2"/>
  <c r="O1654" i="2" s="1"/>
  <c r="P1654" i="2"/>
  <c r="Q1654" i="2"/>
  <c r="R1654" i="2"/>
  <c r="S1654" i="2"/>
  <c r="T1654" i="2"/>
  <c r="M1655" i="2"/>
  <c r="N1655" i="2"/>
  <c r="O1655" i="2"/>
  <c r="P1655" i="2"/>
  <c r="Q1655" i="2"/>
  <c r="R1655" i="2"/>
  <c r="S1655" i="2"/>
  <c r="T1655" i="2"/>
  <c r="M1656" i="2"/>
  <c r="N1656" i="2"/>
  <c r="O1656" i="2" s="1"/>
  <c r="P1656" i="2" s="1"/>
  <c r="Q1656" i="2"/>
  <c r="R1656" i="2"/>
  <c r="S1656" i="2"/>
  <c r="T1656" i="2"/>
  <c r="M1657" i="2"/>
  <c r="N1657" i="2"/>
  <c r="O1657" i="2"/>
  <c r="P1657" i="2"/>
  <c r="Q1657" i="2"/>
  <c r="R1657" i="2"/>
  <c r="S1657" i="2"/>
  <c r="T1657" i="2"/>
  <c r="M1658" i="2"/>
  <c r="N1658" i="2"/>
  <c r="O1658" i="2" s="1"/>
  <c r="P1658" i="2" s="1"/>
  <c r="Q1658" i="2"/>
  <c r="R1658" i="2"/>
  <c r="S1658" i="2"/>
  <c r="T1658" i="2"/>
  <c r="M1659" i="2"/>
  <c r="N1659" i="2"/>
  <c r="Q1659" i="2"/>
  <c r="R1659" i="2"/>
  <c r="S1659" i="2"/>
  <c r="T1659" i="2"/>
  <c r="M1660" i="2"/>
  <c r="O1660" i="2" s="1"/>
  <c r="P1660" i="2" s="1"/>
  <c r="N1660" i="2"/>
  <c r="Q1660" i="2"/>
  <c r="R1660" i="2"/>
  <c r="S1660" i="2"/>
  <c r="T1660" i="2"/>
  <c r="M1661" i="2"/>
  <c r="N1661" i="2"/>
  <c r="O1661" i="2" s="1"/>
  <c r="P1661" i="2" s="1"/>
  <c r="Q1661" i="2"/>
  <c r="R1661" i="2"/>
  <c r="S1661" i="2"/>
  <c r="T1661" i="2"/>
  <c r="M1662" i="2"/>
  <c r="N1662" i="2"/>
  <c r="O1662" i="2" s="1"/>
  <c r="P1662" i="2" s="1"/>
  <c r="Q1662" i="2"/>
  <c r="R1662" i="2"/>
  <c r="S1662" i="2"/>
  <c r="T1662" i="2"/>
  <c r="M1663" i="2"/>
  <c r="N1663" i="2"/>
  <c r="O1663" i="2"/>
  <c r="P1663" i="2"/>
  <c r="Q1663" i="2"/>
  <c r="R1663" i="2"/>
  <c r="S1663" i="2"/>
  <c r="T1663" i="2"/>
  <c r="M1664" i="2"/>
  <c r="N1664" i="2"/>
  <c r="O1664" i="2"/>
  <c r="P1664" i="2"/>
  <c r="Q1664" i="2"/>
  <c r="R1664" i="2"/>
  <c r="S1664" i="2"/>
  <c r="T1664" i="2"/>
  <c r="M1665" i="2"/>
  <c r="N1665" i="2"/>
  <c r="Q1665" i="2"/>
  <c r="R1665" i="2"/>
  <c r="S1665" i="2"/>
  <c r="T1665" i="2"/>
  <c r="M1666" i="2"/>
  <c r="O1666" i="2" s="1"/>
  <c r="N1666" i="2"/>
  <c r="P1666" i="2"/>
  <c r="Q1666" i="2"/>
  <c r="R1666" i="2"/>
  <c r="S1666" i="2"/>
  <c r="T1666" i="2"/>
  <c r="M1667" i="2"/>
  <c r="O1667" i="2" s="1"/>
  <c r="P1667" i="2" s="1"/>
  <c r="N1667" i="2"/>
  <c r="Q1667" i="2"/>
  <c r="R1667" i="2"/>
  <c r="S1667" i="2"/>
  <c r="T1667" i="2"/>
  <c r="M1668" i="2"/>
  <c r="N1668" i="2"/>
  <c r="O1668" i="2" s="1"/>
  <c r="P1668" i="2" s="1"/>
  <c r="Q1668" i="2"/>
  <c r="R1668" i="2"/>
  <c r="S1668" i="2"/>
  <c r="T1668" i="2"/>
  <c r="M1669" i="2"/>
  <c r="N1669" i="2"/>
  <c r="O1669" i="2" s="1"/>
  <c r="P1669" i="2" s="1"/>
  <c r="Q1669" i="2"/>
  <c r="R1669" i="2"/>
  <c r="S1669" i="2"/>
  <c r="T1669" i="2"/>
  <c r="M1670" i="2"/>
  <c r="N1670" i="2"/>
  <c r="O1670" i="2" s="1"/>
  <c r="P1670" i="2" s="1"/>
  <c r="Q1670" i="2"/>
  <c r="R1670" i="2"/>
  <c r="S1670" i="2"/>
  <c r="T1670" i="2"/>
  <c r="M1671" i="2"/>
  <c r="N1671" i="2"/>
  <c r="O1671" i="2"/>
  <c r="P1671" i="2"/>
  <c r="Q1671" i="2"/>
  <c r="R1671" i="2"/>
  <c r="S1671" i="2"/>
  <c r="T1671" i="2"/>
  <c r="M1672" i="2"/>
  <c r="N1672" i="2"/>
  <c r="O1672" i="2"/>
  <c r="P1672" i="2"/>
  <c r="Q1672" i="2"/>
  <c r="R1672" i="2"/>
  <c r="S1672" i="2"/>
  <c r="T1672" i="2"/>
  <c r="M1673" i="2"/>
  <c r="N1673" i="2"/>
  <c r="Q1673" i="2"/>
  <c r="R1673" i="2"/>
  <c r="S1673" i="2"/>
  <c r="T1673" i="2"/>
  <c r="M1674" i="2"/>
  <c r="N1674" i="2"/>
  <c r="O1674" i="2"/>
  <c r="P1674" i="2" s="1"/>
  <c r="Q1674" i="2"/>
  <c r="R1674" i="2"/>
  <c r="S1674" i="2"/>
  <c r="T1674" i="2"/>
  <c r="M1675" i="2"/>
  <c r="N1675" i="2"/>
  <c r="O1675" i="2" s="1"/>
  <c r="P1675" i="2"/>
  <c r="Q1675" i="2"/>
  <c r="R1675" i="2"/>
  <c r="S1675" i="2"/>
  <c r="T1675" i="2"/>
  <c r="M1676" i="2"/>
  <c r="N1676" i="2"/>
  <c r="Q1676" i="2"/>
  <c r="R1676" i="2"/>
  <c r="S1676" i="2"/>
  <c r="T1676" i="2"/>
  <c r="M1677" i="2"/>
  <c r="N1677" i="2"/>
  <c r="O1677" i="2"/>
  <c r="P1677" i="2"/>
  <c r="Q1677" i="2"/>
  <c r="R1677" i="2"/>
  <c r="S1677" i="2"/>
  <c r="T1677" i="2"/>
  <c r="M1678" i="2"/>
  <c r="N1678" i="2"/>
  <c r="O1678" i="2" s="1"/>
  <c r="P1678" i="2" s="1"/>
  <c r="Q1678" i="2"/>
  <c r="R1678" i="2"/>
  <c r="S1678" i="2"/>
  <c r="T1678" i="2"/>
  <c r="M1679" i="2"/>
  <c r="N1679" i="2"/>
  <c r="O1679" i="2"/>
  <c r="P1679" i="2"/>
  <c r="Q1679" i="2"/>
  <c r="R1679" i="2"/>
  <c r="S1679" i="2"/>
  <c r="T1679" i="2"/>
  <c r="M1680" i="2"/>
  <c r="N1680" i="2"/>
  <c r="Q1680" i="2"/>
  <c r="R1680" i="2"/>
  <c r="S1680" i="2"/>
  <c r="T1680" i="2"/>
  <c r="M1681" i="2"/>
  <c r="N1681" i="2"/>
  <c r="O1681" i="2"/>
  <c r="P1681" i="2"/>
  <c r="Q1681" i="2"/>
  <c r="R1681" i="2"/>
  <c r="S1681" i="2"/>
  <c r="T1681" i="2"/>
  <c r="M1682" i="2"/>
  <c r="N1682" i="2"/>
  <c r="O1682" i="2" s="1"/>
  <c r="P1682" i="2"/>
  <c r="Q1682" i="2"/>
  <c r="R1682" i="2"/>
  <c r="S1682" i="2"/>
  <c r="T1682" i="2"/>
  <c r="M1683" i="2"/>
  <c r="N1683" i="2"/>
  <c r="O1683" i="2"/>
  <c r="P1683" i="2" s="1"/>
  <c r="Q1683" i="2"/>
  <c r="R1683" i="2"/>
  <c r="S1683" i="2"/>
  <c r="T1683" i="2"/>
  <c r="M1684" i="2"/>
  <c r="N1684" i="2"/>
  <c r="O1684" i="2" s="1"/>
  <c r="P1684" i="2"/>
  <c r="Q1684" i="2"/>
  <c r="R1684" i="2"/>
  <c r="S1684" i="2"/>
  <c r="T1684" i="2"/>
  <c r="M1685" i="2"/>
  <c r="N1685" i="2"/>
  <c r="Q1685" i="2"/>
  <c r="R1685" i="2"/>
  <c r="S1685" i="2"/>
  <c r="T1685" i="2"/>
  <c r="M1686" i="2"/>
  <c r="N1686" i="2"/>
  <c r="O1686" i="2"/>
  <c r="P1686" i="2"/>
  <c r="Q1686" i="2"/>
  <c r="R1686" i="2"/>
  <c r="S1686" i="2"/>
  <c r="T1686" i="2"/>
  <c r="M1687" i="2"/>
  <c r="N1687" i="2"/>
  <c r="Q1687" i="2"/>
  <c r="R1687" i="2"/>
  <c r="S1687" i="2"/>
  <c r="T1687" i="2"/>
  <c r="M1688" i="2"/>
  <c r="N1688" i="2"/>
  <c r="O1688" i="2"/>
  <c r="P1688" i="2"/>
  <c r="Q1688" i="2"/>
  <c r="R1688" i="2"/>
  <c r="S1688" i="2"/>
  <c r="T1688" i="2"/>
  <c r="M1689" i="2"/>
  <c r="N1689" i="2"/>
  <c r="O1689" i="2" s="1"/>
  <c r="P1689" i="2"/>
  <c r="Q1689" i="2"/>
  <c r="R1689" i="2"/>
  <c r="S1689" i="2"/>
  <c r="T1689" i="2"/>
  <c r="M1690" i="2"/>
  <c r="N1690" i="2"/>
  <c r="O1690" i="2"/>
  <c r="P1690" i="2"/>
  <c r="Q1690" i="2"/>
  <c r="R1690" i="2"/>
  <c r="S1690" i="2"/>
  <c r="T1690" i="2"/>
  <c r="M1691" i="2"/>
  <c r="N1691" i="2"/>
  <c r="O1691" i="2" s="1"/>
  <c r="P1691" i="2" s="1"/>
  <c r="Q1691" i="2"/>
  <c r="R1691" i="2"/>
  <c r="S1691" i="2"/>
  <c r="T1691" i="2"/>
  <c r="M1692" i="2"/>
  <c r="N1692" i="2"/>
  <c r="O1692" i="2"/>
  <c r="P1692" i="2"/>
  <c r="Q1692" i="2"/>
  <c r="R1692" i="2"/>
  <c r="S1692" i="2"/>
  <c r="T1692" i="2"/>
  <c r="M1693" i="2"/>
  <c r="N1693" i="2"/>
  <c r="O1693" i="2"/>
  <c r="P1693" i="2"/>
  <c r="Q1693" i="2"/>
  <c r="R1693" i="2"/>
  <c r="S1693" i="2"/>
  <c r="T1693" i="2"/>
  <c r="M1694" i="2"/>
  <c r="N1694" i="2"/>
  <c r="Q1694" i="2"/>
  <c r="R1694" i="2"/>
  <c r="S1694" i="2"/>
  <c r="T1694" i="2"/>
  <c r="M1695" i="2"/>
  <c r="N1695" i="2"/>
  <c r="O1695" i="2"/>
  <c r="P1695" i="2"/>
  <c r="Q1695" i="2"/>
  <c r="R1695" i="2"/>
  <c r="S1695" i="2"/>
  <c r="T1695" i="2"/>
  <c r="M1696" i="2"/>
  <c r="N1696" i="2"/>
  <c r="O1696" i="2" s="1"/>
  <c r="P1696" i="2"/>
  <c r="Q1696" i="2"/>
  <c r="R1696" i="2"/>
  <c r="S1696" i="2"/>
  <c r="T1696" i="2"/>
  <c r="M1697" i="2"/>
  <c r="N1697" i="2"/>
  <c r="O1697" i="2"/>
  <c r="P1697" i="2" s="1"/>
  <c r="Q1697" i="2"/>
  <c r="R1697" i="2"/>
  <c r="S1697" i="2"/>
  <c r="T1697" i="2"/>
  <c r="M1698" i="2"/>
  <c r="N1698" i="2"/>
  <c r="O1698" i="2" s="1"/>
  <c r="P1698" i="2"/>
  <c r="Q1698" i="2"/>
  <c r="R1698" i="2"/>
  <c r="S1698" i="2"/>
  <c r="T1698" i="2"/>
  <c r="M1699" i="2"/>
  <c r="N1699" i="2"/>
  <c r="Q1699" i="2"/>
  <c r="R1699" i="2"/>
  <c r="S1699" i="2"/>
  <c r="T1699" i="2"/>
  <c r="M1700" i="2"/>
  <c r="N1700" i="2"/>
  <c r="O1700" i="2"/>
  <c r="P1700" i="2"/>
  <c r="Q1700" i="2"/>
  <c r="R1700" i="2"/>
  <c r="S1700" i="2"/>
  <c r="T1700" i="2"/>
  <c r="M1701" i="2"/>
  <c r="N1701" i="2"/>
  <c r="Q1701" i="2"/>
  <c r="R1701" i="2"/>
  <c r="S1701" i="2"/>
  <c r="T1701" i="2"/>
  <c r="M1702" i="2"/>
  <c r="N1702" i="2"/>
  <c r="O1702" i="2"/>
  <c r="P1702" i="2"/>
  <c r="Q1702" i="2"/>
  <c r="R1702" i="2"/>
  <c r="S1702" i="2"/>
  <c r="T1702" i="2"/>
  <c r="M1703" i="2"/>
  <c r="N1703" i="2"/>
  <c r="O1703" i="2" s="1"/>
  <c r="P1703" i="2"/>
  <c r="Q1703" i="2"/>
  <c r="R1703" i="2"/>
  <c r="S1703" i="2"/>
  <c r="T1703" i="2"/>
  <c r="M1704" i="2"/>
  <c r="N1704" i="2"/>
  <c r="O1704" i="2"/>
  <c r="P1704" i="2" s="1"/>
  <c r="Q1704" i="2"/>
  <c r="R1704" i="2"/>
  <c r="S1704" i="2"/>
  <c r="T1704" i="2"/>
  <c r="M1705" i="2"/>
  <c r="N1705" i="2"/>
  <c r="O1705" i="2" s="1"/>
  <c r="P1705" i="2"/>
  <c r="Q1705" i="2"/>
  <c r="R1705" i="2"/>
  <c r="S1705" i="2"/>
  <c r="T1705" i="2"/>
  <c r="M1706" i="2"/>
  <c r="N1706" i="2"/>
  <c r="Q1706" i="2"/>
  <c r="R1706" i="2"/>
  <c r="S1706" i="2"/>
  <c r="T1706" i="2"/>
  <c r="M1707" i="2"/>
  <c r="N1707" i="2"/>
  <c r="O1707" i="2" s="1"/>
  <c r="P1707" i="2"/>
  <c r="Q1707" i="2"/>
  <c r="R1707" i="2"/>
  <c r="S1707" i="2"/>
  <c r="T1707" i="2"/>
  <c r="M1708" i="2"/>
  <c r="O1708" i="2" s="1"/>
  <c r="N1708" i="2"/>
  <c r="P1708" i="2"/>
  <c r="Q1708" i="2"/>
  <c r="R1708" i="2"/>
  <c r="S1708" i="2"/>
  <c r="T1708" i="2"/>
  <c r="M1709" i="2"/>
  <c r="N1709" i="2"/>
  <c r="O1709" i="2"/>
  <c r="P1709" i="2"/>
  <c r="Q1709" i="2"/>
  <c r="R1709" i="2"/>
  <c r="S1709" i="2"/>
  <c r="T1709" i="2"/>
  <c r="M1710" i="2"/>
  <c r="N1710" i="2"/>
  <c r="O1710" i="2" s="1"/>
  <c r="P1710" i="2" s="1"/>
  <c r="Q1710" i="2"/>
  <c r="R1710" i="2"/>
  <c r="S1710" i="2"/>
  <c r="T1710" i="2"/>
  <c r="M1711" i="2"/>
  <c r="N1711" i="2"/>
  <c r="O1711" i="2"/>
  <c r="P1711" i="2"/>
  <c r="Q1711" i="2"/>
  <c r="R1711" i="2"/>
  <c r="S1711" i="2"/>
  <c r="T1711" i="2"/>
  <c r="M1712" i="2"/>
  <c r="N1712" i="2"/>
  <c r="O1712" i="2" s="1"/>
  <c r="P1712" i="2" s="1"/>
  <c r="Q1712" i="2"/>
  <c r="R1712" i="2"/>
  <c r="S1712" i="2"/>
  <c r="T1712" i="2"/>
  <c r="M1713" i="2"/>
  <c r="N1713" i="2"/>
  <c r="O1713" i="2"/>
  <c r="P1713" i="2"/>
  <c r="Q1713" i="2"/>
  <c r="R1713" i="2"/>
  <c r="S1713" i="2"/>
  <c r="T1713" i="2"/>
  <c r="M1714" i="2"/>
  <c r="N1714" i="2"/>
  <c r="Q1714" i="2"/>
  <c r="R1714" i="2"/>
  <c r="S1714" i="2"/>
  <c r="T1714" i="2"/>
  <c r="M1715" i="2"/>
  <c r="N1715" i="2"/>
  <c r="Q1715" i="2"/>
  <c r="R1715" i="2"/>
  <c r="S1715" i="2"/>
  <c r="T1715" i="2"/>
  <c r="M1716" i="2"/>
  <c r="N1716" i="2"/>
  <c r="O1716" i="2"/>
  <c r="P1716" i="2" s="1"/>
  <c r="Q1716" i="2"/>
  <c r="R1716" i="2"/>
  <c r="S1716" i="2"/>
  <c r="T1716" i="2"/>
  <c r="M1717" i="2"/>
  <c r="N1717" i="2"/>
  <c r="O1717" i="2" s="1"/>
  <c r="P1717" i="2"/>
  <c r="Q1717" i="2"/>
  <c r="R1717" i="2"/>
  <c r="S1717" i="2"/>
  <c r="T1717" i="2"/>
  <c r="M1718" i="2"/>
  <c r="N1718" i="2"/>
  <c r="O1718" i="2" s="1"/>
  <c r="P1718" i="2" s="1"/>
  <c r="Q1718" i="2"/>
  <c r="R1718" i="2"/>
  <c r="S1718" i="2"/>
  <c r="T1718" i="2"/>
  <c r="M1719" i="2"/>
  <c r="N1719" i="2"/>
  <c r="O1719" i="2"/>
  <c r="P1719" i="2"/>
  <c r="Q1719" i="2"/>
  <c r="R1719" i="2"/>
  <c r="S1719" i="2"/>
  <c r="T1719" i="2"/>
  <c r="M1720" i="2"/>
  <c r="N1720" i="2"/>
  <c r="O1720" i="2"/>
  <c r="P1720" i="2"/>
  <c r="Q1720" i="2"/>
  <c r="R1720" i="2"/>
  <c r="S1720" i="2"/>
  <c r="T1720" i="2"/>
  <c r="M1721" i="2"/>
  <c r="N1721" i="2"/>
  <c r="Q1721" i="2"/>
  <c r="R1721" i="2"/>
  <c r="S1721" i="2"/>
  <c r="T1721" i="2"/>
  <c r="M1722" i="2"/>
  <c r="N1722" i="2"/>
  <c r="Q1722" i="2"/>
  <c r="R1722" i="2"/>
  <c r="S1722" i="2"/>
  <c r="T1722" i="2"/>
  <c r="M1723" i="2"/>
  <c r="N1723" i="2"/>
  <c r="O1723" i="2"/>
  <c r="P1723" i="2" s="1"/>
  <c r="Q1723" i="2"/>
  <c r="R1723" i="2"/>
  <c r="S1723" i="2"/>
  <c r="T1723" i="2"/>
  <c r="M1724" i="2"/>
  <c r="N1724" i="2"/>
  <c r="O1724" i="2" s="1"/>
  <c r="P1724" i="2"/>
  <c r="Q1724" i="2"/>
  <c r="R1724" i="2"/>
  <c r="S1724" i="2"/>
  <c r="T1724" i="2"/>
  <c r="M1725" i="2"/>
  <c r="O1725" i="2" s="1"/>
  <c r="N1725" i="2"/>
  <c r="P1725" i="2"/>
  <c r="Q1725" i="2"/>
  <c r="R1725" i="2"/>
  <c r="S1725" i="2"/>
  <c r="T1725" i="2"/>
  <c r="M1726" i="2"/>
  <c r="N1726" i="2"/>
  <c r="O1726" i="2"/>
  <c r="P1726" i="2"/>
  <c r="Q1726" i="2"/>
  <c r="R1726" i="2"/>
  <c r="S1726" i="2"/>
  <c r="T1726" i="2"/>
  <c r="M1727" i="2"/>
  <c r="N1727" i="2"/>
  <c r="O1727" i="2" s="1"/>
  <c r="P1727" i="2"/>
  <c r="Q1727" i="2"/>
  <c r="R1727" i="2"/>
  <c r="S1727" i="2"/>
  <c r="T1727" i="2"/>
  <c r="M1728" i="2"/>
  <c r="N1728" i="2"/>
  <c r="O1728" i="2"/>
  <c r="P1728" i="2"/>
  <c r="Q1728" i="2"/>
  <c r="R1728" i="2"/>
  <c r="S1728" i="2"/>
  <c r="T1728" i="2"/>
  <c r="M1729" i="2"/>
  <c r="N1729" i="2"/>
  <c r="Q1729" i="2"/>
  <c r="R1729" i="2"/>
  <c r="S1729" i="2"/>
  <c r="T1729" i="2"/>
  <c r="M1730" i="2"/>
  <c r="N1730" i="2"/>
  <c r="O1730" i="2"/>
  <c r="P1730" i="2"/>
  <c r="Q1730" i="2"/>
  <c r="R1730" i="2"/>
  <c r="S1730" i="2"/>
  <c r="T1730" i="2"/>
  <c r="M1731" i="2"/>
  <c r="N1731" i="2"/>
  <c r="O1731" i="2" s="1"/>
  <c r="P1731" i="2"/>
  <c r="Q1731" i="2"/>
  <c r="R1731" i="2"/>
  <c r="S1731" i="2"/>
  <c r="T1731" i="2"/>
  <c r="M1732" i="2"/>
  <c r="N1732" i="2"/>
  <c r="O1732" i="2"/>
  <c r="P1732" i="2"/>
  <c r="Q1732" i="2"/>
  <c r="R1732" i="2"/>
  <c r="S1732" i="2"/>
  <c r="T1732" i="2"/>
  <c r="M1733" i="2"/>
  <c r="N1733" i="2"/>
  <c r="O1733" i="2" s="1"/>
  <c r="P1733" i="2" s="1"/>
  <c r="Q1733" i="2"/>
  <c r="R1733" i="2"/>
  <c r="S1733" i="2"/>
  <c r="T1733" i="2"/>
  <c r="M1734" i="2"/>
  <c r="N1734" i="2"/>
  <c r="Q1734" i="2"/>
  <c r="R1734" i="2"/>
  <c r="S1734" i="2"/>
  <c r="T1734" i="2"/>
  <c r="M1735" i="2"/>
  <c r="O1735" i="2" s="1"/>
  <c r="P1735" i="2" s="1"/>
  <c r="N1735" i="2"/>
  <c r="Q1735" i="2"/>
  <c r="R1735" i="2"/>
  <c r="S1735" i="2"/>
  <c r="T1735" i="2"/>
  <c r="M1736" i="2"/>
  <c r="N1736" i="2"/>
  <c r="Q1736" i="2"/>
  <c r="R1736" i="2"/>
  <c r="S1736" i="2"/>
  <c r="T1736" i="2"/>
  <c r="M1737" i="2"/>
  <c r="O1737" i="2" s="1"/>
  <c r="P1737" i="2" s="1"/>
  <c r="N1737" i="2"/>
  <c r="Q1737" i="2"/>
  <c r="R1737" i="2"/>
  <c r="S1737" i="2"/>
  <c r="T1737" i="2"/>
  <c r="M1738" i="2"/>
  <c r="N1738" i="2"/>
  <c r="O1738" i="2" s="1"/>
  <c r="P1738" i="2"/>
  <c r="Q1738" i="2"/>
  <c r="R1738" i="2"/>
  <c r="S1738" i="2"/>
  <c r="T1738" i="2"/>
  <c r="M1739" i="2"/>
  <c r="O1739" i="2" s="1"/>
  <c r="P1739" i="2" s="1"/>
  <c r="N1739" i="2"/>
  <c r="Q1739" i="2"/>
  <c r="R1739" i="2"/>
  <c r="S1739" i="2"/>
  <c r="T1739" i="2"/>
  <c r="M1740" i="2"/>
  <c r="N1740" i="2"/>
  <c r="O1740" i="2"/>
  <c r="P1740" i="2"/>
  <c r="Q1740" i="2"/>
  <c r="R1740" i="2"/>
  <c r="S1740" i="2"/>
  <c r="T1740" i="2"/>
  <c r="M1741" i="2"/>
  <c r="N1741" i="2"/>
  <c r="O1741" i="2"/>
  <c r="P1741" i="2"/>
  <c r="Q1741" i="2"/>
  <c r="R1741" i="2"/>
  <c r="S1741" i="2"/>
  <c r="T1741" i="2"/>
  <c r="M1742" i="2"/>
  <c r="N1742" i="2"/>
  <c r="Q1742" i="2"/>
  <c r="R1742" i="2"/>
  <c r="S1742" i="2"/>
  <c r="T1742" i="2"/>
  <c r="M1743" i="2"/>
  <c r="N1743" i="2"/>
  <c r="Q1743" i="2"/>
  <c r="R1743" i="2"/>
  <c r="S1743" i="2"/>
  <c r="T1743" i="2"/>
  <c r="M1744" i="2"/>
  <c r="N1744" i="2"/>
  <c r="Q1744" i="2"/>
  <c r="R1744" i="2"/>
  <c r="S1744" i="2"/>
  <c r="T1744" i="2"/>
  <c r="M1745" i="2"/>
  <c r="N1745" i="2"/>
  <c r="O1745" i="2" s="1"/>
  <c r="P1745" i="2"/>
  <c r="Q1745" i="2"/>
  <c r="R1745" i="2"/>
  <c r="S1745" i="2"/>
  <c r="T1745" i="2"/>
  <c r="M1746" i="2"/>
  <c r="N1746" i="2"/>
  <c r="O1746" i="2"/>
  <c r="P1746" i="2"/>
  <c r="Q1746" i="2"/>
  <c r="R1746" i="2"/>
  <c r="S1746" i="2"/>
  <c r="T1746" i="2"/>
  <c r="M1747" i="2"/>
  <c r="N1747" i="2"/>
  <c r="O1747" i="2" s="1"/>
  <c r="P1747" i="2"/>
  <c r="Q1747" i="2"/>
  <c r="R1747" i="2"/>
  <c r="S1747" i="2"/>
  <c r="T1747" i="2"/>
  <c r="M1748" i="2"/>
  <c r="N1748" i="2"/>
  <c r="O1748" i="2"/>
  <c r="P1748" i="2"/>
  <c r="Q1748" i="2"/>
  <c r="R1748" i="2"/>
  <c r="S1748" i="2"/>
  <c r="T1748" i="2"/>
  <c r="M1749" i="2"/>
  <c r="N1749" i="2"/>
  <c r="O1749" i="2"/>
  <c r="P1749" i="2" s="1"/>
  <c r="Q1749" i="2"/>
  <c r="R1749" i="2"/>
  <c r="S1749" i="2"/>
  <c r="T1749" i="2"/>
  <c r="M1750" i="2"/>
  <c r="N1750" i="2"/>
  <c r="Q1750" i="2"/>
  <c r="R1750" i="2"/>
  <c r="S1750" i="2"/>
  <c r="T1750" i="2"/>
  <c r="M1751" i="2"/>
  <c r="N1751" i="2"/>
  <c r="Q1751" i="2"/>
  <c r="R1751" i="2"/>
  <c r="S1751" i="2"/>
  <c r="T1751" i="2"/>
  <c r="M1752" i="2"/>
  <c r="N1752" i="2"/>
  <c r="O1752" i="2" s="1"/>
  <c r="P1752" i="2"/>
  <c r="Q1752" i="2"/>
  <c r="R1752" i="2"/>
  <c r="S1752" i="2"/>
  <c r="T1752" i="2"/>
  <c r="M1753" i="2"/>
  <c r="N1753" i="2"/>
  <c r="O1753" i="2"/>
  <c r="P1753" i="2"/>
  <c r="Q1753" i="2"/>
  <c r="R1753" i="2"/>
  <c r="S1753" i="2"/>
  <c r="T1753" i="2"/>
  <c r="M1754" i="2"/>
  <c r="N1754" i="2"/>
  <c r="O1754" i="2" s="1"/>
  <c r="P1754" i="2" s="1"/>
  <c r="Q1754" i="2"/>
  <c r="R1754" i="2"/>
  <c r="S1754" i="2"/>
  <c r="T1754" i="2"/>
  <c r="M1755" i="2"/>
  <c r="N1755" i="2"/>
  <c r="O1755" i="2"/>
  <c r="P1755" i="2" s="1"/>
  <c r="Q1755" i="2"/>
  <c r="R1755" i="2"/>
  <c r="S1755" i="2"/>
  <c r="T1755" i="2"/>
  <c r="M1756" i="2"/>
  <c r="N1756" i="2"/>
  <c r="O1756" i="2" s="1"/>
  <c r="P1756" i="2" s="1"/>
  <c r="Q1756" i="2"/>
  <c r="R1756" i="2"/>
  <c r="S1756" i="2"/>
  <c r="T1756" i="2"/>
  <c r="M1757" i="2"/>
  <c r="N1757" i="2"/>
  <c r="Q1757" i="2"/>
  <c r="R1757" i="2"/>
  <c r="S1757" i="2"/>
  <c r="T1757" i="2"/>
  <c r="M1758" i="2"/>
  <c r="N1758" i="2"/>
  <c r="O1758" i="2"/>
  <c r="P1758" i="2" s="1"/>
  <c r="Q1758" i="2"/>
  <c r="R1758" i="2"/>
  <c r="S1758" i="2"/>
  <c r="T1758" i="2"/>
  <c r="M1759" i="2"/>
  <c r="N1759" i="2"/>
  <c r="O1759" i="2" s="1"/>
  <c r="P1759" i="2"/>
  <c r="Q1759" i="2"/>
  <c r="R1759" i="2"/>
  <c r="S1759" i="2"/>
  <c r="T1759" i="2"/>
  <c r="M1760" i="2"/>
  <c r="N1760" i="2"/>
  <c r="O1760" i="2" s="1"/>
  <c r="P1760" i="2" s="1"/>
  <c r="Q1760" i="2"/>
  <c r="R1760" i="2"/>
  <c r="S1760" i="2"/>
  <c r="T1760" i="2"/>
  <c r="M1761" i="2"/>
  <c r="N1761" i="2"/>
  <c r="O1761" i="2"/>
  <c r="P1761" i="2"/>
  <c r="Q1761" i="2"/>
  <c r="R1761" i="2"/>
  <c r="S1761" i="2"/>
  <c r="T1761" i="2"/>
  <c r="M1762" i="2"/>
  <c r="O1762" i="2" s="1"/>
  <c r="P1762" i="2" s="1"/>
  <c r="N1762" i="2"/>
  <c r="Q1762" i="2"/>
  <c r="R1762" i="2"/>
  <c r="S1762" i="2"/>
  <c r="T1762" i="2"/>
  <c r="M1763" i="2"/>
  <c r="N1763" i="2"/>
  <c r="Q1763" i="2"/>
  <c r="R1763" i="2"/>
  <c r="S1763" i="2"/>
  <c r="T1763" i="2"/>
  <c r="M1764" i="2"/>
  <c r="O1764" i="2" s="1"/>
  <c r="P1764" i="2" s="1"/>
  <c r="N1764" i="2"/>
  <c r="Q1764" i="2"/>
  <c r="R1764" i="2"/>
  <c r="S1764" i="2"/>
  <c r="T1764" i="2"/>
  <c r="M1765" i="2"/>
  <c r="N1765" i="2"/>
  <c r="O1765" i="2"/>
  <c r="P1765" i="2" s="1"/>
  <c r="Q1765" i="2"/>
  <c r="R1765" i="2"/>
  <c r="S1765" i="2"/>
  <c r="T1765" i="2"/>
  <c r="M1766" i="2"/>
  <c r="N1766" i="2"/>
  <c r="O1766" i="2" s="1"/>
  <c r="P1766" i="2" s="1"/>
  <c r="Q1766" i="2"/>
  <c r="R1766" i="2"/>
  <c r="S1766" i="2"/>
  <c r="T1766" i="2"/>
  <c r="M1767" i="2"/>
  <c r="N1767" i="2"/>
  <c r="O1767" i="2" s="1"/>
  <c r="P1767" i="2"/>
  <c r="Q1767" i="2"/>
  <c r="R1767" i="2"/>
  <c r="S1767" i="2"/>
  <c r="T1767" i="2"/>
  <c r="M1768" i="2"/>
  <c r="N1768" i="2"/>
  <c r="O1768" i="2" s="1"/>
  <c r="P1768" i="2" s="1"/>
  <c r="Q1768" i="2"/>
  <c r="R1768" i="2"/>
  <c r="S1768" i="2"/>
  <c r="T1768" i="2"/>
  <c r="M1769" i="2"/>
  <c r="N1769" i="2"/>
  <c r="O1769" i="2"/>
  <c r="P1769" i="2"/>
  <c r="Q1769" i="2"/>
  <c r="R1769" i="2"/>
  <c r="S1769" i="2"/>
  <c r="T1769" i="2"/>
  <c r="M1770" i="2"/>
  <c r="N1770" i="2"/>
  <c r="O1770" i="2" s="1"/>
  <c r="P1770" i="2" s="1"/>
  <c r="Q1770" i="2"/>
  <c r="R1770" i="2"/>
  <c r="S1770" i="2"/>
  <c r="T1770" i="2"/>
  <c r="M1771" i="2"/>
  <c r="N1771" i="2"/>
  <c r="Q1771" i="2"/>
  <c r="R1771" i="2"/>
  <c r="S1771" i="2"/>
  <c r="T1771" i="2"/>
  <c r="M1772" i="2"/>
  <c r="O1772" i="2" s="1"/>
  <c r="P1772" i="2" s="1"/>
  <c r="N1772" i="2"/>
  <c r="Q1772" i="2"/>
  <c r="R1772" i="2"/>
  <c r="S1772" i="2"/>
  <c r="T1772" i="2"/>
  <c r="M1773" i="2"/>
  <c r="N1773" i="2"/>
  <c r="O1773" i="2" s="1"/>
  <c r="P1773" i="2"/>
  <c r="Q1773" i="2"/>
  <c r="R1773" i="2"/>
  <c r="S1773" i="2"/>
  <c r="T1773" i="2"/>
  <c r="M1774" i="2"/>
  <c r="N1774" i="2"/>
  <c r="Q1774" i="2"/>
  <c r="R1774" i="2"/>
  <c r="S1774" i="2"/>
  <c r="T1774" i="2"/>
  <c r="M1775" i="2"/>
  <c r="N1775" i="2"/>
  <c r="O1775" i="2"/>
  <c r="P1775" i="2"/>
  <c r="Q1775" i="2"/>
  <c r="R1775" i="2"/>
  <c r="S1775" i="2"/>
  <c r="T1775" i="2"/>
  <c r="M1776" i="2"/>
  <c r="N1776" i="2"/>
  <c r="O1776" i="2" s="1"/>
  <c r="P1776" i="2"/>
  <c r="Q1776" i="2"/>
  <c r="R1776" i="2"/>
  <c r="S1776" i="2"/>
  <c r="T1776" i="2"/>
  <c r="M1777" i="2"/>
  <c r="N1777" i="2"/>
  <c r="O1777" i="2"/>
  <c r="P1777" i="2"/>
  <c r="Q1777" i="2"/>
  <c r="R1777" i="2"/>
  <c r="S1777" i="2"/>
  <c r="T1777" i="2"/>
  <c r="M1778" i="2"/>
  <c r="N1778" i="2"/>
  <c r="Q1778" i="2"/>
  <c r="R1778" i="2"/>
  <c r="S1778" i="2"/>
  <c r="T1778" i="2"/>
  <c r="M1779" i="2"/>
  <c r="N1779" i="2"/>
  <c r="O1779" i="2"/>
  <c r="P1779" i="2"/>
  <c r="Q1779" i="2"/>
  <c r="R1779" i="2"/>
  <c r="S1779" i="2"/>
  <c r="T1779" i="2"/>
  <c r="M1780" i="2"/>
  <c r="N1780" i="2"/>
  <c r="O1780" i="2" s="1"/>
  <c r="P1780" i="2" s="1"/>
  <c r="Q1780" i="2"/>
  <c r="R1780" i="2"/>
  <c r="S1780" i="2"/>
  <c r="T1780" i="2"/>
  <c r="M1781" i="2"/>
  <c r="N1781" i="2"/>
  <c r="O1781" i="2"/>
  <c r="P1781" i="2" s="1"/>
  <c r="Q1781" i="2"/>
  <c r="R1781" i="2"/>
  <c r="S1781" i="2"/>
  <c r="T1781" i="2"/>
  <c r="M1782" i="2"/>
  <c r="N1782" i="2"/>
  <c r="O1782" i="2" s="1"/>
  <c r="P1782" i="2" s="1"/>
  <c r="Q1782" i="2"/>
  <c r="R1782" i="2"/>
  <c r="S1782" i="2"/>
  <c r="T1782" i="2"/>
  <c r="M1783" i="2"/>
  <c r="O1783" i="2" s="1"/>
  <c r="N1783" i="2"/>
  <c r="P1783" i="2"/>
  <c r="Q1783" i="2"/>
  <c r="R1783" i="2"/>
  <c r="S1783" i="2"/>
  <c r="T1783" i="2"/>
  <c r="M1784" i="2"/>
  <c r="N1784" i="2"/>
  <c r="O1784" i="2"/>
  <c r="P1784" i="2"/>
  <c r="Q1784" i="2"/>
  <c r="R1784" i="2"/>
  <c r="S1784" i="2"/>
  <c r="T1784" i="2"/>
  <c r="M1785" i="2"/>
  <c r="N1785" i="2"/>
  <c r="Q1785" i="2"/>
  <c r="R1785" i="2"/>
  <c r="S1785" i="2"/>
  <c r="T1785" i="2"/>
  <c r="M1786" i="2"/>
  <c r="N1786" i="2"/>
  <c r="O1786" i="2"/>
  <c r="P1786" i="2"/>
  <c r="Q1786" i="2"/>
  <c r="R1786" i="2"/>
  <c r="S1786" i="2"/>
  <c r="T1786" i="2"/>
  <c r="M1787" i="2"/>
  <c r="N1787" i="2"/>
  <c r="O1787" i="2" s="1"/>
  <c r="P1787" i="2"/>
  <c r="Q1787" i="2"/>
  <c r="R1787" i="2"/>
  <c r="S1787" i="2"/>
  <c r="T1787" i="2"/>
  <c r="M1788" i="2"/>
  <c r="N1788" i="2"/>
  <c r="O1788" i="2"/>
  <c r="P1788" i="2"/>
  <c r="Q1788" i="2"/>
  <c r="R1788" i="2"/>
  <c r="S1788" i="2"/>
  <c r="T1788" i="2"/>
  <c r="M1789" i="2"/>
  <c r="N1789" i="2"/>
  <c r="O1789" i="2" s="1"/>
  <c r="P1789" i="2"/>
  <c r="Q1789" i="2"/>
  <c r="R1789" i="2"/>
  <c r="S1789" i="2"/>
  <c r="T1789" i="2"/>
  <c r="M1790" i="2"/>
  <c r="N1790" i="2"/>
  <c r="O1790" i="2"/>
  <c r="P1790" i="2"/>
  <c r="Q1790" i="2"/>
  <c r="R1790" i="2"/>
  <c r="S1790" i="2"/>
  <c r="T1790" i="2"/>
  <c r="M1791" i="2"/>
  <c r="N1791" i="2"/>
  <c r="O1791" i="2"/>
  <c r="P1791" i="2" s="1"/>
  <c r="Q1791" i="2"/>
  <c r="R1791" i="2"/>
  <c r="S1791" i="2"/>
  <c r="T1791" i="2"/>
  <c r="M1792" i="2"/>
  <c r="N1792" i="2"/>
  <c r="Q1792" i="2"/>
  <c r="R1792" i="2"/>
  <c r="S1792" i="2"/>
  <c r="T1792" i="2"/>
  <c r="M1793" i="2"/>
  <c r="N1793" i="2"/>
  <c r="O1793" i="2"/>
  <c r="P1793" i="2" s="1"/>
  <c r="Q1793" i="2"/>
  <c r="R1793" i="2"/>
  <c r="S1793" i="2"/>
  <c r="T1793" i="2"/>
  <c r="M1794" i="2"/>
  <c r="N1794" i="2"/>
  <c r="O1794" i="2" s="1"/>
  <c r="P1794" i="2"/>
  <c r="Q1794" i="2"/>
  <c r="R1794" i="2"/>
  <c r="S1794" i="2"/>
  <c r="T1794" i="2"/>
  <c r="M1795" i="2"/>
  <c r="O1795" i="2" s="1"/>
  <c r="P1795" i="2" s="1"/>
  <c r="N1795" i="2"/>
  <c r="Q1795" i="2"/>
  <c r="R1795" i="2"/>
  <c r="S1795" i="2"/>
  <c r="T1795" i="2"/>
  <c r="M1796" i="2"/>
  <c r="N1796" i="2"/>
  <c r="O1796" i="2" s="1"/>
  <c r="P1796" i="2" s="1"/>
  <c r="Q1796" i="2"/>
  <c r="R1796" i="2"/>
  <c r="S1796" i="2"/>
  <c r="T1796" i="2"/>
  <c r="M1797" i="2"/>
  <c r="O1797" i="2" s="1"/>
  <c r="P1797" i="2" s="1"/>
  <c r="N1797" i="2"/>
  <c r="Q1797" i="2"/>
  <c r="R1797" i="2"/>
  <c r="S1797" i="2"/>
  <c r="T1797" i="2"/>
  <c r="M1798" i="2"/>
  <c r="N1798" i="2"/>
  <c r="O1798" i="2"/>
  <c r="P1798" i="2"/>
  <c r="Q1798" i="2"/>
  <c r="R1798" i="2"/>
  <c r="S1798" i="2"/>
  <c r="T1798" i="2"/>
  <c r="M1799" i="2"/>
  <c r="O1799" i="2" s="1"/>
  <c r="P1799" i="2" s="1"/>
  <c r="N1799" i="2"/>
  <c r="Q1799" i="2"/>
  <c r="R1799" i="2"/>
  <c r="S1799" i="2"/>
  <c r="T1799" i="2"/>
  <c r="M1800" i="2"/>
  <c r="N1800" i="2"/>
  <c r="O1800" i="2"/>
  <c r="P1800" i="2" s="1"/>
  <c r="Q1800" i="2"/>
  <c r="R1800" i="2"/>
  <c r="S1800" i="2"/>
  <c r="T1800" i="2"/>
  <c r="M1801" i="2"/>
  <c r="N1801" i="2"/>
  <c r="O1801" i="2" s="1"/>
  <c r="P1801" i="2" s="1"/>
  <c r="Q1801" i="2"/>
  <c r="R1801" i="2"/>
  <c r="S1801" i="2"/>
  <c r="T1801" i="2"/>
  <c r="M1802" i="2"/>
  <c r="N1802" i="2"/>
  <c r="Q1802" i="2"/>
  <c r="R1802" i="2"/>
  <c r="S1802" i="2"/>
  <c r="T1802" i="2"/>
  <c r="M1803" i="2"/>
  <c r="N1803" i="2"/>
  <c r="O1803" i="2" s="1"/>
  <c r="P1803" i="2" s="1"/>
  <c r="Q1803" i="2"/>
  <c r="R1803" i="2"/>
  <c r="S1803" i="2"/>
  <c r="T1803" i="2"/>
  <c r="M1804" i="2"/>
  <c r="N1804" i="2"/>
  <c r="O1804" i="2"/>
  <c r="P1804" i="2"/>
  <c r="Q1804" i="2"/>
  <c r="R1804" i="2"/>
  <c r="S1804" i="2"/>
  <c r="T1804" i="2"/>
  <c r="M1805" i="2"/>
  <c r="N1805" i="2"/>
  <c r="O1805" i="2" s="1"/>
  <c r="P1805" i="2"/>
  <c r="Q1805" i="2"/>
  <c r="R1805" i="2"/>
  <c r="S1805" i="2"/>
  <c r="T1805" i="2"/>
  <c r="M1806" i="2"/>
  <c r="N1806" i="2"/>
  <c r="Q1806" i="2"/>
  <c r="R1806" i="2"/>
  <c r="S1806" i="2"/>
  <c r="T1806" i="2"/>
  <c r="M1807" i="2"/>
  <c r="N1807" i="2"/>
  <c r="O1807" i="2"/>
  <c r="P1807" i="2"/>
  <c r="Q1807" i="2"/>
  <c r="R1807" i="2"/>
  <c r="S1807" i="2"/>
  <c r="T1807" i="2"/>
  <c r="M1808" i="2"/>
  <c r="N1808" i="2"/>
  <c r="O1808" i="2" s="1"/>
  <c r="P1808" i="2"/>
  <c r="Q1808" i="2"/>
  <c r="R1808" i="2"/>
  <c r="S1808" i="2"/>
  <c r="T1808" i="2"/>
  <c r="M1809" i="2"/>
  <c r="N1809" i="2"/>
  <c r="O1809" i="2"/>
  <c r="P1809" i="2" s="1"/>
  <c r="Q1809" i="2"/>
  <c r="R1809" i="2"/>
  <c r="S1809" i="2"/>
  <c r="T1809" i="2"/>
  <c r="M1810" i="2"/>
  <c r="N1810" i="2"/>
  <c r="O1810" i="2"/>
  <c r="P1810" i="2"/>
  <c r="Q1810" i="2"/>
  <c r="R1810" i="2"/>
  <c r="S1810" i="2"/>
  <c r="T1810" i="2"/>
  <c r="M1811" i="2"/>
  <c r="N1811" i="2"/>
  <c r="O1811" i="2"/>
  <c r="P1811" i="2"/>
  <c r="Q1811" i="2"/>
  <c r="R1811" i="2"/>
  <c r="S1811" i="2"/>
  <c r="T1811" i="2"/>
  <c r="M1812" i="2"/>
  <c r="N1812" i="2"/>
  <c r="Q1812" i="2"/>
  <c r="R1812" i="2"/>
  <c r="S1812" i="2"/>
  <c r="T1812" i="2"/>
  <c r="M1813" i="2"/>
  <c r="N1813" i="2"/>
  <c r="Q1813" i="2"/>
  <c r="R1813" i="2"/>
  <c r="S1813" i="2"/>
  <c r="T1813" i="2"/>
  <c r="M1814" i="2"/>
  <c r="N1814" i="2"/>
  <c r="O1814" i="2"/>
  <c r="P1814" i="2" s="1"/>
  <c r="Q1814" i="2"/>
  <c r="R1814" i="2"/>
  <c r="S1814" i="2"/>
  <c r="T1814" i="2"/>
  <c r="M1815" i="2"/>
  <c r="N1815" i="2"/>
  <c r="O1815" i="2" s="1"/>
  <c r="P1815" i="2"/>
  <c r="Q1815" i="2"/>
  <c r="R1815" i="2"/>
  <c r="S1815" i="2"/>
  <c r="T1815" i="2"/>
  <c r="M1816" i="2"/>
  <c r="N1816" i="2"/>
  <c r="O1816" i="2" s="1"/>
  <c r="P1816" i="2"/>
  <c r="Q1816" i="2"/>
  <c r="R1816" i="2"/>
  <c r="S1816" i="2"/>
  <c r="T1816" i="2"/>
  <c r="M1817" i="2"/>
  <c r="N1817" i="2"/>
  <c r="O1817" i="2"/>
  <c r="P1817" i="2" s="1"/>
  <c r="Q1817" i="2"/>
  <c r="R1817" i="2"/>
  <c r="S1817" i="2"/>
  <c r="T1817" i="2"/>
  <c r="M1818" i="2"/>
  <c r="N1818" i="2"/>
  <c r="O1818" i="2"/>
  <c r="P1818" i="2" s="1"/>
  <c r="Q1818" i="2"/>
  <c r="R1818" i="2"/>
  <c r="S1818" i="2"/>
  <c r="T1818" i="2"/>
  <c r="M1819" i="2"/>
  <c r="N1819" i="2"/>
  <c r="O1819" i="2"/>
  <c r="P1819" i="2"/>
  <c r="Q1819" i="2"/>
  <c r="R1819" i="2"/>
  <c r="S1819" i="2"/>
  <c r="T1819" i="2"/>
  <c r="M1820" i="2"/>
  <c r="O1820" i="2" s="1"/>
  <c r="P1820" i="2" s="1"/>
  <c r="N1820" i="2"/>
  <c r="Q1820" i="2"/>
  <c r="R1820" i="2"/>
  <c r="S1820" i="2"/>
  <c r="T1820" i="2"/>
  <c r="M1821" i="2"/>
  <c r="N1821" i="2"/>
  <c r="O1821" i="2"/>
  <c r="P1821" i="2" s="1"/>
  <c r="Q1821" i="2"/>
  <c r="R1821" i="2"/>
  <c r="S1821" i="2"/>
  <c r="T1821" i="2"/>
  <c r="M1822" i="2"/>
  <c r="N1822" i="2"/>
  <c r="O1822" i="2" s="1"/>
  <c r="P1822" i="2" s="1"/>
  <c r="Q1822" i="2"/>
  <c r="R1822" i="2"/>
  <c r="S1822" i="2"/>
  <c r="T1822" i="2"/>
  <c r="M1823" i="2"/>
  <c r="N1823" i="2"/>
  <c r="Q1823" i="2"/>
  <c r="R1823" i="2"/>
  <c r="S1823" i="2"/>
  <c r="T1823" i="2"/>
  <c r="M1824" i="2"/>
  <c r="N1824" i="2"/>
  <c r="O1824" i="2" s="1"/>
  <c r="P1824" i="2" s="1"/>
  <c r="Q1824" i="2"/>
  <c r="R1824" i="2"/>
  <c r="S1824" i="2"/>
  <c r="T1824" i="2"/>
  <c r="M1825" i="2"/>
  <c r="N1825" i="2"/>
  <c r="O1825" i="2" s="1"/>
  <c r="P1825" i="2"/>
  <c r="Q1825" i="2"/>
  <c r="R1825" i="2"/>
  <c r="S1825" i="2"/>
  <c r="T1825" i="2"/>
  <c r="M1826" i="2"/>
  <c r="O1826" i="2" s="1"/>
  <c r="P1826" i="2" s="1"/>
  <c r="N1826" i="2"/>
  <c r="Q1826" i="2"/>
  <c r="R1826" i="2"/>
  <c r="S1826" i="2"/>
  <c r="T1826" i="2"/>
  <c r="M1827" i="2"/>
  <c r="N1827" i="2"/>
  <c r="Q1827" i="2"/>
  <c r="R1827" i="2"/>
  <c r="S1827" i="2"/>
  <c r="T1827" i="2"/>
  <c r="M1828" i="2"/>
  <c r="O1828" i="2" s="1"/>
  <c r="P1828" i="2" s="1"/>
  <c r="N1828" i="2"/>
  <c r="Q1828" i="2"/>
  <c r="R1828" i="2"/>
  <c r="S1828" i="2"/>
  <c r="T1828" i="2"/>
  <c r="M1829" i="2"/>
  <c r="N1829" i="2"/>
  <c r="O1829" i="2"/>
  <c r="P1829" i="2"/>
  <c r="Q1829" i="2"/>
  <c r="R1829" i="2"/>
  <c r="S1829" i="2"/>
  <c r="T1829" i="2"/>
  <c r="M1830" i="2"/>
  <c r="N1830" i="2"/>
  <c r="O1830" i="2"/>
  <c r="P1830" i="2" s="1"/>
  <c r="Q1830" i="2"/>
  <c r="R1830" i="2"/>
  <c r="S1830" i="2"/>
  <c r="T1830" i="2"/>
  <c r="M1831" i="2"/>
  <c r="N1831" i="2"/>
  <c r="O1831" i="2"/>
  <c r="P1831" i="2"/>
  <c r="Q1831" i="2"/>
  <c r="R1831" i="2"/>
  <c r="S1831" i="2"/>
  <c r="T1831" i="2"/>
  <c r="M1832" i="2"/>
  <c r="N1832" i="2"/>
  <c r="O1832" i="2"/>
  <c r="P1832" i="2" s="1"/>
  <c r="Q1832" i="2"/>
  <c r="R1832" i="2"/>
  <c r="S1832" i="2"/>
  <c r="T1832" i="2"/>
  <c r="M1833" i="2"/>
  <c r="N1833" i="2"/>
  <c r="O1833" i="2"/>
  <c r="P1833" i="2"/>
  <c r="Q1833" i="2"/>
  <c r="R1833" i="2"/>
  <c r="S1833" i="2"/>
  <c r="T1833" i="2"/>
  <c r="M1834" i="2"/>
  <c r="O1834" i="2" s="1"/>
  <c r="N1834" i="2"/>
  <c r="P1834" i="2"/>
  <c r="Q1834" i="2"/>
  <c r="R1834" i="2"/>
  <c r="S1834" i="2"/>
  <c r="T1834" i="2"/>
  <c r="M1835" i="2"/>
  <c r="N1835" i="2"/>
  <c r="O1835" i="2"/>
  <c r="P1835" i="2"/>
  <c r="Q1835" i="2"/>
  <c r="R1835" i="2"/>
  <c r="S1835" i="2"/>
  <c r="T1835" i="2"/>
  <c r="M1836" i="2"/>
  <c r="N1836" i="2"/>
  <c r="O1836" i="2"/>
  <c r="P1836" i="2"/>
  <c r="Q1836" i="2"/>
  <c r="R1836" i="2"/>
  <c r="S1836" i="2"/>
  <c r="T1836" i="2"/>
  <c r="M1837" i="2"/>
  <c r="O1837" i="2" s="1"/>
  <c r="P1837" i="2" s="1"/>
  <c r="N1837" i="2"/>
  <c r="Q1837" i="2"/>
  <c r="R1837" i="2"/>
  <c r="S1837" i="2"/>
  <c r="T1837" i="2"/>
  <c r="M1838" i="2"/>
  <c r="N1838" i="2"/>
  <c r="O1838" i="2"/>
  <c r="P1838" i="2"/>
  <c r="Q1838" i="2"/>
  <c r="R1838" i="2"/>
  <c r="S1838" i="2"/>
  <c r="T1838" i="2"/>
  <c r="M1839" i="2"/>
  <c r="O1839" i="2" s="1"/>
  <c r="P1839" i="2" s="1"/>
  <c r="N1839" i="2"/>
  <c r="Q1839" i="2"/>
  <c r="R1839" i="2"/>
  <c r="S1839" i="2"/>
  <c r="T1839" i="2"/>
  <c r="M1840" i="2"/>
  <c r="N1840" i="2"/>
  <c r="O1840" i="2"/>
  <c r="P1840" i="2"/>
  <c r="Q1840" i="2"/>
  <c r="R1840" i="2"/>
  <c r="S1840" i="2"/>
  <c r="T1840" i="2"/>
  <c r="M1841" i="2"/>
  <c r="N1841" i="2"/>
  <c r="Q1841" i="2"/>
  <c r="R1841" i="2"/>
  <c r="S1841" i="2"/>
  <c r="T1841" i="2"/>
  <c r="M1842" i="2"/>
  <c r="N1842" i="2"/>
  <c r="O1842" i="2"/>
  <c r="P1842" i="2"/>
  <c r="Q1842" i="2"/>
  <c r="R1842" i="2"/>
  <c r="S1842" i="2"/>
  <c r="T1842" i="2"/>
  <c r="M1843" i="2"/>
  <c r="N1843" i="2"/>
  <c r="O1843" i="2"/>
  <c r="P1843" i="2"/>
  <c r="Q1843" i="2"/>
  <c r="R1843" i="2"/>
  <c r="S1843" i="2"/>
  <c r="T1843" i="2"/>
  <c r="M1844" i="2"/>
  <c r="N1844" i="2"/>
  <c r="O1844" i="2"/>
  <c r="P1844" i="2"/>
  <c r="Q1844" i="2"/>
  <c r="R1844" i="2"/>
  <c r="S1844" i="2"/>
  <c r="T1844" i="2"/>
  <c r="M1845" i="2"/>
  <c r="N1845" i="2"/>
  <c r="O1845" i="2"/>
  <c r="P1845" i="2"/>
  <c r="Q1845" i="2"/>
  <c r="R1845" i="2"/>
  <c r="S1845" i="2"/>
  <c r="T1845" i="2"/>
  <c r="M1846" i="2"/>
  <c r="N1846" i="2"/>
  <c r="O1846" i="2"/>
  <c r="P1846" i="2" s="1"/>
  <c r="Q1846" i="2"/>
  <c r="R1846" i="2"/>
  <c r="S1846" i="2"/>
  <c r="T1846" i="2"/>
  <c r="M1847" i="2"/>
  <c r="N1847" i="2"/>
  <c r="O1847" i="2"/>
  <c r="P1847" i="2"/>
  <c r="Q1847" i="2"/>
  <c r="R1847" i="2"/>
  <c r="S1847" i="2"/>
  <c r="T1847" i="2"/>
  <c r="M1848" i="2"/>
  <c r="O1848" i="2" s="1"/>
  <c r="N1848" i="2"/>
  <c r="P1848" i="2"/>
  <c r="Q1848" i="2"/>
  <c r="R1848" i="2"/>
  <c r="S1848" i="2"/>
  <c r="T1848" i="2"/>
  <c r="M1849" i="2"/>
  <c r="N1849" i="2"/>
  <c r="O1849" i="2"/>
  <c r="P1849" i="2"/>
  <c r="Q1849" i="2"/>
  <c r="R1849" i="2"/>
  <c r="S1849" i="2"/>
  <c r="T1849" i="2"/>
  <c r="M1850" i="2"/>
  <c r="N1850" i="2"/>
  <c r="O1850" i="2" s="1"/>
  <c r="P1850" i="2" s="1"/>
  <c r="Q1850" i="2"/>
  <c r="R1850" i="2"/>
  <c r="S1850" i="2"/>
  <c r="T1850" i="2"/>
  <c r="M1851" i="2"/>
  <c r="N1851" i="2"/>
  <c r="O1851" i="2"/>
  <c r="P1851" i="2"/>
  <c r="Q1851" i="2"/>
  <c r="R1851" i="2"/>
  <c r="S1851" i="2"/>
  <c r="T1851" i="2"/>
  <c r="M1852" i="2"/>
  <c r="N1852" i="2"/>
  <c r="O1852" i="2"/>
  <c r="P1852" i="2" s="1"/>
  <c r="Q1852" i="2"/>
  <c r="R1852" i="2"/>
  <c r="S1852" i="2"/>
  <c r="T1852" i="2"/>
  <c r="M1853" i="2"/>
  <c r="N1853" i="2"/>
  <c r="O1853" i="2"/>
  <c r="P1853" i="2"/>
  <c r="Q1853" i="2"/>
  <c r="R1853" i="2"/>
  <c r="S1853" i="2"/>
  <c r="T1853" i="2"/>
  <c r="M1854" i="2"/>
  <c r="O1854" i="2" s="1"/>
  <c r="P1854" i="2" s="1"/>
  <c r="N1854" i="2"/>
  <c r="Q1854" i="2"/>
  <c r="R1854" i="2"/>
  <c r="S1854" i="2"/>
  <c r="T1854" i="2"/>
  <c r="M1855" i="2"/>
  <c r="N1855" i="2"/>
  <c r="Q1855" i="2"/>
  <c r="R1855" i="2"/>
  <c r="S1855" i="2"/>
  <c r="T1855" i="2"/>
  <c r="M1856" i="2"/>
  <c r="O1856" i="2" s="1"/>
  <c r="P1856" i="2" s="1"/>
  <c r="N1856" i="2"/>
  <c r="Q1856" i="2"/>
  <c r="R1856" i="2"/>
  <c r="S1856" i="2"/>
  <c r="T1856" i="2"/>
  <c r="M1857" i="2"/>
  <c r="N1857" i="2"/>
  <c r="O1857" i="2"/>
  <c r="P1857" i="2" s="1"/>
  <c r="Q1857" i="2"/>
  <c r="R1857" i="2"/>
  <c r="S1857" i="2"/>
  <c r="T1857" i="2"/>
  <c r="M1858" i="2"/>
  <c r="N1858" i="2"/>
  <c r="O1858" i="2"/>
  <c r="P1858" i="2"/>
  <c r="Q1858" i="2"/>
  <c r="R1858" i="2"/>
  <c r="S1858" i="2"/>
  <c r="T1858" i="2"/>
  <c r="M1859" i="2"/>
  <c r="N1859" i="2"/>
  <c r="O1859" i="2"/>
  <c r="P1859" i="2"/>
  <c r="Q1859" i="2"/>
  <c r="R1859" i="2"/>
  <c r="S1859" i="2"/>
  <c r="T1859" i="2"/>
  <c r="M1860" i="2"/>
  <c r="N1860" i="2"/>
  <c r="O1860" i="2"/>
  <c r="P1860" i="2"/>
  <c r="Q1860" i="2"/>
  <c r="R1860" i="2"/>
  <c r="S1860" i="2"/>
  <c r="T1860" i="2"/>
  <c r="M1861" i="2"/>
  <c r="N1861" i="2"/>
  <c r="Q1861" i="2"/>
  <c r="R1861" i="2"/>
  <c r="S1861" i="2"/>
  <c r="T1861" i="2"/>
  <c r="M1862" i="2"/>
  <c r="N1862" i="2"/>
  <c r="Q1862" i="2"/>
  <c r="R1862" i="2"/>
  <c r="S1862" i="2"/>
  <c r="T1862" i="2"/>
  <c r="M1863" i="2"/>
  <c r="N1863" i="2"/>
  <c r="O1863" i="2"/>
  <c r="P1863" i="2" s="1"/>
  <c r="Q1863" i="2"/>
  <c r="R1863" i="2"/>
  <c r="S1863" i="2"/>
  <c r="T1863" i="2"/>
  <c r="M1864" i="2"/>
  <c r="N1864" i="2"/>
  <c r="O1864" i="2" s="1"/>
  <c r="P1864" i="2"/>
  <c r="Q1864" i="2"/>
  <c r="R1864" i="2"/>
  <c r="S1864" i="2"/>
  <c r="T1864" i="2"/>
  <c r="M1865" i="2"/>
  <c r="N1865" i="2"/>
  <c r="O1865" i="2" s="1"/>
  <c r="P1865" i="2" s="1"/>
  <c r="Q1865" i="2"/>
  <c r="R1865" i="2"/>
  <c r="S1865" i="2"/>
  <c r="T1865" i="2"/>
  <c r="M1866" i="2"/>
  <c r="N1866" i="2"/>
  <c r="O1866" i="2" s="1"/>
  <c r="P1866" i="2"/>
  <c r="Q1866" i="2"/>
  <c r="R1866" i="2"/>
  <c r="S1866" i="2"/>
  <c r="T1866" i="2"/>
  <c r="M1867" i="2"/>
  <c r="O1867" i="2" s="1"/>
  <c r="P1867" i="2" s="1"/>
  <c r="N1867" i="2"/>
  <c r="Q1867" i="2"/>
  <c r="R1867" i="2"/>
  <c r="S1867" i="2"/>
  <c r="T1867" i="2"/>
  <c r="M1868" i="2"/>
  <c r="N1868" i="2"/>
  <c r="O1868" i="2"/>
  <c r="P1868" i="2"/>
  <c r="Q1868" i="2"/>
  <c r="R1868" i="2"/>
  <c r="S1868" i="2"/>
  <c r="T1868" i="2"/>
  <c r="M1869" i="2"/>
  <c r="O1869" i="2" s="1"/>
  <c r="N1869" i="2"/>
  <c r="P1869" i="2"/>
  <c r="Q1869" i="2"/>
  <c r="R1869" i="2"/>
  <c r="S1869" i="2"/>
  <c r="T1869" i="2"/>
  <c r="M1870" i="2"/>
  <c r="N1870" i="2"/>
  <c r="O1870" i="2"/>
  <c r="P1870" i="2"/>
  <c r="Q1870" i="2"/>
  <c r="R1870" i="2"/>
  <c r="S1870" i="2"/>
  <c r="T1870" i="2"/>
  <c r="M1871" i="2"/>
  <c r="N1871" i="2"/>
  <c r="O1871" i="2"/>
  <c r="P1871" i="2" s="1"/>
  <c r="Q1871" i="2"/>
  <c r="R1871" i="2"/>
  <c r="S1871" i="2"/>
  <c r="T1871" i="2"/>
  <c r="M1872" i="2"/>
  <c r="N1872" i="2"/>
  <c r="O1872" i="2"/>
  <c r="P1872" i="2"/>
  <c r="Q1872" i="2"/>
  <c r="R1872" i="2"/>
  <c r="S1872" i="2"/>
  <c r="T1872" i="2"/>
  <c r="M1873" i="2"/>
  <c r="N1873" i="2"/>
  <c r="O1873" i="2"/>
  <c r="P1873" i="2" s="1"/>
  <c r="Q1873" i="2"/>
  <c r="R1873" i="2"/>
  <c r="S1873" i="2"/>
  <c r="T1873" i="2"/>
  <c r="M1874" i="2"/>
  <c r="N1874" i="2"/>
  <c r="O1874" i="2"/>
  <c r="P1874" i="2"/>
  <c r="Q1874" i="2"/>
  <c r="R1874" i="2"/>
  <c r="S1874" i="2"/>
  <c r="T1874" i="2"/>
  <c r="M1875" i="2"/>
  <c r="N1875" i="2"/>
  <c r="O1875" i="2"/>
  <c r="P1875" i="2"/>
  <c r="Q1875" i="2"/>
  <c r="R1875" i="2"/>
  <c r="S1875" i="2"/>
  <c r="T1875" i="2"/>
  <c r="M1876" i="2"/>
  <c r="N1876" i="2"/>
  <c r="Q1876" i="2"/>
  <c r="R1876" i="2"/>
  <c r="S1876" i="2"/>
  <c r="T1876" i="2"/>
  <c r="M1877" i="2"/>
  <c r="N1877" i="2"/>
  <c r="O1877" i="2"/>
  <c r="P1877" i="2"/>
  <c r="Q1877" i="2"/>
  <c r="R1877" i="2"/>
  <c r="S1877" i="2"/>
  <c r="T1877" i="2"/>
  <c r="M1878" i="2"/>
  <c r="N1878" i="2"/>
  <c r="O1878" i="2" s="1"/>
  <c r="P1878" i="2" s="1"/>
  <c r="Q1878" i="2"/>
  <c r="R1878" i="2"/>
  <c r="S1878" i="2"/>
  <c r="T1878" i="2"/>
  <c r="M1879" i="2"/>
  <c r="N1879" i="2"/>
  <c r="O1879" i="2"/>
  <c r="P1879" i="2"/>
  <c r="Q1879" i="2"/>
  <c r="R1879" i="2"/>
  <c r="S1879" i="2"/>
  <c r="T1879" i="2"/>
  <c r="M1880" i="2"/>
  <c r="O1880" i="2" s="1"/>
  <c r="N1880" i="2"/>
  <c r="P1880" i="2"/>
  <c r="Q1880" i="2"/>
  <c r="R1880" i="2"/>
  <c r="S1880" i="2"/>
  <c r="T1880" i="2"/>
  <c r="M1881" i="2"/>
  <c r="N1881" i="2"/>
  <c r="O1881" i="2"/>
  <c r="P1881" i="2"/>
  <c r="Q1881" i="2"/>
  <c r="R1881" i="2"/>
  <c r="S1881" i="2"/>
  <c r="T1881" i="2"/>
  <c r="M1882" i="2"/>
  <c r="N1882" i="2"/>
  <c r="O1882" i="2" s="1"/>
  <c r="P1882" i="2"/>
  <c r="Q1882" i="2"/>
  <c r="R1882" i="2"/>
  <c r="S1882" i="2"/>
  <c r="T1882" i="2"/>
  <c r="M1883" i="2"/>
  <c r="N1883" i="2"/>
  <c r="Q1883" i="2"/>
  <c r="R1883" i="2"/>
  <c r="S1883" i="2"/>
  <c r="T1883" i="2"/>
  <c r="M1884" i="2"/>
  <c r="N1884" i="2"/>
  <c r="O1884" i="2"/>
  <c r="P1884" i="2"/>
  <c r="Q1884" i="2"/>
  <c r="R1884" i="2"/>
  <c r="S1884" i="2"/>
  <c r="T1884" i="2"/>
  <c r="M1885" i="2"/>
  <c r="N1885" i="2"/>
  <c r="O1885" i="2"/>
  <c r="P1885" i="2"/>
  <c r="Q1885" i="2"/>
  <c r="R1885" i="2"/>
  <c r="S1885" i="2"/>
  <c r="T1885" i="2"/>
  <c r="M1886" i="2"/>
  <c r="N1886" i="2"/>
  <c r="O1886" i="2"/>
  <c r="P1886" i="2"/>
  <c r="Q1886" i="2"/>
  <c r="R1886" i="2"/>
  <c r="S1886" i="2"/>
  <c r="T1886" i="2"/>
  <c r="M1887" i="2"/>
  <c r="O1887" i="2" s="1"/>
  <c r="P1887" i="2" s="1"/>
  <c r="N1887" i="2"/>
  <c r="Q1887" i="2"/>
  <c r="R1887" i="2"/>
  <c r="S1887" i="2"/>
  <c r="T1887" i="2"/>
  <c r="M1888" i="2"/>
  <c r="N1888" i="2"/>
  <c r="O1888" i="2"/>
  <c r="P1888" i="2"/>
  <c r="Q1888" i="2"/>
  <c r="R1888" i="2"/>
  <c r="S1888" i="2"/>
  <c r="T1888" i="2"/>
  <c r="M1889" i="2"/>
  <c r="O1889" i="2" s="1"/>
  <c r="P1889" i="2" s="1"/>
  <c r="N1889" i="2"/>
  <c r="Q1889" i="2"/>
  <c r="R1889" i="2"/>
  <c r="S1889" i="2"/>
  <c r="T1889" i="2"/>
  <c r="M1890" i="2"/>
  <c r="N1890" i="2"/>
  <c r="Q1890" i="2"/>
  <c r="R1890" i="2"/>
  <c r="S1890" i="2"/>
  <c r="T1890" i="2"/>
  <c r="M1891" i="2"/>
  <c r="N1891" i="2"/>
  <c r="O1891" i="2" s="1"/>
  <c r="P1891" i="2" s="1"/>
  <c r="Q1891" i="2"/>
  <c r="R1891" i="2"/>
  <c r="S1891" i="2"/>
  <c r="T1891" i="2"/>
  <c r="M1892" i="2"/>
  <c r="N1892" i="2"/>
  <c r="O1892" i="2"/>
  <c r="P1892" i="2"/>
  <c r="Q1892" i="2"/>
  <c r="R1892" i="2"/>
  <c r="S1892" i="2"/>
  <c r="T1892" i="2"/>
  <c r="M1893" i="2"/>
  <c r="N1893" i="2"/>
  <c r="O1893" i="2" s="1"/>
  <c r="P1893" i="2" s="1"/>
  <c r="Q1893" i="2"/>
  <c r="R1893" i="2"/>
  <c r="S1893" i="2"/>
  <c r="T1893" i="2"/>
  <c r="M1894" i="2"/>
  <c r="N1894" i="2"/>
  <c r="O1894" i="2"/>
  <c r="P1894" i="2"/>
  <c r="Q1894" i="2"/>
  <c r="R1894" i="2"/>
  <c r="S1894" i="2"/>
  <c r="T1894" i="2"/>
  <c r="M1895" i="2"/>
  <c r="N1895" i="2"/>
  <c r="O1895" i="2"/>
  <c r="P1895" i="2"/>
  <c r="Q1895" i="2"/>
  <c r="R1895" i="2"/>
  <c r="S1895" i="2"/>
  <c r="T1895" i="2"/>
  <c r="M1896" i="2"/>
  <c r="N1896" i="2"/>
  <c r="Q1896" i="2"/>
  <c r="R1896" i="2"/>
  <c r="S1896" i="2"/>
  <c r="T1896" i="2"/>
  <c r="M1897" i="2"/>
  <c r="N1897" i="2"/>
  <c r="Q1897" i="2"/>
  <c r="R1897" i="2"/>
  <c r="S1897" i="2"/>
  <c r="T1897" i="2"/>
  <c r="M1898" i="2"/>
  <c r="N1898" i="2"/>
  <c r="O1898" i="2"/>
  <c r="P1898" i="2" s="1"/>
  <c r="Q1898" i="2"/>
  <c r="R1898" i="2"/>
  <c r="S1898" i="2"/>
  <c r="T1898" i="2"/>
  <c r="M1899" i="2"/>
  <c r="N1899" i="2"/>
  <c r="O1899" i="2"/>
  <c r="P1899" i="2"/>
  <c r="Q1899" i="2"/>
  <c r="R1899" i="2"/>
  <c r="S1899" i="2"/>
  <c r="T1899" i="2"/>
  <c r="M1900" i="2"/>
  <c r="N1900" i="2"/>
  <c r="O1900" i="2"/>
  <c r="P1900" i="2" s="1"/>
  <c r="Q1900" i="2"/>
  <c r="R1900" i="2"/>
  <c r="S1900" i="2"/>
  <c r="T1900" i="2"/>
  <c r="M1901" i="2"/>
  <c r="N1901" i="2"/>
  <c r="O1901" i="2"/>
  <c r="P1901" i="2"/>
  <c r="Q1901" i="2"/>
  <c r="R1901" i="2"/>
  <c r="S1901" i="2"/>
  <c r="T1901" i="2"/>
  <c r="M1902" i="2"/>
  <c r="O1902" i="2" s="1"/>
  <c r="P1902" i="2" s="1"/>
  <c r="N1902" i="2"/>
  <c r="Q1902" i="2"/>
  <c r="R1902" i="2"/>
  <c r="S1902" i="2"/>
  <c r="T1902" i="2"/>
  <c r="M1903" i="2"/>
  <c r="N1903" i="2"/>
  <c r="O1903" i="2"/>
  <c r="P1903" i="2" s="1"/>
  <c r="Q1903" i="2"/>
  <c r="R1903" i="2"/>
  <c r="S1903" i="2"/>
  <c r="T1903" i="2"/>
  <c r="M1904" i="2"/>
  <c r="O1904" i="2" s="1"/>
  <c r="P1904" i="2" s="1"/>
  <c r="N1904" i="2"/>
  <c r="Q1904" i="2"/>
  <c r="R1904" i="2"/>
  <c r="S1904" i="2"/>
  <c r="T1904" i="2"/>
  <c r="M1905" i="2"/>
  <c r="N1905" i="2"/>
  <c r="Q1905" i="2"/>
  <c r="R1905" i="2"/>
  <c r="S1905" i="2"/>
  <c r="T1905" i="2"/>
  <c r="M1906" i="2"/>
  <c r="N1906" i="2"/>
  <c r="O1906" i="2" s="1"/>
  <c r="P1906" i="2" s="1"/>
  <c r="Q1906" i="2"/>
  <c r="R1906" i="2"/>
  <c r="S1906" i="2"/>
  <c r="T1906" i="2"/>
  <c r="M1907" i="2"/>
  <c r="N1907" i="2"/>
  <c r="O1907" i="2" s="1"/>
  <c r="P1907" i="2"/>
  <c r="Q1907" i="2"/>
  <c r="R1907" i="2"/>
  <c r="S1907" i="2"/>
  <c r="T1907" i="2"/>
  <c r="M1908" i="2"/>
  <c r="N1908" i="2"/>
  <c r="O1908" i="2"/>
  <c r="P1908" i="2"/>
  <c r="Q1908" i="2"/>
  <c r="R1908" i="2"/>
  <c r="S1908" i="2"/>
  <c r="T1908" i="2"/>
  <c r="M1909" i="2"/>
  <c r="N1909" i="2"/>
  <c r="O1909" i="2"/>
  <c r="P1909" i="2"/>
  <c r="Q1909" i="2"/>
  <c r="R1909" i="2"/>
  <c r="S1909" i="2"/>
  <c r="T1909" i="2"/>
  <c r="M1910" i="2"/>
  <c r="N1910" i="2"/>
  <c r="O1910" i="2"/>
  <c r="P1910" i="2"/>
  <c r="Q1910" i="2"/>
  <c r="R1910" i="2"/>
  <c r="S1910" i="2"/>
  <c r="T1910" i="2"/>
  <c r="M1911" i="2"/>
  <c r="N1911" i="2"/>
  <c r="Q1911" i="2"/>
  <c r="R1911" i="2"/>
  <c r="S1911" i="2"/>
  <c r="T1911" i="2"/>
  <c r="M1912" i="2"/>
  <c r="N1912" i="2"/>
  <c r="O1912" i="2"/>
  <c r="P1912" i="2" s="1"/>
  <c r="Q1912" i="2"/>
  <c r="R1912" i="2"/>
  <c r="S1912" i="2"/>
  <c r="T1912" i="2"/>
  <c r="M1913" i="2"/>
  <c r="N1913" i="2"/>
  <c r="O1913" i="2"/>
  <c r="P1913" i="2" s="1"/>
  <c r="Q1913" i="2"/>
  <c r="R1913" i="2"/>
  <c r="S1913" i="2"/>
  <c r="T1913" i="2"/>
  <c r="M1914" i="2"/>
  <c r="N1914" i="2"/>
  <c r="O1914" i="2"/>
  <c r="P1914" i="2" s="1"/>
  <c r="Q1914" i="2"/>
  <c r="R1914" i="2"/>
  <c r="S1914" i="2"/>
  <c r="T1914" i="2"/>
  <c r="M1915" i="2"/>
  <c r="O1915" i="2" s="1"/>
  <c r="P1915" i="2" s="1"/>
  <c r="N1915" i="2"/>
  <c r="Q1915" i="2"/>
  <c r="R1915" i="2"/>
  <c r="S1915" i="2"/>
  <c r="T1915" i="2"/>
  <c r="M1916" i="2"/>
  <c r="N1916" i="2"/>
  <c r="O1916" i="2"/>
  <c r="P1916" i="2"/>
  <c r="Q1916" i="2"/>
  <c r="R1916" i="2"/>
  <c r="S1916" i="2"/>
  <c r="T1916" i="2"/>
  <c r="M1917" i="2"/>
  <c r="O1917" i="2" s="1"/>
  <c r="P1917" i="2" s="1"/>
  <c r="N1917" i="2"/>
  <c r="Q1917" i="2"/>
  <c r="R1917" i="2"/>
  <c r="S1917" i="2"/>
  <c r="T1917" i="2"/>
  <c r="M1918" i="2"/>
  <c r="N1918" i="2"/>
  <c r="Q1918" i="2"/>
  <c r="R1918" i="2"/>
  <c r="S1918" i="2"/>
  <c r="T1918" i="2"/>
  <c r="M1919" i="2"/>
  <c r="N1919" i="2"/>
  <c r="O1919" i="2"/>
  <c r="P1919" i="2"/>
  <c r="Q1919" i="2"/>
  <c r="R1919" i="2"/>
  <c r="S1919" i="2"/>
  <c r="T1919" i="2"/>
  <c r="M1920" i="2"/>
  <c r="N1920" i="2"/>
  <c r="O1920" i="2"/>
  <c r="P1920" i="2"/>
  <c r="Q1920" i="2"/>
  <c r="R1920" i="2"/>
  <c r="S1920" i="2"/>
  <c r="T1920" i="2"/>
  <c r="M1921" i="2"/>
  <c r="N1921" i="2"/>
  <c r="Q1921" i="2"/>
  <c r="R1921" i="2"/>
  <c r="S1921" i="2"/>
  <c r="T1921" i="2"/>
  <c r="M1922" i="2"/>
  <c r="N1922" i="2"/>
  <c r="O1922" i="2"/>
  <c r="P1922" i="2"/>
  <c r="Q1922" i="2"/>
  <c r="R1922" i="2"/>
  <c r="S1922" i="2"/>
  <c r="T1922" i="2"/>
  <c r="M1923" i="2"/>
  <c r="N1923" i="2"/>
  <c r="O1923" i="2" s="1"/>
  <c r="P1923" i="2"/>
  <c r="Q1923" i="2"/>
  <c r="R1923" i="2"/>
  <c r="S1923" i="2"/>
  <c r="T1923" i="2"/>
  <c r="M1924" i="2"/>
  <c r="N1924" i="2"/>
  <c r="O1924" i="2"/>
  <c r="P1924" i="2" s="1"/>
  <c r="Q1924" i="2"/>
  <c r="R1924" i="2"/>
  <c r="S1924" i="2"/>
  <c r="T1924" i="2"/>
  <c r="M1925" i="2"/>
  <c r="N1925" i="2"/>
  <c r="Q1925" i="2"/>
  <c r="R1925" i="2"/>
  <c r="S1925" i="2"/>
  <c r="T1925" i="2"/>
  <c r="M1926" i="2"/>
  <c r="O1926" i="2" s="1"/>
  <c r="P1926" i="2" s="1"/>
  <c r="N1926" i="2"/>
  <c r="Q1926" i="2"/>
  <c r="R1926" i="2"/>
  <c r="S1926" i="2"/>
  <c r="T1926" i="2"/>
  <c r="M1927" i="2"/>
  <c r="N1927" i="2"/>
  <c r="O1927" i="2"/>
  <c r="P1927" i="2"/>
  <c r="Q1927" i="2"/>
  <c r="R1927" i="2"/>
  <c r="S1927" i="2"/>
  <c r="T1927" i="2"/>
  <c r="M1928" i="2"/>
  <c r="O1928" i="2" s="1"/>
  <c r="P1928" i="2" s="1"/>
  <c r="N1928" i="2"/>
  <c r="Q1928" i="2"/>
  <c r="R1928" i="2"/>
  <c r="S1928" i="2"/>
  <c r="T1928" i="2"/>
  <c r="M1929" i="2"/>
  <c r="N1929" i="2"/>
  <c r="O1929" i="2"/>
  <c r="P1929" i="2"/>
  <c r="Q1929" i="2"/>
  <c r="R1929" i="2"/>
  <c r="S1929" i="2"/>
  <c r="T1929" i="2"/>
  <c r="M1930" i="2"/>
  <c r="N1930" i="2"/>
  <c r="O1930" i="2"/>
  <c r="P1930" i="2" s="1"/>
  <c r="Q1930" i="2"/>
  <c r="R1930" i="2"/>
  <c r="S1930" i="2"/>
  <c r="T1930" i="2"/>
  <c r="M1931" i="2"/>
  <c r="N1931" i="2"/>
  <c r="O1931" i="2"/>
  <c r="P1931" i="2"/>
  <c r="Q1931" i="2"/>
  <c r="R1931" i="2"/>
  <c r="S1931" i="2"/>
  <c r="T1931" i="2"/>
  <c r="M1932" i="2"/>
  <c r="O1932" i="2" s="1"/>
  <c r="N1932" i="2"/>
  <c r="P1932" i="2"/>
  <c r="Q1932" i="2"/>
  <c r="R1932" i="2"/>
  <c r="S1932" i="2"/>
  <c r="T1932" i="2"/>
  <c r="M1933" i="2"/>
  <c r="N1933" i="2"/>
  <c r="O1933" i="2"/>
  <c r="P1933" i="2"/>
  <c r="Q1933" i="2"/>
  <c r="R1933" i="2"/>
  <c r="S1933" i="2"/>
  <c r="T1933" i="2"/>
  <c r="M1934" i="2"/>
  <c r="N1934" i="2"/>
  <c r="O1934" i="2"/>
  <c r="P1934" i="2"/>
  <c r="Q1934" i="2"/>
  <c r="R1934" i="2"/>
  <c r="S1934" i="2"/>
  <c r="T1934" i="2"/>
  <c r="M1935" i="2"/>
  <c r="N1935" i="2"/>
  <c r="O1935" i="2"/>
  <c r="P1935" i="2" s="1"/>
  <c r="Q1935" i="2"/>
  <c r="R1935" i="2"/>
  <c r="S1935" i="2"/>
  <c r="T1935" i="2"/>
  <c r="M1936" i="2"/>
  <c r="N1936" i="2"/>
  <c r="O1936" i="2"/>
  <c r="P1936" i="2"/>
  <c r="Q1936" i="2"/>
  <c r="R1936" i="2"/>
  <c r="S1936" i="2"/>
  <c r="T1936" i="2"/>
  <c r="M1937" i="2"/>
  <c r="O1937" i="2" s="1"/>
  <c r="P1937" i="2" s="1"/>
  <c r="N1937" i="2"/>
  <c r="Q1937" i="2"/>
  <c r="R1937" i="2"/>
  <c r="S1937" i="2"/>
  <c r="T1937" i="2"/>
  <c r="M1938" i="2"/>
  <c r="N1938" i="2"/>
  <c r="O1938" i="2"/>
  <c r="P1938" i="2"/>
  <c r="Q1938" i="2"/>
  <c r="R1938" i="2"/>
  <c r="S1938" i="2"/>
  <c r="T1938" i="2"/>
  <c r="M1939" i="2"/>
  <c r="N1939" i="2"/>
  <c r="Q1939" i="2"/>
  <c r="R1939" i="2"/>
  <c r="S1939" i="2"/>
  <c r="T1939" i="2"/>
  <c r="M1940" i="2"/>
  <c r="N1940" i="2"/>
  <c r="O1940" i="2"/>
  <c r="P1940" i="2"/>
  <c r="Q1940" i="2"/>
  <c r="R1940" i="2"/>
  <c r="S1940" i="2"/>
  <c r="T1940" i="2"/>
  <c r="M1941" i="2"/>
  <c r="N1941" i="2"/>
  <c r="O1941" i="2"/>
  <c r="P1941" i="2"/>
  <c r="Q1941" i="2"/>
  <c r="R1941" i="2"/>
  <c r="S1941" i="2"/>
  <c r="T1941" i="2"/>
  <c r="M1942" i="2"/>
  <c r="N1942" i="2"/>
  <c r="O1942" i="2"/>
  <c r="P1942" i="2"/>
  <c r="Q1942" i="2"/>
  <c r="R1942" i="2"/>
  <c r="S1942" i="2"/>
  <c r="T1942" i="2"/>
  <c r="M1943" i="2"/>
  <c r="N1943" i="2"/>
  <c r="O1943" i="2"/>
  <c r="P1943" i="2"/>
  <c r="Q1943" i="2"/>
  <c r="R1943" i="2"/>
  <c r="S1943" i="2"/>
  <c r="T1943" i="2"/>
  <c r="M1944" i="2"/>
  <c r="N1944" i="2"/>
  <c r="O1944" i="2"/>
  <c r="P1944" i="2" s="1"/>
  <c r="Q1944" i="2"/>
  <c r="R1944" i="2"/>
  <c r="S1944" i="2"/>
  <c r="T1944" i="2"/>
  <c r="M1945" i="2"/>
  <c r="N1945" i="2"/>
  <c r="O1945" i="2"/>
  <c r="P1945" i="2"/>
  <c r="Q1945" i="2"/>
  <c r="R1945" i="2"/>
  <c r="S1945" i="2"/>
  <c r="T1945" i="2"/>
  <c r="M1946" i="2"/>
  <c r="O1946" i="2" s="1"/>
  <c r="N1946" i="2"/>
  <c r="P1946" i="2"/>
  <c r="Q1946" i="2"/>
  <c r="R1946" i="2"/>
  <c r="S1946" i="2"/>
  <c r="T1946" i="2"/>
  <c r="M1947" i="2"/>
  <c r="N1947" i="2"/>
  <c r="O1947" i="2"/>
  <c r="P1947" i="2"/>
  <c r="Q1947" i="2"/>
  <c r="R1947" i="2"/>
  <c r="S1947" i="2"/>
  <c r="T1947" i="2"/>
  <c r="M1948" i="2"/>
  <c r="N1948" i="2"/>
  <c r="O1948" i="2" s="1"/>
  <c r="P1948" i="2" s="1"/>
  <c r="Q1948" i="2"/>
  <c r="R1948" i="2"/>
  <c r="S1948" i="2"/>
  <c r="T1948" i="2"/>
  <c r="M1949" i="2"/>
  <c r="N1949" i="2"/>
  <c r="O1949" i="2"/>
  <c r="P1949" i="2"/>
  <c r="Q1949" i="2"/>
  <c r="R1949" i="2"/>
  <c r="S1949" i="2"/>
  <c r="T1949" i="2"/>
  <c r="M1950" i="2"/>
  <c r="N1950" i="2"/>
  <c r="O1950" i="2" s="1"/>
  <c r="P1950" i="2" s="1"/>
  <c r="Q1950" i="2"/>
  <c r="R1950" i="2"/>
  <c r="S1950" i="2"/>
  <c r="T1950" i="2"/>
  <c r="M1951" i="2"/>
  <c r="N1951" i="2"/>
  <c r="O1951" i="2"/>
  <c r="P1951" i="2"/>
  <c r="Q1951" i="2"/>
  <c r="R1951" i="2"/>
  <c r="S1951" i="2"/>
  <c r="T1951" i="2"/>
  <c r="M1952" i="2"/>
  <c r="N1952" i="2"/>
  <c r="O1952" i="2"/>
  <c r="P1952" i="2"/>
  <c r="Q1952" i="2"/>
  <c r="R1952" i="2"/>
  <c r="S1952" i="2"/>
  <c r="T1952" i="2"/>
  <c r="M1953" i="2"/>
  <c r="N1953" i="2"/>
  <c r="Q1953" i="2"/>
  <c r="R1953" i="2"/>
  <c r="S1953" i="2"/>
  <c r="T1953" i="2"/>
  <c r="M1954" i="2"/>
  <c r="N1954" i="2"/>
  <c r="O1954" i="2"/>
  <c r="P1954" i="2"/>
  <c r="Q1954" i="2"/>
  <c r="R1954" i="2"/>
  <c r="S1954" i="2"/>
  <c r="T1954" i="2"/>
  <c r="M1955" i="2"/>
  <c r="N1955" i="2"/>
  <c r="O1955" i="2"/>
  <c r="P1955" i="2" s="1"/>
  <c r="Q1955" i="2"/>
  <c r="R1955" i="2"/>
  <c r="S1955" i="2"/>
  <c r="T1955" i="2"/>
  <c r="M1956" i="2"/>
  <c r="N1956" i="2"/>
  <c r="O1956" i="2"/>
  <c r="P1956" i="2"/>
  <c r="Q1956" i="2"/>
  <c r="R1956" i="2"/>
  <c r="S1956" i="2"/>
  <c r="T1956" i="2"/>
  <c r="M1957" i="2"/>
  <c r="N1957" i="2"/>
  <c r="O1957" i="2"/>
  <c r="P1957" i="2"/>
  <c r="Q1957" i="2"/>
  <c r="R1957" i="2"/>
  <c r="S1957" i="2"/>
  <c r="T1957" i="2"/>
  <c r="M1958" i="2"/>
  <c r="N1958" i="2"/>
  <c r="O1958" i="2"/>
  <c r="P1958" i="2"/>
  <c r="Q1958" i="2"/>
  <c r="R1958" i="2"/>
  <c r="S1958" i="2"/>
  <c r="T1958" i="2"/>
  <c r="M1959" i="2"/>
  <c r="O1959" i="2" s="1"/>
  <c r="P1959" i="2" s="1"/>
  <c r="N1959" i="2"/>
  <c r="Q1959" i="2"/>
  <c r="R1959" i="2"/>
  <c r="S1959" i="2"/>
  <c r="T1959" i="2"/>
  <c r="M1960" i="2"/>
  <c r="N1960" i="2"/>
  <c r="Q1960" i="2"/>
  <c r="R1960" i="2"/>
  <c r="S1960" i="2"/>
  <c r="T1960" i="2"/>
  <c r="M1961" i="2"/>
  <c r="O1961" i="2" s="1"/>
  <c r="P1961" i="2" s="1"/>
  <c r="N1961" i="2"/>
  <c r="Q1961" i="2"/>
  <c r="R1961" i="2"/>
  <c r="S1961" i="2"/>
  <c r="T1961" i="2"/>
  <c r="M1962" i="2"/>
  <c r="N1962" i="2"/>
  <c r="O1962" i="2" s="1"/>
  <c r="P1962" i="2"/>
  <c r="Q1962" i="2"/>
  <c r="R1962" i="2"/>
  <c r="S1962" i="2"/>
  <c r="T1962" i="2"/>
  <c r="M1963" i="2"/>
  <c r="O1963" i="2" s="1"/>
  <c r="P1963" i="2" s="1"/>
  <c r="N1963" i="2"/>
  <c r="Q1963" i="2"/>
  <c r="R1963" i="2"/>
  <c r="S1963" i="2"/>
  <c r="T1963" i="2"/>
  <c r="M1964" i="2"/>
  <c r="N1964" i="2"/>
  <c r="O1964" i="2" s="1"/>
  <c r="P1964" i="2"/>
  <c r="Q1964" i="2"/>
  <c r="R1964" i="2"/>
  <c r="S1964" i="2"/>
  <c r="T1964" i="2"/>
  <c r="M1965" i="2"/>
  <c r="N1965" i="2"/>
  <c r="O1965" i="2"/>
  <c r="P1965" i="2"/>
  <c r="Q1965" i="2"/>
  <c r="R1965" i="2"/>
  <c r="S1965" i="2"/>
  <c r="T1965" i="2"/>
  <c r="M1966" i="2"/>
  <c r="N1966" i="2"/>
  <c r="O1966" i="2"/>
  <c r="P1966" i="2"/>
  <c r="Q1966" i="2"/>
  <c r="R1966" i="2"/>
  <c r="S1966" i="2"/>
  <c r="T1966" i="2"/>
  <c r="M1967" i="2"/>
  <c r="N1967" i="2"/>
  <c r="Q1967" i="2"/>
  <c r="R1967" i="2"/>
  <c r="S1967" i="2"/>
  <c r="T1967" i="2"/>
  <c r="M1968" i="2"/>
  <c r="N1968" i="2"/>
  <c r="O1968" i="2"/>
  <c r="P1968" i="2"/>
  <c r="Q1968" i="2"/>
  <c r="R1968" i="2"/>
  <c r="S1968" i="2"/>
  <c r="T1968" i="2"/>
  <c r="M1969" i="2"/>
  <c r="N1969" i="2"/>
  <c r="O1969" i="2"/>
  <c r="P1969" i="2" s="1"/>
  <c r="Q1969" i="2"/>
  <c r="R1969" i="2"/>
  <c r="S1969" i="2"/>
  <c r="T1969" i="2"/>
  <c r="M1970" i="2"/>
  <c r="N1970" i="2"/>
  <c r="O1970" i="2"/>
  <c r="P1970" i="2" s="1"/>
  <c r="Q1970" i="2"/>
  <c r="R1970" i="2"/>
  <c r="S1970" i="2"/>
  <c r="T1970" i="2"/>
  <c r="M1971" i="2"/>
  <c r="N1971" i="2"/>
  <c r="O1971" i="2"/>
  <c r="P1971" i="2" s="1"/>
  <c r="Q1971" i="2"/>
  <c r="R1971" i="2"/>
  <c r="S1971" i="2"/>
  <c r="T1971" i="2"/>
  <c r="M1972" i="2"/>
  <c r="O1972" i="2" s="1"/>
  <c r="P1972" i="2" s="1"/>
  <c r="N1972" i="2"/>
  <c r="Q1972" i="2"/>
  <c r="R1972" i="2"/>
  <c r="S1972" i="2"/>
  <c r="T1972" i="2"/>
  <c r="M1973" i="2"/>
  <c r="N1973" i="2"/>
  <c r="O1973" i="2"/>
  <c r="P1973" i="2"/>
  <c r="Q1973" i="2"/>
  <c r="R1973" i="2"/>
  <c r="S1973" i="2"/>
  <c r="T1973" i="2"/>
  <c r="M1974" i="2"/>
  <c r="O1974" i="2" s="1"/>
  <c r="P1974" i="2" s="1"/>
  <c r="N1974" i="2"/>
  <c r="Q1974" i="2"/>
  <c r="R1974" i="2"/>
  <c r="S1974" i="2"/>
  <c r="T1974" i="2"/>
  <c r="M1975" i="2"/>
  <c r="N1975" i="2"/>
  <c r="O1975" i="2"/>
  <c r="P1975" i="2"/>
  <c r="Q1975" i="2"/>
  <c r="R1975" i="2"/>
  <c r="S1975" i="2"/>
  <c r="T1975" i="2"/>
  <c r="M1976" i="2"/>
  <c r="N1976" i="2"/>
  <c r="O1976" i="2"/>
  <c r="P1976" i="2"/>
  <c r="Q1976" i="2"/>
  <c r="R1976" i="2"/>
  <c r="S1976" i="2"/>
  <c r="T1976" i="2"/>
  <c r="M1977" i="2"/>
  <c r="N1977" i="2"/>
  <c r="O1977" i="2"/>
  <c r="P1977" i="2"/>
  <c r="Q1977" i="2"/>
  <c r="R1977" i="2"/>
  <c r="S1977" i="2"/>
  <c r="T1977" i="2"/>
  <c r="M1978" i="2"/>
  <c r="N1978" i="2"/>
  <c r="Q1978" i="2"/>
  <c r="R1978" i="2"/>
  <c r="S1978" i="2"/>
  <c r="T1978" i="2"/>
  <c r="M1979" i="2"/>
  <c r="N1979" i="2"/>
  <c r="O1979" i="2"/>
  <c r="P1979" i="2"/>
  <c r="Q1979" i="2"/>
  <c r="R1979" i="2"/>
  <c r="S1979" i="2"/>
  <c r="T1979" i="2"/>
  <c r="M1980" i="2"/>
  <c r="N1980" i="2"/>
  <c r="O1980" i="2" s="1"/>
  <c r="P1980" i="2"/>
  <c r="Q1980" i="2"/>
  <c r="R1980" i="2"/>
  <c r="S1980" i="2"/>
  <c r="T1980" i="2"/>
  <c r="M1981" i="2"/>
  <c r="N1981" i="2"/>
  <c r="Q1981" i="2"/>
  <c r="R1981" i="2"/>
  <c r="S1981" i="2"/>
  <c r="T1981" i="2"/>
  <c r="M1982" i="2"/>
  <c r="N1982" i="2"/>
  <c r="O1982" i="2"/>
  <c r="P1982" i="2"/>
  <c r="Q1982" i="2"/>
  <c r="R1982" i="2"/>
  <c r="S1982" i="2"/>
  <c r="T1982" i="2"/>
  <c r="M1983" i="2"/>
  <c r="N1983" i="2"/>
  <c r="O1983" i="2" s="1"/>
  <c r="P1983" i="2" s="1"/>
  <c r="Q1983" i="2"/>
  <c r="R1983" i="2"/>
  <c r="S1983" i="2"/>
  <c r="T1983" i="2"/>
  <c r="M1984" i="2"/>
  <c r="N1984" i="2"/>
  <c r="O1984" i="2"/>
  <c r="P1984" i="2"/>
  <c r="Q1984" i="2"/>
  <c r="R1984" i="2"/>
  <c r="S1984" i="2"/>
  <c r="T1984" i="2"/>
  <c r="M1985" i="2"/>
  <c r="O1985" i="2" s="1"/>
  <c r="P1985" i="2" s="1"/>
  <c r="N1985" i="2"/>
  <c r="Q1985" i="2"/>
  <c r="R1985" i="2"/>
  <c r="S1985" i="2"/>
  <c r="T1985" i="2"/>
  <c r="M1986" i="2"/>
  <c r="N1986" i="2"/>
  <c r="O1986" i="2"/>
  <c r="P1986" i="2"/>
  <c r="Q1986" i="2"/>
  <c r="R1986" i="2"/>
  <c r="S1986" i="2"/>
  <c r="T1986" i="2"/>
  <c r="M1987" i="2"/>
  <c r="N1987" i="2"/>
  <c r="O1987" i="2"/>
  <c r="P1987" i="2" s="1"/>
  <c r="Q1987" i="2"/>
  <c r="R1987" i="2"/>
  <c r="S1987" i="2"/>
  <c r="T1987" i="2"/>
  <c r="M1988" i="2"/>
  <c r="N1988" i="2"/>
  <c r="Q1988" i="2"/>
  <c r="R1988" i="2"/>
  <c r="S1988" i="2"/>
  <c r="T1988" i="2"/>
  <c r="M1989" i="2"/>
  <c r="N1989" i="2"/>
  <c r="O1989" i="2" s="1"/>
  <c r="P1989" i="2"/>
  <c r="Q1989" i="2"/>
  <c r="R1989" i="2"/>
  <c r="S1989" i="2"/>
  <c r="T1989" i="2"/>
  <c r="M1990" i="2"/>
  <c r="N1990" i="2"/>
  <c r="O1990" i="2"/>
  <c r="P1990" i="2"/>
  <c r="Q1990" i="2"/>
  <c r="R1990" i="2"/>
  <c r="S1990" i="2"/>
  <c r="T1990" i="2"/>
  <c r="M1991" i="2"/>
  <c r="N1991" i="2"/>
  <c r="O1991" i="2"/>
  <c r="P1991" i="2"/>
  <c r="Q1991" i="2"/>
  <c r="R1991" i="2"/>
  <c r="S1991" i="2"/>
  <c r="T1991" i="2"/>
  <c r="M1992" i="2"/>
  <c r="N1992" i="2"/>
  <c r="O1992" i="2"/>
  <c r="P1992" i="2"/>
  <c r="Q1992" i="2"/>
  <c r="R1992" i="2"/>
  <c r="S1992" i="2"/>
  <c r="T1992" i="2"/>
  <c r="M1993" i="2"/>
  <c r="N1993" i="2"/>
  <c r="O1993" i="2"/>
  <c r="P1993" i="2"/>
  <c r="Q1993" i="2"/>
  <c r="R1993" i="2"/>
  <c r="S1993" i="2"/>
  <c r="T1993" i="2"/>
  <c r="M1994" i="2"/>
  <c r="N1994" i="2"/>
  <c r="Q1994" i="2"/>
  <c r="R1994" i="2"/>
  <c r="S1994" i="2"/>
  <c r="T1994" i="2"/>
  <c r="M1995" i="2"/>
  <c r="N1995" i="2"/>
  <c r="Q1995" i="2"/>
  <c r="R1995" i="2"/>
  <c r="S1995" i="2"/>
  <c r="T1995" i="2"/>
  <c r="M1996" i="2"/>
  <c r="O1996" i="2" s="1"/>
  <c r="P1996" i="2" s="1"/>
  <c r="N1996" i="2"/>
  <c r="Q1996" i="2"/>
  <c r="R1996" i="2"/>
  <c r="S1996" i="2"/>
  <c r="T1996" i="2"/>
  <c r="M1997" i="2"/>
  <c r="N1997" i="2"/>
  <c r="O1997" i="2"/>
  <c r="P1997" i="2"/>
  <c r="Q1997" i="2"/>
  <c r="R1997" i="2"/>
  <c r="S1997" i="2"/>
  <c r="T1997" i="2"/>
  <c r="M1998" i="2"/>
  <c r="O1998" i="2" s="1"/>
  <c r="P1998" i="2" s="1"/>
  <c r="N1998" i="2"/>
  <c r="Q1998" i="2"/>
  <c r="R1998" i="2"/>
  <c r="S1998" i="2"/>
  <c r="T1998" i="2"/>
  <c r="M1999" i="2"/>
  <c r="N1999" i="2"/>
  <c r="O1999" i="2"/>
  <c r="P1999" i="2"/>
  <c r="Q1999" i="2"/>
  <c r="R1999" i="2"/>
  <c r="S1999" i="2"/>
  <c r="T1999" i="2"/>
  <c r="M2000" i="2"/>
  <c r="N2000" i="2"/>
  <c r="O2000" i="2"/>
  <c r="P2000" i="2"/>
  <c r="Q2000" i="2"/>
  <c r="R2000" i="2"/>
  <c r="S2000" i="2"/>
  <c r="T2000" i="2"/>
  <c r="M2001" i="2"/>
  <c r="N2001" i="2"/>
  <c r="O2001" i="2"/>
  <c r="P2001" i="2" s="1"/>
  <c r="Q2001" i="2"/>
  <c r="R2001" i="2"/>
  <c r="S2001" i="2"/>
  <c r="T2001" i="2"/>
  <c r="M2002" i="2"/>
  <c r="N2002" i="2"/>
  <c r="Q2002" i="2"/>
  <c r="R2002" i="2"/>
  <c r="S2002" i="2"/>
  <c r="T2002" i="2"/>
  <c r="M2003" i="2"/>
  <c r="N2003" i="2"/>
  <c r="Q2003" i="2"/>
  <c r="R2003" i="2"/>
  <c r="S2003" i="2"/>
  <c r="T2003" i="2"/>
  <c r="M2004" i="2"/>
  <c r="N2004" i="2"/>
  <c r="O2004" i="2"/>
  <c r="P2004" i="2"/>
  <c r="Q2004" i="2"/>
  <c r="R2004" i="2"/>
  <c r="S2004" i="2"/>
  <c r="T2004" i="2"/>
  <c r="M2005" i="2"/>
  <c r="N2005" i="2"/>
  <c r="O2005" i="2" s="1"/>
  <c r="P2005" i="2"/>
  <c r="Q2005" i="2"/>
  <c r="R2005" i="2"/>
  <c r="S2005" i="2"/>
  <c r="T2005" i="2"/>
  <c r="M2006" i="2"/>
  <c r="N2006" i="2"/>
  <c r="O2006" i="2"/>
  <c r="P2006" i="2"/>
  <c r="Q2006" i="2"/>
  <c r="R2006" i="2"/>
  <c r="S2006" i="2"/>
  <c r="T2006" i="2"/>
  <c r="M2007" i="2"/>
  <c r="N2007" i="2"/>
  <c r="O2007" i="2"/>
  <c r="P2007" i="2" s="1"/>
  <c r="Q2007" i="2"/>
  <c r="R2007" i="2"/>
  <c r="S2007" i="2"/>
  <c r="T2007" i="2"/>
  <c r="M2008" i="2"/>
  <c r="N2008" i="2"/>
  <c r="O2008" i="2"/>
  <c r="P2008" i="2"/>
  <c r="Q2008" i="2"/>
  <c r="R2008" i="2"/>
  <c r="S2008" i="2"/>
  <c r="T2008" i="2"/>
  <c r="M2009" i="2"/>
  <c r="O2009" i="2" s="1"/>
  <c r="P2009" i="2" s="1"/>
  <c r="N2009" i="2"/>
  <c r="Q2009" i="2"/>
  <c r="R2009" i="2"/>
  <c r="S2009" i="2"/>
  <c r="T2009" i="2"/>
  <c r="M2010" i="2"/>
  <c r="N2010" i="2"/>
  <c r="O2010" i="2"/>
  <c r="P2010" i="2" s="1"/>
  <c r="Q2010" i="2"/>
  <c r="R2010" i="2"/>
  <c r="S2010" i="2"/>
  <c r="T2010" i="2"/>
  <c r="M2011" i="2"/>
  <c r="N2011" i="2"/>
  <c r="O2011" i="2" s="1"/>
  <c r="P2011" i="2" s="1"/>
  <c r="Q2011" i="2"/>
  <c r="R2011" i="2"/>
  <c r="S2011" i="2"/>
  <c r="T2011" i="2"/>
  <c r="M2012" i="2"/>
  <c r="N2012" i="2"/>
  <c r="O2012" i="2"/>
  <c r="P2012" i="2" s="1"/>
  <c r="Q2012" i="2"/>
  <c r="R2012" i="2"/>
  <c r="S2012" i="2"/>
  <c r="T2012" i="2"/>
  <c r="M2013" i="2"/>
  <c r="O2013" i="2" s="1"/>
  <c r="P2013" i="2" s="1"/>
  <c r="N2013" i="2"/>
  <c r="Q2013" i="2"/>
  <c r="R2013" i="2"/>
  <c r="S2013" i="2"/>
  <c r="T2013" i="2"/>
  <c r="M2014" i="2"/>
  <c r="N2014" i="2"/>
  <c r="O2014" i="2"/>
  <c r="P2014" i="2"/>
  <c r="Q2014" i="2"/>
  <c r="R2014" i="2"/>
  <c r="S2014" i="2"/>
  <c r="T2014" i="2"/>
  <c r="M2015" i="2"/>
  <c r="N2015" i="2"/>
  <c r="O2015" i="2"/>
  <c r="P2015" i="2"/>
  <c r="Q2015" i="2"/>
  <c r="R2015" i="2"/>
  <c r="S2015" i="2"/>
  <c r="T2015" i="2"/>
  <c r="M2016" i="2"/>
  <c r="N2016" i="2"/>
  <c r="Q2016" i="2"/>
  <c r="R2016" i="2"/>
  <c r="S2016" i="2"/>
  <c r="T2016" i="2"/>
  <c r="M2017" i="2"/>
  <c r="N2017" i="2"/>
  <c r="O2017" i="2"/>
  <c r="P2017" i="2"/>
  <c r="Q2017" i="2"/>
  <c r="R2017" i="2"/>
  <c r="S2017" i="2"/>
  <c r="T2017" i="2"/>
  <c r="M2018" i="2"/>
  <c r="N2018" i="2"/>
  <c r="O2018" i="2"/>
  <c r="P2018" i="2" s="1"/>
  <c r="Q2018" i="2"/>
  <c r="R2018" i="2"/>
  <c r="S2018" i="2"/>
  <c r="T2018" i="2"/>
  <c r="M2019" i="2"/>
  <c r="N2019" i="2"/>
  <c r="Q2019" i="2"/>
  <c r="R2019" i="2"/>
  <c r="S2019" i="2"/>
  <c r="T2019" i="2"/>
  <c r="M2020" i="2"/>
  <c r="O2020" i="2" s="1"/>
  <c r="P2020" i="2" s="1"/>
  <c r="N2020" i="2"/>
  <c r="Q2020" i="2"/>
  <c r="R2020" i="2"/>
  <c r="S2020" i="2"/>
  <c r="T2020" i="2"/>
  <c r="M2021" i="2"/>
  <c r="N2021" i="2"/>
  <c r="O2021" i="2" s="1"/>
  <c r="P2021" i="2"/>
  <c r="Q2021" i="2"/>
  <c r="R2021" i="2"/>
  <c r="S2021" i="2"/>
  <c r="T2021" i="2"/>
  <c r="M2022" i="2"/>
  <c r="O2022" i="2" s="1"/>
  <c r="P2022" i="2" s="1"/>
  <c r="N2022" i="2"/>
  <c r="Q2022" i="2"/>
  <c r="R2022" i="2"/>
  <c r="S2022" i="2"/>
  <c r="T2022" i="2"/>
  <c r="M2023" i="2"/>
  <c r="N2023" i="2"/>
  <c r="Q2023" i="2"/>
  <c r="R2023" i="2"/>
  <c r="S2023" i="2"/>
  <c r="T2023" i="2"/>
  <c r="M2024" i="2"/>
  <c r="O2024" i="2" s="1"/>
  <c r="P2024" i="2" s="1"/>
  <c r="N2024" i="2"/>
  <c r="Q2024" i="2"/>
  <c r="R2024" i="2"/>
  <c r="S2024" i="2"/>
  <c r="T2024" i="2"/>
  <c r="M2025" i="2"/>
  <c r="N2025" i="2"/>
  <c r="O2025" i="2"/>
  <c r="P2025" i="2"/>
  <c r="Q2025" i="2"/>
  <c r="R2025" i="2"/>
  <c r="S2025" i="2"/>
  <c r="T2025" i="2"/>
  <c r="M2026" i="2"/>
  <c r="N2026" i="2"/>
  <c r="O2026" i="2"/>
  <c r="P2026" i="2" s="1"/>
  <c r="Q2026" i="2"/>
  <c r="R2026" i="2"/>
  <c r="S2026" i="2"/>
  <c r="T2026" i="2"/>
  <c r="M2027" i="2"/>
  <c r="N2027" i="2"/>
  <c r="O2027" i="2"/>
  <c r="P2027" i="2"/>
  <c r="Q2027" i="2"/>
  <c r="R2027" i="2"/>
  <c r="S2027" i="2"/>
  <c r="T2027" i="2"/>
  <c r="M2028" i="2"/>
  <c r="N2028" i="2"/>
  <c r="O2028" i="2"/>
  <c r="P2028" i="2" s="1"/>
  <c r="Q2028" i="2"/>
  <c r="R2028" i="2"/>
  <c r="S2028" i="2"/>
  <c r="T2028" i="2"/>
  <c r="M2029" i="2"/>
  <c r="N2029" i="2"/>
  <c r="O2029" i="2"/>
  <c r="P2029" i="2"/>
  <c r="Q2029" i="2"/>
  <c r="R2029" i="2"/>
  <c r="S2029" i="2"/>
  <c r="T2029" i="2"/>
  <c r="M2030" i="2"/>
  <c r="O2030" i="2" s="1"/>
  <c r="N2030" i="2"/>
  <c r="P2030" i="2"/>
  <c r="Q2030" i="2"/>
  <c r="R2030" i="2"/>
  <c r="S2030" i="2"/>
  <c r="T2030" i="2"/>
  <c r="M2031" i="2"/>
  <c r="N2031" i="2"/>
  <c r="O2031" i="2"/>
  <c r="P2031" i="2" s="1"/>
  <c r="Q2031" i="2"/>
  <c r="R2031" i="2"/>
  <c r="S2031" i="2"/>
  <c r="T2031" i="2"/>
  <c r="M2032" i="2"/>
  <c r="N2032" i="2"/>
  <c r="O2032" i="2"/>
  <c r="P2032" i="2"/>
  <c r="Q2032" i="2"/>
  <c r="R2032" i="2"/>
  <c r="S2032" i="2"/>
  <c r="T2032" i="2"/>
  <c r="M2033" i="2"/>
  <c r="O2033" i="2" s="1"/>
  <c r="P2033" i="2" s="1"/>
  <c r="N2033" i="2"/>
  <c r="Q2033" i="2"/>
  <c r="R2033" i="2"/>
  <c r="S2033" i="2"/>
  <c r="T2033" i="2"/>
  <c r="M2034" i="2"/>
  <c r="N2034" i="2"/>
  <c r="O2034" i="2"/>
  <c r="P2034" i="2"/>
  <c r="Q2034" i="2"/>
  <c r="R2034" i="2"/>
  <c r="S2034" i="2"/>
  <c r="T2034" i="2"/>
  <c r="M2035" i="2"/>
  <c r="O2035" i="2" s="1"/>
  <c r="N2035" i="2"/>
  <c r="P2035" i="2"/>
  <c r="Q2035" i="2"/>
  <c r="R2035" i="2"/>
  <c r="S2035" i="2"/>
  <c r="T2035" i="2"/>
  <c r="M2036" i="2"/>
  <c r="N2036" i="2"/>
  <c r="O2036" i="2"/>
  <c r="P2036" i="2"/>
  <c r="Q2036" i="2"/>
  <c r="R2036" i="2"/>
  <c r="S2036" i="2"/>
  <c r="T2036" i="2"/>
  <c r="M2037" i="2"/>
  <c r="N2037" i="2"/>
  <c r="Q2037" i="2"/>
  <c r="R2037" i="2"/>
  <c r="S2037" i="2"/>
  <c r="T2037" i="2"/>
  <c r="M2038" i="2"/>
  <c r="N2038" i="2"/>
  <c r="O2038" i="2"/>
  <c r="P2038" i="2"/>
  <c r="Q2038" i="2"/>
  <c r="R2038" i="2"/>
  <c r="S2038" i="2"/>
  <c r="T2038" i="2"/>
  <c r="M2039" i="2"/>
  <c r="N2039" i="2"/>
  <c r="O2039" i="2"/>
  <c r="P2039" i="2"/>
  <c r="Q2039" i="2"/>
  <c r="R2039" i="2"/>
  <c r="S2039" i="2"/>
  <c r="T2039" i="2"/>
  <c r="M2040" i="2"/>
  <c r="N2040" i="2"/>
  <c r="O2040" i="2"/>
  <c r="P2040" i="2"/>
  <c r="Q2040" i="2"/>
  <c r="R2040" i="2"/>
  <c r="S2040" i="2"/>
  <c r="T2040" i="2"/>
  <c r="M2041" i="2"/>
  <c r="N2041" i="2"/>
  <c r="O2041" i="2"/>
  <c r="P2041" i="2"/>
  <c r="Q2041" i="2"/>
  <c r="R2041" i="2"/>
  <c r="S2041" i="2"/>
  <c r="T2041" i="2"/>
  <c r="M2042" i="2"/>
  <c r="O2042" i="2" s="1"/>
  <c r="P2042" i="2" s="1"/>
  <c r="N2042" i="2"/>
  <c r="Q2042" i="2"/>
  <c r="R2042" i="2"/>
  <c r="S2042" i="2"/>
  <c r="T2042" i="2"/>
  <c r="M2043" i="2"/>
  <c r="N2043" i="2"/>
  <c r="O2043" i="2"/>
  <c r="P2043" i="2"/>
  <c r="Q2043" i="2"/>
  <c r="R2043" i="2"/>
  <c r="S2043" i="2"/>
  <c r="T2043" i="2"/>
  <c r="M2044" i="2"/>
  <c r="O2044" i="2" s="1"/>
  <c r="P2044" i="2" s="1"/>
  <c r="N2044" i="2"/>
  <c r="Q2044" i="2"/>
  <c r="R2044" i="2"/>
  <c r="S2044" i="2"/>
  <c r="T2044" i="2"/>
  <c r="M2045" i="2"/>
  <c r="N2045" i="2"/>
  <c r="O2045" i="2"/>
  <c r="P2045" i="2"/>
  <c r="Q2045" i="2"/>
  <c r="R2045" i="2"/>
  <c r="S2045" i="2"/>
  <c r="T2045" i="2"/>
  <c r="M2046" i="2"/>
  <c r="N2046" i="2"/>
  <c r="O2046" i="2" s="1"/>
  <c r="P2046" i="2" s="1"/>
  <c r="Q2046" i="2"/>
  <c r="R2046" i="2"/>
  <c r="S2046" i="2"/>
  <c r="T2046" i="2"/>
  <c r="M2047" i="2"/>
  <c r="N2047" i="2"/>
  <c r="O2047" i="2"/>
  <c r="P2047" i="2"/>
  <c r="Q2047" i="2"/>
  <c r="R2047" i="2"/>
  <c r="S2047" i="2"/>
  <c r="T2047" i="2"/>
  <c r="M2048" i="2"/>
  <c r="N2048" i="2"/>
  <c r="O2048" i="2"/>
  <c r="P2048" i="2"/>
  <c r="Q2048" i="2"/>
  <c r="R2048" i="2"/>
  <c r="S2048" i="2"/>
  <c r="T2048" i="2"/>
  <c r="M2049" i="2"/>
  <c r="N2049" i="2"/>
  <c r="O2049" i="2"/>
  <c r="P2049" i="2"/>
  <c r="Q2049" i="2"/>
  <c r="R2049" i="2"/>
  <c r="S2049" i="2"/>
  <c r="T2049" i="2"/>
  <c r="M2050" i="2"/>
  <c r="N2050" i="2"/>
  <c r="O2050" i="2"/>
  <c r="P2050" i="2"/>
  <c r="Q2050" i="2"/>
  <c r="R2050" i="2"/>
  <c r="S2050" i="2"/>
  <c r="T2050" i="2"/>
  <c r="M2051" i="2"/>
  <c r="N2051" i="2"/>
  <c r="Q2051" i="2"/>
  <c r="R2051" i="2"/>
  <c r="S2051" i="2"/>
  <c r="T2051" i="2"/>
  <c r="M2052" i="2"/>
  <c r="N2052" i="2"/>
  <c r="O2052" i="2"/>
  <c r="P2052" i="2"/>
  <c r="Q2052" i="2"/>
  <c r="R2052" i="2"/>
  <c r="S2052" i="2"/>
  <c r="T2052" i="2"/>
  <c r="M2053" i="2"/>
  <c r="N2053" i="2"/>
  <c r="O2053" i="2" s="1"/>
  <c r="P2053" i="2" s="1"/>
  <c r="Q2053" i="2"/>
  <c r="R2053" i="2"/>
  <c r="S2053" i="2"/>
  <c r="T2053" i="2"/>
  <c r="M2054" i="2"/>
  <c r="N2054" i="2"/>
  <c r="O2054" i="2"/>
  <c r="P2054" i="2"/>
  <c r="Q2054" i="2"/>
  <c r="R2054" i="2"/>
  <c r="S2054" i="2"/>
  <c r="T2054" i="2"/>
  <c r="M2055" i="2"/>
  <c r="N2055" i="2"/>
  <c r="O2055" i="2" s="1"/>
  <c r="P2055" i="2" s="1"/>
  <c r="Q2055" i="2"/>
  <c r="R2055" i="2"/>
  <c r="S2055" i="2"/>
  <c r="T2055" i="2"/>
  <c r="M2056" i="2"/>
  <c r="N2056" i="2"/>
  <c r="O2056" i="2"/>
  <c r="P2056" i="2"/>
  <c r="Q2056" i="2"/>
  <c r="R2056" i="2"/>
  <c r="S2056" i="2"/>
  <c r="T2056" i="2"/>
  <c r="M2057" i="2"/>
  <c r="N2057" i="2"/>
  <c r="O2057" i="2"/>
  <c r="P2057" i="2"/>
  <c r="Q2057" i="2"/>
  <c r="R2057" i="2"/>
  <c r="S2057" i="2"/>
  <c r="T2057" i="2"/>
  <c r="M2058" i="2"/>
  <c r="N2058" i="2"/>
  <c r="Q2058" i="2"/>
  <c r="R2058" i="2"/>
  <c r="S2058" i="2"/>
  <c r="T2058" i="2"/>
  <c r="M2059" i="2"/>
  <c r="N2059" i="2"/>
  <c r="O2059" i="2"/>
  <c r="P2059" i="2"/>
  <c r="Q2059" i="2"/>
  <c r="R2059" i="2"/>
  <c r="S2059" i="2"/>
  <c r="T2059" i="2"/>
  <c r="M2060" i="2"/>
  <c r="N2060" i="2"/>
  <c r="O2060" i="2" s="1"/>
  <c r="P2060" i="2"/>
  <c r="Q2060" i="2"/>
  <c r="R2060" i="2"/>
  <c r="S2060" i="2"/>
  <c r="T2060" i="2"/>
  <c r="M2061" i="2"/>
  <c r="N2061" i="2"/>
  <c r="O2061" i="2"/>
  <c r="P2061" i="2"/>
  <c r="Q2061" i="2"/>
  <c r="R2061" i="2"/>
  <c r="S2061" i="2"/>
  <c r="T2061" i="2"/>
  <c r="M2062" i="2"/>
  <c r="N2062" i="2"/>
  <c r="O2062" i="2"/>
  <c r="P2062" i="2" s="1"/>
  <c r="Q2062" i="2"/>
  <c r="R2062" i="2"/>
  <c r="S2062" i="2"/>
  <c r="T2062" i="2"/>
  <c r="M2063" i="2"/>
  <c r="N2063" i="2"/>
  <c r="O2063" i="2"/>
  <c r="P2063" i="2"/>
  <c r="Q2063" i="2"/>
  <c r="R2063" i="2"/>
  <c r="S2063" i="2"/>
  <c r="T2063" i="2"/>
  <c r="M2064" i="2"/>
  <c r="O2064" i="2" s="1"/>
  <c r="P2064" i="2" s="1"/>
  <c r="N2064" i="2"/>
  <c r="Q2064" i="2"/>
  <c r="R2064" i="2"/>
  <c r="S2064" i="2"/>
  <c r="T2064" i="2"/>
  <c r="M2065" i="2"/>
  <c r="N2065" i="2"/>
  <c r="Q2065" i="2"/>
  <c r="R2065" i="2"/>
  <c r="S2065" i="2"/>
  <c r="T2065" i="2"/>
  <c r="M2066" i="2"/>
  <c r="O2066" i="2" s="1"/>
  <c r="P2066" i="2" s="1"/>
  <c r="N2066" i="2"/>
  <c r="Q2066" i="2"/>
  <c r="R2066" i="2"/>
  <c r="S2066" i="2"/>
  <c r="T2066" i="2"/>
  <c r="M2067" i="2"/>
  <c r="N2067" i="2"/>
  <c r="O2067" i="2" s="1"/>
  <c r="P2067" i="2"/>
  <c r="Q2067" i="2"/>
  <c r="R2067" i="2"/>
  <c r="S2067" i="2"/>
  <c r="T2067" i="2"/>
  <c r="M2068" i="2"/>
  <c r="N2068" i="2"/>
  <c r="O2068" i="2"/>
  <c r="P2068" i="2"/>
  <c r="Q2068" i="2"/>
  <c r="R2068" i="2"/>
  <c r="S2068" i="2"/>
  <c r="T2068" i="2"/>
  <c r="M2069" i="2"/>
  <c r="N2069" i="2"/>
  <c r="O2069" i="2"/>
  <c r="P2069" i="2"/>
  <c r="Q2069" i="2"/>
  <c r="R2069" i="2"/>
  <c r="S2069" i="2"/>
  <c r="T2069" i="2"/>
  <c r="M2070" i="2"/>
  <c r="N2070" i="2"/>
  <c r="O2070" i="2"/>
  <c r="P2070" i="2"/>
  <c r="Q2070" i="2"/>
  <c r="R2070" i="2"/>
  <c r="S2070" i="2"/>
  <c r="T2070" i="2"/>
  <c r="M2071" i="2"/>
  <c r="N2071" i="2"/>
  <c r="O2071" i="2"/>
  <c r="P2071" i="2" s="1"/>
  <c r="Q2071" i="2"/>
  <c r="R2071" i="2"/>
  <c r="S2071" i="2"/>
  <c r="T2071" i="2"/>
  <c r="M2072" i="2"/>
  <c r="N2072" i="2"/>
  <c r="Q2072" i="2"/>
  <c r="R2072" i="2"/>
  <c r="S2072" i="2"/>
  <c r="T2072" i="2"/>
  <c r="M2073" i="2"/>
  <c r="O2073" i="2" s="1"/>
  <c r="P2073" i="2" s="1"/>
  <c r="N2073" i="2"/>
  <c r="Q2073" i="2"/>
  <c r="R2073" i="2"/>
  <c r="S2073" i="2"/>
  <c r="T2073" i="2"/>
  <c r="M2074" i="2"/>
  <c r="N2074" i="2"/>
  <c r="O2074" i="2" s="1"/>
  <c r="P2074" i="2"/>
  <c r="Q2074" i="2"/>
  <c r="R2074" i="2"/>
  <c r="S2074" i="2"/>
  <c r="T2074" i="2"/>
  <c r="M2075" i="2"/>
  <c r="O2075" i="2" s="1"/>
  <c r="P2075" i="2" s="1"/>
  <c r="N2075" i="2"/>
  <c r="Q2075" i="2"/>
  <c r="R2075" i="2"/>
  <c r="S2075" i="2"/>
  <c r="T2075" i="2"/>
  <c r="M2076" i="2"/>
  <c r="N2076" i="2"/>
  <c r="O2076" i="2"/>
  <c r="P2076" i="2"/>
  <c r="Q2076" i="2"/>
  <c r="R2076" i="2"/>
  <c r="S2076" i="2"/>
  <c r="T2076" i="2"/>
  <c r="M2077" i="2"/>
  <c r="N2077" i="2"/>
  <c r="O2077" i="2"/>
  <c r="P2077" i="2"/>
  <c r="Q2077" i="2"/>
  <c r="R2077" i="2"/>
  <c r="S2077" i="2"/>
  <c r="T2077" i="2"/>
  <c r="M2078" i="2"/>
  <c r="N2078" i="2"/>
  <c r="O2078" i="2"/>
  <c r="P2078" i="2"/>
  <c r="Q2078" i="2"/>
  <c r="R2078" i="2"/>
  <c r="S2078" i="2"/>
  <c r="T2078" i="2"/>
  <c r="M2079" i="2"/>
  <c r="N2079" i="2"/>
  <c r="Q2079" i="2"/>
  <c r="R2079" i="2"/>
  <c r="S2079" i="2"/>
  <c r="T2079" i="2"/>
  <c r="M2080" i="2"/>
  <c r="N2080" i="2"/>
  <c r="O2080" i="2"/>
  <c r="P2080" i="2"/>
  <c r="Q2080" i="2"/>
  <c r="R2080" i="2"/>
  <c r="S2080" i="2"/>
  <c r="T2080" i="2"/>
  <c r="M2081" i="2"/>
  <c r="N2081" i="2"/>
  <c r="O2081" i="2" s="1"/>
  <c r="P2081" i="2"/>
  <c r="Q2081" i="2"/>
  <c r="R2081" i="2"/>
  <c r="S2081" i="2"/>
  <c r="T2081" i="2"/>
  <c r="M2082" i="2"/>
  <c r="N2082" i="2"/>
  <c r="O2082" i="2"/>
  <c r="P2082" i="2" s="1"/>
  <c r="Q2082" i="2"/>
  <c r="R2082" i="2"/>
  <c r="S2082" i="2"/>
  <c r="T2082" i="2"/>
  <c r="M2083" i="2"/>
  <c r="N2083" i="2"/>
  <c r="O2083" i="2"/>
  <c r="P2083" i="2"/>
  <c r="Q2083" i="2"/>
  <c r="R2083" i="2"/>
  <c r="S2083" i="2"/>
  <c r="T2083" i="2"/>
  <c r="M2084" i="2"/>
  <c r="O2084" i="2" s="1"/>
  <c r="P2084" i="2" s="1"/>
  <c r="N2084" i="2"/>
  <c r="Q2084" i="2"/>
  <c r="R2084" i="2"/>
  <c r="S2084" i="2"/>
  <c r="T2084" i="2"/>
  <c r="M2085" i="2"/>
  <c r="N2085" i="2"/>
  <c r="O2085" i="2"/>
  <c r="P2085" i="2"/>
  <c r="Q2085" i="2"/>
  <c r="R2085" i="2"/>
  <c r="S2085" i="2"/>
  <c r="T2085" i="2"/>
  <c r="M2086" i="2"/>
  <c r="O2086" i="2" s="1"/>
  <c r="N2086" i="2"/>
  <c r="P2086" i="2"/>
  <c r="Q2086" i="2"/>
  <c r="R2086" i="2"/>
  <c r="S2086" i="2"/>
  <c r="T2086" i="2"/>
  <c r="M2087" i="2"/>
  <c r="N2087" i="2"/>
  <c r="O2087" i="2"/>
  <c r="P2087" i="2"/>
  <c r="Q2087" i="2"/>
  <c r="R2087" i="2"/>
  <c r="S2087" i="2"/>
  <c r="T2087" i="2"/>
  <c r="M2088" i="2"/>
  <c r="N2088" i="2"/>
  <c r="O2088" i="2" s="1"/>
  <c r="P2088" i="2"/>
  <c r="Q2088" i="2"/>
  <c r="R2088" i="2"/>
  <c r="S2088" i="2"/>
  <c r="T2088" i="2"/>
  <c r="M2089" i="2"/>
  <c r="N2089" i="2"/>
  <c r="O2089" i="2"/>
  <c r="P2089" i="2"/>
  <c r="Q2089" i="2"/>
  <c r="R2089" i="2"/>
  <c r="S2089" i="2"/>
  <c r="T2089" i="2"/>
  <c r="M2090" i="2"/>
  <c r="N2090" i="2"/>
  <c r="O2090" i="2"/>
  <c r="P2090" i="2"/>
  <c r="Q2090" i="2"/>
  <c r="R2090" i="2"/>
  <c r="S2090" i="2"/>
  <c r="T2090" i="2"/>
  <c r="M2091" i="2"/>
  <c r="N2091" i="2"/>
  <c r="O2091" i="2"/>
  <c r="P2091" i="2" s="1"/>
  <c r="Q2091" i="2"/>
  <c r="R2091" i="2"/>
  <c r="S2091" i="2"/>
  <c r="T2091" i="2"/>
  <c r="M2092" i="2"/>
  <c r="N2092" i="2"/>
  <c r="O2092" i="2"/>
  <c r="P2092" i="2"/>
  <c r="Q2092" i="2"/>
  <c r="R2092" i="2"/>
  <c r="S2092" i="2"/>
  <c r="T2092" i="2"/>
  <c r="M2093" i="2"/>
  <c r="O2093" i="2" s="1"/>
  <c r="P2093" i="2" s="1"/>
  <c r="N2093" i="2"/>
  <c r="Q2093" i="2"/>
  <c r="R2093" i="2"/>
  <c r="S2093" i="2"/>
  <c r="T2093" i="2"/>
  <c r="M2094" i="2"/>
  <c r="N2094" i="2"/>
  <c r="O2094" i="2"/>
  <c r="P2094" i="2"/>
  <c r="Q2094" i="2"/>
  <c r="R2094" i="2"/>
  <c r="S2094" i="2"/>
  <c r="T2094" i="2"/>
  <c r="M2095" i="2"/>
  <c r="N2095" i="2"/>
  <c r="O2095" i="2" s="1"/>
  <c r="P2095" i="2" s="1"/>
  <c r="Q2095" i="2"/>
  <c r="R2095" i="2"/>
  <c r="S2095" i="2"/>
  <c r="T2095" i="2"/>
  <c r="M2096" i="2"/>
  <c r="N2096" i="2"/>
  <c r="O2096" i="2"/>
  <c r="P2096" i="2"/>
  <c r="Q2096" i="2"/>
  <c r="R2096" i="2"/>
  <c r="S2096" i="2"/>
  <c r="T2096" i="2"/>
  <c r="M2097" i="2"/>
  <c r="N2097" i="2"/>
  <c r="O2097" i="2"/>
  <c r="P2097" i="2"/>
  <c r="Q2097" i="2"/>
  <c r="R2097" i="2"/>
  <c r="S2097" i="2"/>
  <c r="T2097" i="2"/>
  <c r="M2098" i="2"/>
  <c r="N2098" i="2"/>
  <c r="O2098" i="2"/>
  <c r="P2098" i="2"/>
  <c r="Q2098" i="2"/>
  <c r="R2098" i="2"/>
  <c r="S2098" i="2"/>
  <c r="T2098" i="2"/>
  <c r="M2099" i="2"/>
  <c r="N2099" i="2"/>
  <c r="O2099" i="2"/>
  <c r="P2099" i="2"/>
  <c r="Q2099" i="2"/>
  <c r="R2099" i="2"/>
  <c r="S2099" i="2"/>
  <c r="T2099" i="2"/>
  <c r="M2100" i="2"/>
  <c r="N2100" i="2"/>
  <c r="Q2100" i="2"/>
  <c r="R2100" i="2"/>
  <c r="S2100" i="2"/>
  <c r="T2100" i="2"/>
  <c r="M2101" i="2"/>
  <c r="N2101" i="2"/>
  <c r="O2101" i="2"/>
  <c r="P2101" i="2"/>
  <c r="Q2101" i="2"/>
  <c r="R2101" i="2"/>
  <c r="S2101" i="2"/>
  <c r="T2101" i="2"/>
  <c r="M2102" i="2"/>
  <c r="N2102" i="2"/>
  <c r="O2102" i="2" s="1"/>
  <c r="P2102" i="2" s="1"/>
  <c r="Q2102" i="2"/>
  <c r="R2102" i="2"/>
  <c r="S2102" i="2"/>
  <c r="T2102" i="2"/>
  <c r="M2103" i="2"/>
  <c r="N2103" i="2"/>
  <c r="O2103" i="2"/>
  <c r="P2103" i="2"/>
  <c r="Q2103" i="2"/>
  <c r="R2103" i="2"/>
  <c r="S2103" i="2"/>
  <c r="T2103" i="2"/>
  <c r="M2104" i="2"/>
  <c r="N2104" i="2"/>
  <c r="O2104" i="2" s="1"/>
  <c r="P2104" i="2" s="1"/>
  <c r="Q2104" i="2"/>
  <c r="R2104" i="2"/>
  <c r="S2104" i="2"/>
  <c r="T2104" i="2"/>
  <c r="M2105" i="2"/>
  <c r="N2105" i="2"/>
  <c r="O2105" i="2"/>
  <c r="P2105" i="2"/>
  <c r="Q2105" i="2"/>
  <c r="R2105" i="2"/>
  <c r="S2105" i="2"/>
  <c r="T2105" i="2"/>
  <c r="M2106" i="2"/>
  <c r="N2106" i="2"/>
  <c r="O2106" i="2"/>
  <c r="P2106" i="2"/>
  <c r="Q2106" i="2"/>
  <c r="R2106" i="2"/>
  <c r="S2106" i="2"/>
  <c r="T2106" i="2"/>
  <c r="M2107" i="2"/>
  <c r="N2107" i="2"/>
  <c r="Q2107" i="2"/>
  <c r="R2107" i="2"/>
  <c r="S2107" i="2"/>
  <c r="T2107" i="2"/>
  <c r="M2108" i="2"/>
  <c r="N2108" i="2"/>
  <c r="O2108" i="2"/>
  <c r="P2108" i="2"/>
  <c r="Q2108" i="2"/>
  <c r="R2108" i="2"/>
  <c r="S2108" i="2"/>
  <c r="T2108" i="2"/>
  <c r="M2109" i="2"/>
  <c r="N2109" i="2"/>
  <c r="O2109" i="2" s="1"/>
  <c r="P2109" i="2"/>
  <c r="Q2109" i="2"/>
  <c r="R2109" i="2"/>
  <c r="S2109" i="2"/>
  <c r="T2109" i="2"/>
  <c r="M2110" i="2"/>
  <c r="N2110" i="2"/>
  <c r="O2110" i="2"/>
  <c r="P2110" i="2"/>
  <c r="Q2110" i="2"/>
  <c r="R2110" i="2"/>
  <c r="S2110" i="2"/>
  <c r="T2110" i="2"/>
  <c r="M2111" i="2"/>
  <c r="N2111" i="2"/>
  <c r="O2111" i="2"/>
  <c r="P2111" i="2" s="1"/>
  <c r="Q2111" i="2"/>
  <c r="R2111" i="2"/>
  <c r="S2111" i="2"/>
  <c r="T2111" i="2"/>
  <c r="M2112" i="2"/>
  <c r="N2112" i="2"/>
  <c r="O2112" i="2"/>
  <c r="P2112" i="2"/>
  <c r="Q2112" i="2"/>
  <c r="R2112" i="2"/>
  <c r="S2112" i="2"/>
  <c r="T2112" i="2"/>
  <c r="M2113" i="2"/>
  <c r="O2113" i="2" s="1"/>
  <c r="P2113" i="2" s="1"/>
  <c r="N2113" i="2"/>
  <c r="Q2113" i="2"/>
  <c r="R2113" i="2"/>
  <c r="S2113" i="2"/>
  <c r="T2113" i="2"/>
  <c r="M2114" i="2"/>
  <c r="N2114" i="2"/>
  <c r="Q2114" i="2"/>
  <c r="R2114" i="2"/>
  <c r="S2114" i="2"/>
  <c r="T2114" i="2"/>
  <c r="M2115" i="2"/>
  <c r="O2115" i="2" s="1"/>
  <c r="P2115" i="2" s="1"/>
  <c r="N2115" i="2"/>
  <c r="Q2115" i="2"/>
  <c r="R2115" i="2"/>
  <c r="S2115" i="2"/>
  <c r="T2115" i="2"/>
  <c r="M2116" i="2"/>
  <c r="N2116" i="2"/>
  <c r="O2116" i="2" s="1"/>
  <c r="P2116" i="2"/>
  <c r="Q2116" i="2"/>
  <c r="R2116" i="2"/>
  <c r="S2116" i="2"/>
  <c r="T2116" i="2"/>
  <c r="M2117" i="2"/>
  <c r="N2117" i="2"/>
  <c r="O2117" i="2"/>
  <c r="P2117" i="2"/>
  <c r="Q2117" i="2"/>
  <c r="R2117" i="2"/>
  <c r="S2117" i="2"/>
  <c r="T2117" i="2"/>
  <c r="M2118" i="2"/>
  <c r="N2118" i="2"/>
  <c r="O2118" i="2"/>
  <c r="P2118" i="2"/>
  <c r="Q2118" i="2"/>
  <c r="R2118" i="2"/>
  <c r="S2118" i="2"/>
  <c r="T2118" i="2"/>
  <c r="M2119" i="2"/>
  <c r="N2119" i="2"/>
  <c r="O2119" i="2"/>
  <c r="P2119" i="2"/>
  <c r="Q2119" i="2"/>
  <c r="R2119" i="2"/>
  <c r="S2119" i="2"/>
  <c r="T2119" i="2"/>
  <c r="M2120" i="2"/>
  <c r="N2120" i="2"/>
  <c r="O2120" i="2"/>
  <c r="P2120" i="2" s="1"/>
  <c r="Q2120" i="2"/>
  <c r="R2120" i="2"/>
  <c r="S2120" i="2"/>
  <c r="T2120" i="2"/>
  <c r="M2121" i="2"/>
  <c r="N2121" i="2"/>
  <c r="Q2121" i="2"/>
  <c r="R2121" i="2"/>
  <c r="S2121" i="2"/>
  <c r="T2121" i="2"/>
  <c r="M2122" i="2"/>
  <c r="O2122" i="2" s="1"/>
  <c r="P2122" i="2" s="1"/>
  <c r="N2122" i="2"/>
  <c r="Q2122" i="2"/>
  <c r="R2122" i="2"/>
  <c r="S2122" i="2"/>
  <c r="T2122" i="2"/>
  <c r="M2123" i="2"/>
  <c r="N2123" i="2"/>
  <c r="O2123" i="2" s="1"/>
  <c r="P2123" i="2"/>
  <c r="Q2123" i="2"/>
  <c r="R2123" i="2"/>
  <c r="S2123" i="2"/>
  <c r="T2123" i="2"/>
  <c r="M2124" i="2"/>
  <c r="O2124" i="2" s="1"/>
  <c r="P2124" i="2" s="1"/>
  <c r="N2124" i="2"/>
  <c r="Q2124" i="2"/>
  <c r="R2124" i="2"/>
  <c r="S2124" i="2"/>
  <c r="T2124" i="2"/>
  <c r="M2125" i="2"/>
  <c r="N2125" i="2"/>
  <c r="O2125" i="2"/>
  <c r="P2125" i="2"/>
  <c r="Q2125" i="2"/>
  <c r="R2125" i="2"/>
  <c r="S2125" i="2"/>
  <c r="T2125" i="2"/>
  <c r="M2126" i="2"/>
  <c r="N2126" i="2"/>
  <c r="O2126" i="2"/>
  <c r="P2126" i="2"/>
  <c r="Q2126" i="2"/>
  <c r="R2126" i="2"/>
  <c r="S2126" i="2"/>
  <c r="T2126" i="2"/>
  <c r="M2127" i="2"/>
  <c r="N2127" i="2"/>
  <c r="O2127" i="2"/>
  <c r="P2127" i="2"/>
  <c r="Q2127" i="2"/>
  <c r="R2127" i="2"/>
  <c r="S2127" i="2"/>
  <c r="T2127" i="2"/>
  <c r="M2128" i="2"/>
  <c r="N2128" i="2"/>
  <c r="Q2128" i="2"/>
  <c r="R2128" i="2"/>
  <c r="S2128" i="2"/>
  <c r="T2128" i="2"/>
  <c r="M2129" i="2"/>
  <c r="N2129" i="2"/>
  <c r="O2129" i="2"/>
  <c r="P2129" i="2"/>
  <c r="Q2129" i="2"/>
  <c r="R2129" i="2"/>
  <c r="S2129" i="2"/>
  <c r="T2129" i="2"/>
  <c r="M2130" i="2"/>
  <c r="N2130" i="2"/>
  <c r="O2130" i="2" s="1"/>
  <c r="P2130" i="2"/>
  <c r="Q2130" i="2"/>
  <c r="R2130" i="2"/>
  <c r="S2130" i="2"/>
  <c r="T2130" i="2"/>
  <c r="M2131" i="2"/>
  <c r="N2131" i="2"/>
  <c r="O2131" i="2"/>
  <c r="P2131" i="2" s="1"/>
  <c r="Q2131" i="2"/>
  <c r="R2131" i="2"/>
  <c r="S2131" i="2"/>
  <c r="T2131" i="2"/>
  <c r="M2132" i="2"/>
  <c r="N2132" i="2"/>
  <c r="O2132" i="2"/>
  <c r="P2132" i="2"/>
  <c r="Q2132" i="2"/>
  <c r="R2132" i="2"/>
  <c r="S2132" i="2"/>
  <c r="T2132" i="2"/>
  <c r="M2133" i="2"/>
  <c r="O2133" i="2" s="1"/>
  <c r="P2133" i="2" s="1"/>
  <c r="N2133" i="2"/>
  <c r="Q2133" i="2"/>
  <c r="R2133" i="2"/>
  <c r="S2133" i="2"/>
  <c r="T2133" i="2"/>
  <c r="M2134" i="2"/>
  <c r="N2134" i="2"/>
  <c r="O2134" i="2"/>
  <c r="P2134" i="2"/>
  <c r="Q2134" i="2"/>
  <c r="R2134" i="2"/>
  <c r="S2134" i="2"/>
  <c r="T2134" i="2"/>
  <c r="M2135" i="2"/>
  <c r="N2135" i="2"/>
  <c r="Q2135" i="2"/>
  <c r="R2135" i="2"/>
  <c r="S2135" i="2"/>
  <c r="T2135" i="2"/>
  <c r="M2136" i="2"/>
  <c r="N2136" i="2"/>
  <c r="O2136" i="2"/>
  <c r="P2136" i="2"/>
  <c r="Q2136" i="2"/>
  <c r="R2136" i="2"/>
  <c r="S2136" i="2"/>
  <c r="T2136" i="2"/>
  <c r="M2137" i="2"/>
  <c r="N2137" i="2"/>
  <c r="O2137" i="2" s="1"/>
  <c r="P2137" i="2"/>
  <c r="Q2137" i="2"/>
  <c r="R2137" i="2"/>
  <c r="S2137" i="2"/>
  <c r="T2137" i="2"/>
  <c r="M2138" i="2"/>
  <c r="N2138" i="2"/>
  <c r="O2138" i="2"/>
  <c r="P2138" i="2"/>
  <c r="Q2138" i="2"/>
  <c r="R2138" i="2"/>
  <c r="S2138" i="2"/>
  <c r="T2138" i="2"/>
  <c r="M2139" i="2"/>
  <c r="N2139" i="2"/>
  <c r="O2139" i="2"/>
  <c r="P2139" i="2"/>
  <c r="Q2139" i="2"/>
  <c r="R2139" i="2"/>
  <c r="S2139" i="2"/>
  <c r="T2139" i="2"/>
  <c r="M2140" i="2"/>
  <c r="N2140" i="2"/>
  <c r="O2140" i="2"/>
  <c r="P2140" i="2" s="1"/>
  <c r="Q2140" i="2"/>
  <c r="R2140" i="2"/>
  <c r="S2140" i="2"/>
  <c r="T2140" i="2"/>
  <c r="M2141" i="2"/>
  <c r="N2141" i="2"/>
  <c r="O2141" i="2"/>
  <c r="P2141" i="2"/>
  <c r="Q2141" i="2"/>
  <c r="R2141" i="2"/>
  <c r="S2141" i="2"/>
  <c r="T2141" i="2"/>
  <c r="M2142" i="2"/>
  <c r="O2142" i="2" s="1"/>
  <c r="P2142" i="2" s="1"/>
  <c r="N2142" i="2"/>
  <c r="Q2142" i="2"/>
  <c r="R2142" i="2"/>
  <c r="S2142" i="2"/>
  <c r="T2142" i="2"/>
  <c r="M2143" i="2"/>
  <c r="N2143" i="2"/>
  <c r="O2143" i="2"/>
  <c r="P2143" i="2"/>
  <c r="Q2143" i="2"/>
  <c r="R2143" i="2"/>
  <c r="S2143" i="2"/>
  <c r="T2143" i="2"/>
  <c r="M2144" i="2"/>
  <c r="N2144" i="2"/>
  <c r="O2144" i="2" s="1"/>
  <c r="P2144" i="2"/>
  <c r="Q2144" i="2"/>
  <c r="R2144" i="2"/>
  <c r="S2144" i="2"/>
  <c r="T2144" i="2"/>
  <c r="M2145" i="2"/>
  <c r="N2145" i="2"/>
  <c r="O2145" i="2"/>
  <c r="P2145" i="2"/>
  <c r="Q2145" i="2"/>
  <c r="R2145" i="2"/>
  <c r="S2145" i="2"/>
  <c r="T2145" i="2"/>
  <c r="M2146" i="2"/>
  <c r="N2146" i="2"/>
  <c r="O2146" i="2"/>
  <c r="P2146" i="2"/>
  <c r="Q2146" i="2"/>
  <c r="R2146" i="2"/>
  <c r="S2146" i="2"/>
  <c r="T2146" i="2"/>
  <c r="M2147" i="2"/>
  <c r="N2147" i="2"/>
  <c r="O2147" i="2"/>
  <c r="P2147" i="2"/>
  <c r="Q2147" i="2"/>
  <c r="R2147" i="2"/>
  <c r="S2147" i="2"/>
  <c r="T2147" i="2"/>
  <c r="M2148" i="2"/>
  <c r="N2148" i="2"/>
  <c r="O2148" i="2"/>
  <c r="P2148" i="2"/>
  <c r="Q2148" i="2"/>
  <c r="R2148" i="2"/>
  <c r="S2148" i="2"/>
  <c r="T2148" i="2"/>
  <c r="M2149" i="2"/>
  <c r="N2149" i="2"/>
  <c r="Q2149" i="2"/>
  <c r="R2149" i="2"/>
  <c r="S2149" i="2"/>
  <c r="T2149" i="2"/>
  <c r="M2150" i="2"/>
  <c r="N2150" i="2"/>
  <c r="O2150" i="2"/>
  <c r="P2150" i="2"/>
  <c r="Q2150" i="2"/>
  <c r="R2150" i="2"/>
  <c r="S2150" i="2"/>
  <c r="T2150" i="2"/>
  <c r="M2151" i="2"/>
  <c r="N2151" i="2"/>
  <c r="O2151" i="2" s="1"/>
  <c r="P2151" i="2" s="1"/>
  <c r="Q2151" i="2"/>
  <c r="R2151" i="2"/>
  <c r="S2151" i="2"/>
  <c r="T2151" i="2"/>
  <c r="M2152" i="2"/>
  <c r="N2152" i="2"/>
  <c r="O2152" i="2"/>
  <c r="P2152" i="2"/>
  <c r="Q2152" i="2"/>
  <c r="R2152" i="2"/>
  <c r="S2152" i="2"/>
  <c r="T2152" i="2"/>
  <c r="M2153" i="2"/>
  <c r="N2153" i="2"/>
  <c r="O2153" i="2" s="1"/>
  <c r="P2153" i="2" s="1"/>
  <c r="Q2153" i="2"/>
  <c r="R2153" i="2"/>
  <c r="S2153" i="2"/>
  <c r="T2153" i="2"/>
  <c r="M2154" i="2"/>
  <c r="N2154" i="2"/>
  <c r="O2154" i="2"/>
  <c r="P2154" i="2"/>
  <c r="Q2154" i="2"/>
  <c r="R2154" i="2"/>
  <c r="S2154" i="2"/>
  <c r="T2154" i="2"/>
  <c r="M2155" i="2"/>
  <c r="N2155" i="2"/>
  <c r="O2155" i="2"/>
  <c r="P2155" i="2"/>
  <c r="Q2155" i="2"/>
  <c r="R2155" i="2"/>
  <c r="S2155" i="2"/>
  <c r="T2155" i="2"/>
  <c r="M2156" i="2"/>
  <c r="N2156" i="2"/>
  <c r="Q2156" i="2"/>
  <c r="R2156" i="2"/>
  <c r="S2156" i="2"/>
  <c r="T2156" i="2"/>
  <c r="M2157" i="2"/>
  <c r="N2157" i="2"/>
  <c r="O2157" i="2"/>
  <c r="P2157" i="2"/>
  <c r="Q2157" i="2"/>
  <c r="R2157" i="2"/>
  <c r="S2157" i="2"/>
  <c r="T2157" i="2"/>
  <c r="M2158" i="2"/>
  <c r="N2158" i="2"/>
  <c r="O2158" i="2" s="1"/>
  <c r="P2158" i="2"/>
  <c r="Q2158" i="2"/>
  <c r="R2158" i="2"/>
  <c r="S2158" i="2"/>
  <c r="T2158" i="2"/>
  <c r="M2159" i="2"/>
  <c r="N2159" i="2"/>
  <c r="O2159" i="2"/>
  <c r="P2159" i="2"/>
  <c r="Q2159" i="2"/>
  <c r="R2159" i="2"/>
  <c r="S2159" i="2"/>
  <c r="T2159" i="2"/>
  <c r="M2160" i="2"/>
  <c r="N2160" i="2"/>
  <c r="O2160" i="2"/>
  <c r="P2160" i="2" s="1"/>
  <c r="Q2160" i="2"/>
  <c r="R2160" i="2"/>
  <c r="S2160" i="2"/>
  <c r="T2160" i="2"/>
  <c r="M2161" i="2"/>
  <c r="N2161" i="2"/>
  <c r="O2161" i="2"/>
  <c r="P2161" i="2"/>
  <c r="Q2161" i="2"/>
  <c r="R2161" i="2"/>
  <c r="S2161" i="2"/>
  <c r="T2161" i="2"/>
  <c r="M2162" i="2"/>
  <c r="O2162" i="2" s="1"/>
  <c r="P2162" i="2" s="1"/>
  <c r="N2162" i="2"/>
  <c r="Q2162" i="2"/>
  <c r="R2162" i="2"/>
  <c r="S2162" i="2"/>
  <c r="T2162" i="2"/>
  <c r="M2163" i="2"/>
  <c r="N2163" i="2"/>
  <c r="Q2163" i="2"/>
  <c r="R2163" i="2"/>
  <c r="S2163" i="2"/>
  <c r="T2163" i="2"/>
  <c r="M2164" i="2"/>
  <c r="O2164" i="2" s="1"/>
  <c r="P2164" i="2" s="1"/>
  <c r="N2164" i="2"/>
  <c r="Q2164" i="2"/>
  <c r="R2164" i="2"/>
  <c r="S2164" i="2"/>
  <c r="T2164" i="2"/>
  <c r="M2165" i="2"/>
  <c r="N2165" i="2"/>
  <c r="O2165" i="2" s="1"/>
  <c r="P2165" i="2"/>
  <c r="Q2165" i="2"/>
  <c r="R2165" i="2"/>
  <c r="S2165" i="2"/>
  <c r="T2165" i="2"/>
  <c r="M2166" i="2"/>
  <c r="N2166" i="2"/>
  <c r="O2166" i="2"/>
  <c r="P2166" i="2"/>
  <c r="Q2166" i="2"/>
  <c r="R2166" i="2"/>
  <c r="S2166" i="2"/>
  <c r="T2166" i="2"/>
  <c r="M2167" i="2"/>
  <c r="N2167" i="2"/>
  <c r="O2167" i="2"/>
  <c r="P2167" i="2"/>
  <c r="Q2167" i="2"/>
  <c r="R2167" i="2"/>
  <c r="S2167" i="2"/>
  <c r="T2167" i="2"/>
  <c r="M2168" i="2"/>
  <c r="N2168" i="2"/>
  <c r="O2168" i="2"/>
  <c r="P2168" i="2"/>
  <c r="Q2168" i="2"/>
  <c r="R2168" i="2"/>
  <c r="S2168" i="2"/>
  <c r="T2168" i="2"/>
  <c r="M2169" i="2"/>
  <c r="N2169" i="2"/>
  <c r="O2169" i="2"/>
  <c r="P2169" i="2" s="1"/>
  <c r="Q2169" i="2"/>
  <c r="R2169" i="2"/>
  <c r="S2169" i="2"/>
  <c r="T2169" i="2"/>
  <c r="M2170" i="2"/>
  <c r="N2170" i="2"/>
  <c r="Q2170" i="2"/>
  <c r="R2170" i="2"/>
  <c r="S2170" i="2"/>
  <c r="T2170" i="2"/>
  <c r="M2171" i="2"/>
  <c r="O2171" i="2" s="1"/>
  <c r="P2171" i="2" s="1"/>
  <c r="N2171" i="2"/>
  <c r="Q2171" i="2"/>
  <c r="R2171" i="2"/>
  <c r="S2171" i="2"/>
  <c r="T2171" i="2"/>
  <c r="M2172" i="2"/>
  <c r="N2172" i="2"/>
  <c r="O2172" i="2" s="1"/>
  <c r="P2172" i="2"/>
  <c r="Q2172" i="2"/>
  <c r="R2172" i="2"/>
  <c r="S2172" i="2"/>
  <c r="T2172" i="2"/>
  <c r="M2173" i="2"/>
  <c r="O2173" i="2" s="1"/>
  <c r="P2173" i="2" s="1"/>
  <c r="N2173" i="2"/>
  <c r="Q2173" i="2"/>
  <c r="R2173" i="2"/>
  <c r="S2173" i="2"/>
  <c r="T2173" i="2"/>
  <c r="M2174" i="2"/>
  <c r="N2174" i="2"/>
  <c r="O2174" i="2"/>
  <c r="P2174" i="2"/>
  <c r="Q2174" i="2"/>
  <c r="R2174" i="2"/>
  <c r="S2174" i="2"/>
  <c r="T2174" i="2"/>
  <c r="M2175" i="2"/>
  <c r="N2175" i="2"/>
  <c r="O2175" i="2"/>
  <c r="P2175" i="2"/>
  <c r="Q2175" i="2"/>
  <c r="R2175" i="2"/>
  <c r="S2175" i="2"/>
  <c r="T2175" i="2"/>
  <c r="M2176" i="2"/>
  <c r="N2176" i="2"/>
  <c r="O2176" i="2"/>
  <c r="P2176" i="2"/>
  <c r="Q2176" i="2"/>
  <c r="R2176" i="2"/>
  <c r="S2176" i="2"/>
  <c r="T2176" i="2"/>
  <c r="M2177" i="2"/>
  <c r="N2177" i="2"/>
  <c r="Q2177" i="2"/>
  <c r="R2177" i="2"/>
  <c r="S2177" i="2"/>
  <c r="T2177" i="2"/>
  <c r="M2178" i="2"/>
  <c r="N2178" i="2"/>
  <c r="O2178" i="2"/>
  <c r="P2178" i="2"/>
  <c r="Q2178" i="2"/>
  <c r="R2178" i="2"/>
  <c r="S2178" i="2"/>
  <c r="T2178" i="2"/>
  <c r="M2179" i="2"/>
  <c r="N2179" i="2"/>
  <c r="O2179" i="2" s="1"/>
  <c r="P2179" i="2"/>
  <c r="Q2179" i="2"/>
  <c r="R2179" i="2"/>
  <c r="S2179" i="2"/>
  <c r="T2179" i="2"/>
  <c r="M2180" i="2"/>
  <c r="N2180" i="2"/>
  <c r="O2180" i="2"/>
  <c r="P2180" i="2" s="1"/>
  <c r="Q2180" i="2"/>
  <c r="R2180" i="2"/>
  <c r="S2180" i="2"/>
  <c r="T2180" i="2"/>
  <c r="M2181" i="2"/>
  <c r="N2181" i="2"/>
  <c r="O2181" i="2"/>
  <c r="P2181" i="2"/>
  <c r="Q2181" i="2"/>
  <c r="R2181" i="2"/>
  <c r="S2181" i="2"/>
  <c r="T2181" i="2"/>
  <c r="M2182" i="2"/>
  <c r="O2182" i="2" s="1"/>
  <c r="P2182" i="2" s="1"/>
  <c r="N2182" i="2"/>
  <c r="Q2182" i="2"/>
  <c r="R2182" i="2"/>
  <c r="S2182" i="2"/>
  <c r="T2182" i="2"/>
  <c r="M2183" i="2"/>
  <c r="N2183" i="2"/>
  <c r="O2183" i="2"/>
  <c r="P2183" i="2"/>
  <c r="Q2183" i="2"/>
  <c r="R2183" i="2"/>
  <c r="S2183" i="2"/>
  <c r="T2183" i="2"/>
  <c r="M2184" i="2"/>
  <c r="N2184" i="2"/>
  <c r="Q2184" i="2"/>
  <c r="R2184" i="2"/>
  <c r="S2184" i="2"/>
  <c r="T2184" i="2"/>
  <c r="M2185" i="2"/>
  <c r="N2185" i="2"/>
  <c r="O2185" i="2"/>
  <c r="P2185" i="2"/>
  <c r="Q2185" i="2"/>
  <c r="R2185" i="2"/>
  <c r="S2185" i="2"/>
  <c r="T2185" i="2"/>
  <c r="M2186" i="2"/>
  <c r="N2186" i="2"/>
  <c r="O2186" i="2" s="1"/>
  <c r="P2186" i="2"/>
  <c r="Q2186" i="2"/>
  <c r="R2186" i="2"/>
  <c r="S2186" i="2"/>
  <c r="T2186" i="2"/>
  <c r="M2187" i="2"/>
  <c r="N2187" i="2"/>
  <c r="O2187" i="2"/>
  <c r="P2187" i="2"/>
  <c r="Q2187" i="2"/>
  <c r="R2187" i="2"/>
  <c r="S2187" i="2"/>
  <c r="T2187" i="2"/>
  <c r="M2188" i="2"/>
  <c r="N2188" i="2"/>
  <c r="O2188" i="2"/>
  <c r="P2188" i="2"/>
  <c r="Q2188" i="2"/>
  <c r="R2188" i="2"/>
  <c r="S2188" i="2"/>
  <c r="T2188" i="2"/>
  <c r="M2189" i="2"/>
  <c r="N2189" i="2"/>
  <c r="O2189" i="2"/>
  <c r="P2189" i="2" s="1"/>
  <c r="Q2189" i="2"/>
  <c r="R2189" i="2"/>
  <c r="S2189" i="2"/>
  <c r="T2189" i="2"/>
  <c r="M2190" i="2"/>
  <c r="N2190" i="2"/>
  <c r="O2190" i="2"/>
  <c r="P2190" i="2"/>
  <c r="Q2190" i="2"/>
  <c r="R2190" i="2"/>
  <c r="S2190" i="2"/>
  <c r="T2190" i="2"/>
  <c r="M2191" i="2"/>
  <c r="O2191" i="2" s="1"/>
  <c r="P2191" i="2" s="1"/>
  <c r="N2191" i="2"/>
  <c r="Q2191" i="2"/>
  <c r="R2191" i="2"/>
  <c r="S2191" i="2"/>
  <c r="T2191" i="2"/>
  <c r="M2192" i="2"/>
  <c r="N2192" i="2"/>
  <c r="O2192" i="2"/>
  <c r="P2192" i="2"/>
  <c r="Q2192" i="2"/>
  <c r="R2192" i="2"/>
  <c r="S2192" i="2"/>
  <c r="T2192" i="2"/>
  <c r="M2193" i="2"/>
  <c r="N2193" i="2"/>
  <c r="O2193" i="2" s="1"/>
  <c r="P2193" i="2"/>
  <c r="Q2193" i="2"/>
  <c r="R2193" i="2"/>
  <c r="S2193" i="2"/>
  <c r="T2193" i="2"/>
  <c r="M2194" i="2"/>
  <c r="N2194" i="2"/>
  <c r="O2194" i="2"/>
  <c r="P2194" i="2"/>
  <c r="Q2194" i="2"/>
  <c r="R2194" i="2"/>
  <c r="S2194" i="2"/>
  <c r="T2194" i="2"/>
  <c r="M2195" i="2"/>
  <c r="N2195" i="2"/>
  <c r="O2195" i="2"/>
  <c r="P2195" i="2"/>
  <c r="Q2195" i="2"/>
  <c r="R2195" i="2"/>
  <c r="S2195" i="2"/>
  <c r="T2195" i="2"/>
  <c r="M2196" i="2"/>
  <c r="N2196" i="2"/>
  <c r="O2196" i="2"/>
  <c r="P2196" i="2"/>
  <c r="Q2196" i="2"/>
  <c r="R2196" i="2"/>
  <c r="S2196" i="2"/>
  <c r="T2196" i="2"/>
  <c r="M2197" i="2"/>
  <c r="N2197" i="2"/>
  <c r="O2197" i="2"/>
  <c r="P2197" i="2"/>
  <c r="Q2197" i="2"/>
  <c r="R2197" i="2"/>
  <c r="S2197" i="2"/>
  <c r="T2197" i="2"/>
  <c r="M2198" i="2"/>
  <c r="N2198" i="2"/>
  <c r="Q2198" i="2"/>
  <c r="R2198" i="2"/>
  <c r="S2198" i="2"/>
  <c r="T2198" i="2"/>
  <c r="M2199" i="2"/>
  <c r="N2199" i="2"/>
  <c r="O2199" i="2"/>
  <c r="P2199" i="2"/>
  <c r="Q2199" i="2"/>
  <c r="R2199" i="2"/>
  <c r="S2199" i="2"/>
  <c r="T2199" i="2"/>
  <c r="M2200" i="2"/>
  <c r="N2200" i="2"/>
  <c r="O2200" i="2" s="1"/>
  <c r="P2200" i="2" s="1"/>
  <c r="Q2200" i="2"/>
  <c r="R2200" i="2"/>
  <c r="S2200" i="2"/>
  <c r="T2200" i="2"/>
  <c r="M2201" i="2"/>
  <c r="N2201" i="2"/>
  <c r="O2201" i="2"/>
  <c r="P2201" i="2"/>
  <c r="Q2201" i="2"/>
  <c r="R2201" i="2"/>
  <c r="S2201" i="2"/>
  <c r="T2201" i="2"/>
  <c r="M2202" i="2"/>
  <c r="N2202" i="2"/>
  <c r="O2202" i="2" s="1"/>
  <c r="P2202" i="2" s="1"/>
  <c r="Q2202" i="2"/>
  <c r="R2202" i="2"/>
  <c r="S2202" i="2"/>
  <c r="T2202" i="2"/>
  <c r="M2203" i="2"/>
  <c r="N2203" i="2"/>
  <c r="O2203" i="2"/>
  <c r="P2203" i="2"/>
  <c r="Q2203" i="2"/>
  <c r="R2203" i="2"/>
  <c r="S2203" i="2"/>
  <c r="T2203" i="2"/>
  <c r="M2204" i="2"/>
  <c r="N2204" i="2"/>
  <c r="O2204" i="2"/>
  <c r="P2204" i="2"/>
  <c r="Q2204" i="2"/>
  <c r="R2204" i="2"/>
  <c r="S2204" i="2"/>
  <c r="T2204" i="2"/>
  <c r="M2205" i="2"/>
  <c r="N2205" i="2"/>
  <c r="Q2205" i="2"/>
  <c r="R2205" i="2"/>
  <c r="S2205" i="2"/>
  <c r="T2205" i="2"/>
  <c r="M2206" i="2"/>
  <c r="N2206" i="2"/>
  <c r="O2206" i="2"/>
  <c r="P2206" i="2"/>
  <c r="Q2206" i="2"/>
  <c r="R2206" i="2"/>
  <c r="S2206" i="2"/>
  <c r="T2206" i="2"/>
  <c r="M2207" i="2"/>
  <c r="N2207" i="2"/>
  <c r="O2207" i="2" s="1"/>
  <c r="P2207" i="2"/>
  <c r="Q2207" i="2"/>
  <c r="R2207" i="2"/>
  <c r="S2207" i="2"/>
  <c r="T2207" i="2"/>
  <c r="M2208" i="2"/>
  <c r="N2208" i="2"/>
  <c r="O2208" i="2"/>
  <c r="P2208" i="2"/>
  <c r="Q2208" i="2"/>
  <c r="R2208" i="2"/>
  <c r="S2208" i="2"/>
  <c r="T2208" i="2"/>
  <c r="M2209" i="2"/>
  <c r="N2209" i="2"/>
  <c r="O2209" i="2"/>
  <c r="P2209" i="2" s="1"/>
  <c r="Q2209" i="2"/>
  <c r="R2209" i="2"/>
  <c r="S2209" i="2"/>
  <c r="T2209" i="2"/>
  <c r="M2210" i="2"/>
  <c r="N2210" i="2"/>
  <c r="O2210" i="2"/>
  <c r="P2210" i="2"/>
  <c r="Q2210" i="2"/>
  <c r="R2210" i="2"/>
  <c r="S2210" i="2"/>
  <c r="T2210" i="2"/>
  <c r="M2211" i="2"/>
  <c r="O2211" i="2" s="1"/>
  <c r="P2211" i="2" s="1"/>
  <c r="N2211" i="2"/>
  <c r="Q2211" i="2"/>
  <c r="R2211" i="2"/>
  <c r="S2211" i="2"/>
  <c r="T2211" i="2"/>
  <c r="M2212" i="2"/>
  <c r="N2212" i="2"/>
  <c r="Q2212" i="2"/>
  <c r="R2212" i="2"/>
  <c r="S2212" i="2"/>
  <c r="T2212" i="2"/>
  <c r="M2213" i="2"/>
  <c r="O2213" i="2" s="1"/>
  <c r="P2213" i="2" s="1"/>
  <c r="N2213" i="2"/>
  <c r="Q2213" i="2"/>
  <c r="R2213" i="2"/>
  <c r="S2213" i="2"/>
  <c r="T2213" i="2"/>
  <c r="M2214" i="2"/>
  <c r="N2214" i="2"/>
  <c r="O2214" i="2" s="1"/>
  <c r="P2214" i="2"/>
  <c r="Q2214" i="2"/>
  <c r="R2214" i="2"/>
  <c r="S2214" i="2"/>
  <c r="T2214" i="2"/>
  <c r="M2215" i="2"/>
  <c r="N2215" i="2"/>
  <c r="O2215" i="2"/>
  <c r="P2215" i="2"/>
  <c r="Q2215" i="2"/>
  <c r="R2215" i="2"/>
  <c r="S2215" i="2"/>
  <c r="T2215" i="2"/>
  <c r="M2216" i="2"/>
  <c r="N2216" i="2"/>
  <c r="O2216" i="2"/>
  <c r="P2216" i="2"/>
  <c r="Q2216" i="2"/>
  <c r="R2216" i="2"/>
  <c r="S2216" i="2"/>
  <c r="T2216" i="2"/>
  <c r="M2217" i="2"/>
  <c r="N2217" i="2"/>
  <c r="O2217" i="2"/>
  <c r="P2217" i="2"/>
  <c r="Q2217" i="2"/>
  <c r="R2217" i="2"/>
  <c r="S2217" i="2"/>
  <c r="T2217" i="2"/>
  <c r="M2218" i="2"/>
  <c r="N2218" i="2"/>
  <c r="O2218" i="2"/>
  <c r="P2218" i="2" s="1"/>
  <c r="Q2218" i="2"/>
  <c r="R2218" i="2"/>
  <c r="S2218" i="2"/>
  <c r="T2218" i="2"/>
  <c r="M2219" i="2"/>
  <c r="N2219" i="2"/>
  <c r="Q2219" i="2"/>
  <c r="R2219" i="2"/>
  <c r="S2219" i="2"/>
  <c r="T2219" i="2"/>
  <c r="M2220" i="2"/>
  <c r="O2220" i="2" s="1"/>
  <c r="P2220" i="2" s="1"/>
  <c r="N2220" i="2"/>
  <c r="Q2220" i="2"/>
  <c r="R2220" i="2"/>
  <c r="S2220" i="2"/>
  <c r="T2220" i="2"/>
  <c r="M2221" i="2"/>
  <c r="N2221" i="2"/>
  <c r="O2221" i="2" s="1"/>
  <c r="P2221" i="2"/>
  <c r="Q2221" i="2"/>
  <c r="R2221" i="2"/>
  <c r="S2221" i="2"/>
  <c r="T2221" i="2"/>
  <c r="M2222" i="2"/>
  <c r="O2222" i="2" s="1"/>
  <c r="P2222" i="2" s="1"/>
  <c r="N2222" i="2"/>
  <c r="Q2222" i="2"/>
  <c r="R2222" i="2"/>
  <c r="S2222" i="2"/>
  <c r="T2222" i="2"/>
  <c r="M2223" i="2"/>
  <c r="N2223" i="2"/>
  <c r="O2223" i="2"/>
  <c r="P2223" i="2"/>
  <c r="Q2223" i="2"/>
  <c r="R2223" i="2"/>
  <c r="S2223" i="2"/>
  <c r="T2223" i="2"/>
  <c r="M2224" i="2"/>
  <c r="N2224" i="2"/>
  <c r="O2224" i="2"/>
  <c r="P2224" i="2"/>
  <c r="Q2224" i="2"/>
  <c r="R2224" i="2"/>
  <c r="S2224" i="2"/>
  <c r="T2224" i="2"/>
  <c r="M2225" i="2"/>
  <c r="N2225" i="2"/>
  <c r="O2225" i="2"/>
  <c r="P2225" i="2"/>
  <c r="Q2225" i="2"/>
  <c r="R2225" i="2"/>
  <c r="S2225" i="2"/>
  <c r="T2225" i="2"/>
  <c r="M2226" i="2"/>
  <c r="N2226" i="2"/>
  <c r="Q2226" i="2"/>
  <c r="R2226" i="2"/>
  <c r="S2226" i="2"/>
  <c r="T2226" i="2"/>
  <c r="M2227" i="2"/>
  <c r="N2227" i="2"/>
  <c r="O2227" i="2"/>
  <c r="P2227" i="2"/>
  <c r="Q2227" i="2"/>
  <c r="R2227" i="2"/>
  <c r="S2227" i="2"/>
  <c r="T2227" i="2"/>
  <c r="M2228" i="2"/>
  <c r="N2228" i="2"/>
  <c r="O2228" i="2" s="1"/>
  <c r="P2228" i="2"/>
  <c r="Q2228" i="2"/>
  <c r="R2228" i="2"/>
  <c r="S2228" i="2"/>
  <c r="T2228" i="2"/>
  <c r="M2229" i="2"/>
  <c r="N2229" i="2"/>
  <c r="O2229" i="2"/>
  <c r="P2229" i="2" s="1"/>
  <c r="Q2229" i="2"/>
  <c r="R2229" i="2"/>
  <c r="S2229" i="2"/>
  <c r="T2229" i="2"/>
  <c r="M2230" i="2"/>
  <c r="N2230" i="2"/>
  <c r="O2230" i="2"/>
  <c r="P2230" i="2"/>
  <c r="Q2230" i="2"/>
  <c r="R2230" i="2"/>
  <c r="S2230" i="2"/>
  <c r="T2230" i="2"/>
  <c r="M2231" i="2"/>
  <c r="O2231" i="2" s="1"/>
  <c r="P2231" i="2" s="1"/>
  <c r="N2231" i="2"/>
  <c r="Q2231" i="2"/>
  <c r="R2231" i="2"/>
  <c r="S2231" i="2"/>
  <c r="T2231" i="2"/>
  <c r="M2232" i="2"/>
  <c r="N2232" i="2"/>
  <c r="O2232" i="2"/>
  <c r="P2232" i="2"/>
  <c r="Q2232" i="2"/>
  <c r="R2232" i="2"/>
  <c r="S2232" i="2"/>
  <c r="T2232" i="2"/>
  <c r="M2233" i="2"/>
  <c r="N2233" i="2"/>
  <c r="Q2233" i="2"/>
  <c r="R2233" i="2"/>
  <c r="S2233" i="2"/>
  <c r="T2233" i="2"/>
  <c r="M2234" i="2"/>
  <c r="N2234" i="2"/>
  <c r="O2234" i="2"/>
  <c r="P2234" i="2"/>
  <c r="Q2234" i="2"/>
  <c r="R2234" i="2"/>
  <c r="S2234" i="2"/>
  <c r="T2234" i="2"/>
  <c r="M2235" i="2"/>
  <c r="N2235" i="2"/>
  <c r="O2235" i="2" s="1"/>
  <c r="P2235" i="2"/>
  <c r="Q2235" i="2"/>
  <c r="R2235" i="2"/>
  <c r="S2235" i="2"/>
  <c r="T2235" i="2"/>
  <c r="M2236" i="2"/>
  <c r="N2236" i="2"/>
  <c r="O2236" i="2"/>
  <c r="P2236" i="2"/>
  <c r="Q2236" i="2"/>
  <c r="R2236" i="2"/>
  <c r="S2236" i="2"/>
  <c r="T2236" i="2"/>
  <c r="M2237" i="2"/>
  <c r="N2237" i="2"/>
  <c r="O2237" i="2"/>
  <c r="P2237" i="2"/>
  <c r="Q2237" i="2"/>
  <c r="R2237" i="2"/>
  <c r="S2237" i="2"/>
  <c r="T2237" i="2"/>
  <c r="M2238" i="2"/>
  <c r="N2238" i="2"/>
  <c r="O2238" i="2"/>
  <c r="P2238" i="2" s="1"/>
  <c r="Q2238" i="2"/>
  <c r="R2238" i="2"/>
  <c r="S2238" i="2"/>
  <c r="T2238" i="2"/>
  <c r="M2239" i="2"/>
  <c r="N2239" i="2"/>
  <c r="O2239" i="2"/>
  <c r="P2239" i="2"/>
  <c r="Q2239" i="2"/>
  <c r="R2239" i="2"/>
  <c r="S2239" i="2"/>
  <c r="T2239" i="2"/>
  <c r="M2240" i="2"/>
  <c r="O2240" i="2" s="1"/>
  <c r="P2240" i="2" s="1"/>
  <c r="N2240" i="2"/>
  <c r="Q2240" i="2"/>
  <c r="R2240" i="2"/>
  <c r="S2240" i="2"/>
  <c r="T2240" i="2"/>
  <c r="M2241" i="2"/>
  <c r="N2241" i="2"/>
  <c r="O2241" i="2"/>
  <c r="P2241" i="2"/>
  <c r="Q2241" i="2"/>
  <c r="R2241" i="2"/>
  <c r="S2241" i="2"/>
  <c r="T2241" i="2"/>
  <c r="M2242" i="2"/>
  <c r="N2242" i="2"/>
  <c r="O2242" i="2" s="1"/>
  <c r="P2242" i="2"/>
  <c r="Q2242" i="2"/>
  <c r="R2242" i="2"/>
  <c r="S2242" i="2"/>
  <c r="T2242" i="2"/>
  <c r="M2243" i="2"/>
  <c r="N2243" i="2"/>
  <c r="O2243" i="2"/>
  <c r="P2243" i="2"/>
  <c r="Q2243" i="2"/>
  <c r="R2243" i="2"/>
  <c r="S2243" i="2"/>
  <c r="T2243" i="2"/>
  <c r="M2244" i="2"/>
  <c r="N2244" i="2"/>
  <c r="O2244" i="2"/>
  <c r="P2244" i="2"/>
  <c r="Q2244" i="2"/>
  <c r="R2244" i="2"/>
  <c r="S2244" i="2"/>
  <c r="T2244" i="2"/>
  <c r="M2245" i="2"/>
  <c r="N2245" i="2"/>
  <c r="O2245" i="2"/>
  <c r="P2245" i="2"/>
  <c r="Q2245" i="2"/>
  <c r="R2245" i="2"/>
  <c r="S2245" i="2"/>
  <c r="T2245" i="2"/>
  <c r="M2246" i="2"/>
  <c r="N2246" i="2"/>
  <c r="O2246" i="2"/>
  <c r="P2246" i="2"/>
  <c r="Q2246" i="2"/>
  <c r="R2246" i="2"/>
  <c r="S2246" i="2"/>
  <c r="T2246" i="2"/>
  <c r="M2247" i="2"/>
  <c r="N2247" i="2"/>
  <c r="Q2247" i="2"/>
  <c r="R2247" i="2"/>
  <c r="S2247" i="2"/>
  <c r="T2247" i="2"/>
  <c r="M2248" i="2"/>
  <c r="N2248" i="2"/>
  <c r="O2248" i="2"/>
  <c r="P2248" i="2"/>
  <c r="Q2248" i="2"/>
  <c r="R2248" i="2"/>
  <c r="S2248" i="2"/>
  <c r="T2248" i="2"/>
  <c r="M2249" i="2"/>
  <c r="N2249" i="2"/>
  <c r="O2249" i="2" s="1"/>
  <c r="P2249" i="2" s="1"/>
  <c r="Q2249" i="2"/>
  <c r="R2249" i="2"/>
  <c r="S2249" i="2"/>
  <c r="T2249" i="2"/>
  <c r="M2250" i="2"/>
  <c r="N2250" i="2"/>
  <c r="O2250" i="2"/>
  <c r="P2250" i="2"/>
  <c r="Q2250" i="2"/>
  <c r="R2250" i="2"/>
  <c r="S2250" i="2"/>
  <c r="T2250" i="2"/>
  <c r="M2251" i="2"/>
  <c r="N2251" i="2"/>
  <c r="O2251" i="2" s="1"/>
  <c r="P2251" i="2" s="1"/>
  <c r="Q2251" i="2"/>
  <c r="R2251" i="2"/>
  <c r="S2251" i="2"/>
  <c r="T2251" i="2"/>
  <c r="M2252" i="2"/>
  <c r="N2252" i="2"/>
  <c r="O2252" i="2"/>
  <c r="P2252" i="2"/>
  <c r="Q2252" i="2"/>
  <c r="R2252" i="2"/>
  <c r="S2252" i="2"/>
  <c r="T2252" i="2"/>
  <c r="M2253" i="2"/>
  <c r="N2253" i="2"/>
  <c r="O2253" i="2"/>
  <c r="P2253" i="2"/>
  <c r="Q2253" i="2"/>
  <c r="R2253" i="2"/>
  <c r="S2253" i="2"/>
  <c r="T2253" i="2"/>
  <c r="M2254" i="2"/>
  <c r="N2254" i="2"/>
  <c r="Q2254" i="2"/>
  <c r="R2254" i="2"/>
  <c r="S2254" i="2"/>
  <c r="T2254" i="2"/>
  <c r="M2255" i="2"/>
  <c r="N2255" i="2"/>
  <c r="O2255" i="2"/>
  <c r="P2255" i="2"/>
  <c r="Q2255" i="2"/>
  <c r="R2255" i="2"/>
  <c r="S2255" i="2"/>
  <c r="T2255" i="2"/>
  <c r="M2256" i="2"/>
  <c r="N2256" i="2"/>
  <c r="O2256" i="2" s="1"/>
  <c r="P2256" i="2"/>
  <c r="Q2256" i="2"/>
  <c r="R2256" i="2"/>
  <c r="S2256" i="2"/>
  <c r="T2256" i="2"/>
  <c r="M2257" i="2"/>
  <c r="N2257" i="2"/>
  <c r="O2257" i="2"/>
  <c r="P2257" i="2"/>
  <c r="Q2257" i="2"/>
  <c r="R2257" i="2"/>
  <c r="S2257" i="2"/>
  <c r="T2257" i="2"/>
  <c r="M2258" i="2"/>
  <c r="N2258" i="2"/>
  <c r="O2258" i="2"/>
  <c r="P2258" i="2" s="1"/>
  <c r="Q2258" i="2"/>
  <c r="R2258" i="2"/>
  <c r="S2258" i="2"/>
  <c r="T2258" i="2"/>
  <c r="M2259" i="2"/>
  <c r="N2259" i="2"/>
  <c r="O2259" i="2"/>
  <c r="P2259" i="2"/>
  <c r="Q2259" i="2"/>
  <c r="R2259" i="2"/>
  <c r="S2259" i="2"/>
  <c r="T2259" i="2"/>
  <c r="M2260" i="2"/>
  <c r="O2260" i="2" s="1"/>
  <c r="P2260" i="2" s="1"/>
  <c r="N2260" i="2"/>
  <c r="Q2260" i="2"/>
  <c r="R2260" i="2"/>
  <c r="S2260" i="2"/>
  <c r="T2260" i="2"/>
  <c r="M2261" i="2"/>
  <c r="N2261" i="2"/>
  <c r="Q2261" i="2"/>
  <c r="R2261" i="2"/>
  <c r="S2261" i="2"/>
  <c r="T2261" i="2"/>
  <c r="M2262" i="2"/>
  <c r="O2262" i="2" s="1"/>
  <c r="P2262" i="2" s="1"/>
  <c r="N2262" i="2"/>
  <c r="Q2262" i="2"/>
  <c r="R2262" i="2"/>
  <c r="S2262" i="2"/>
  <c r="T2262" i="2"/>
  <c r="M2263" i="2"/>
  <c r="N2263" i="2"/>
  <c r="O2263" i="2" s="1"/>
  <c r="P2263" i="2"/>
  <c r="Q2263" i="2"/>
  <c r="R2263" i="2"/>
  <c r="S2263" i="2"/>
  <c r="T2263" i="2"/>
  <c r="M2264" i="2"/>
  <c r="N2264" i="2"/>
  <c r="O2264" i="2"/>
  <c r="P2264" i="2"/>
  <c r="Q2264" i="2"/>
  <c r="R2264" i="2"/>
  <c r="S2264" i="2"/>
  <c r="T2264" i="2"/>
  <c r="M2265" i="2"/>
  <c r="N2265" i="2"/>
  <c r="O2265" i="2"/>
  <c r="P2265" i="2"/>
  <c r="Q2265" i="2"/>
  <c r="R2265" i="2"/>
  <c r="S2265" i="2"/>
  <c r="T2265" i="2"/>
  <c r="M2266" i="2"/>
  <c r="N2266" i="2"/>
  <c r="O2266" i="2"/>
  <c r="P2266" i="2"/>
  <c r="Q2266" i="2"/>
  <c r="R2266" i="2"/>
  <c r="S2266" i="2"/>
  <c r="T2266" i="2"/>
  <c r="M2267" i="2"/>
  <c r="N2267" i="2"/>
  <c r="O2267" i="2"/>
  <c r="P2267" i="2" s="1"/>
  <c r="Q2267" i="2"/>
  <c r="R2267" i="2"/>
  <c r="S2267" i="2"/>
  <c r="T2267" i="2"/>
  <c r="M2268" i="2"/>
  <c r="N2268" i="2"/>
  <c r="Q2268" i="2"/>
  <c r="R2268" i="2"/>
  <c r="S2268" i="2"/>
  <c r="T2268" i="2"/>
  <c r="M2269" i="2"/>
  <c r="O2269" i="2" s="1"/>
  <c r="P2269" i="2" s="1"/>
  <c r="N2269" i="2"/>
  <c r="Q2269" i="2"/>
  <c r="R2269" i="2"/>
  <c r="S2269" i="2"/>
  <c r="T2269" i="2"/>
  <c r="M2270" i="2"/>
  <c r="N2270" i="2"/>
  <c r="O2270" i="2" s="1"/>
  <c r="P2270" i="2"/>
  <c r="Q2270" i="2"/>
  <c r="R2270" i="2"/>
  <c r="S2270" i="2"/>
  <c r="T2270" i="2"/>
  <c r="M2271" i="2"/>
  <c r="O2271" i="2" s="1"/>
  <c r="P2271" i="2" s="1"/>
  <c r="N2271" i="2"/>
  <c r="Q2271" i="2"/>
  <c r="R2271" i="2"/>
  <c r="S2271" i="2"/>
  <c r="T2271" i="2"/>
  <c r="M2272" i="2"/>
  <c r="N2272" i="2"/>
  <c r="O2272" i="2"/>
  <c r="P2272" i="2"/>
  <c r="Q2272" i="2"/>
  <c r="R2272" i="2"/>
  <c r="S2272" i="2"/>
  <c r="T2272" i="2"/>
  <c r="M2273" i="2"/>
  <c r="N2273" i="2"/>
  <c r="O2273" i="2"/>
  <c r="P2273" i="2"/>
  <c r="Q2273" i="2"/>
  <c r="R2273" i="2"/>
  <c r="S2273" i="2"/>
  <c r="T2273" i="2"/>
  <c r="M2274" i="2"/>
  <c r="N2274" i="2"/>
  <c r="O2274" i="2"/>
  <c r="P2274" i="2"/>
  <c r="Q2274" i="2"/>
  <c r="R2274" i="2"/>
  <c r="S2274" i="2"/>
  <c r="T2274" i="2"/>
  <c r="M2275" i="2"/>
  <c r="N2275" i="2"/>
  <c r="Q2275" i="2"/>
  <c r="R2275" i="2"/>
  <c r="S2275" i="2"/>
  <c r="T2275" i="2"/>
  <c r="M2276" i="2"/>
  <c r="N2276" i="2"/>
  <c r="O2276" i="2"/>
  <c r="P2276" i="2"/>
  <c r="Q2276" i="2"/>
  <c r="R2276" i="2"/>
  <c r="S2276" i="2"/>
  <c r="T2276" i="2"/>
  <c r="M2277" i="2"/>
  <c r="N2277" i="2"/>
  <c r="O2277" i="2" s="1"/>
  <c r="P2277" i="2"/>
  <c r="Q2277" i="2"/>
  <c r="R2277" i="2"/>
  <c r="S2277" i="2"/>
  <c r="T2277" i="2"/>
  <c r="M2278" i="2"/>
  <c r="N2278" i="2"/>
  <c r="O2278" i="2"/>
  <c r="P2278" i="2" s="1"/>
  <c r="Q2278" i="2"/>
  <c r="R2278" i="2"/>
  <c r="S2278" i="2"/>
  <c r="T2278" i="2"/>
  <c r="M2279" i="2"/>
  <c r="N2279" i="2"/>
  <c r="O2279" i="2"/>
  <c r="P2279" i="2"/>
  <c r="Q2279" i="2"/>
  <c r="R2279" i="2"/>
  <c r="S2279" i="2"/>
  <c r="T2279" i="2"/>
  <c r="M2280" i="2"/>
  <c r="O2280" i="2" s="1"/>
  <c r="P2280" i="2" s="1"/>
  <c r="N2280" i="2"/>
  <c r="Q2280" i="2"/>
  <c r="R2280" i="2"/>
  <c r="S2280" i="2"/>
  <c r="T2280" i="2"/>
  <c r="M2281" i="2"/>
  <c r="N2281" i="2"/>
  <c r="O2281" i="2"/>
  <c r="P2281" i="2"/>
  <c r="Q2281" i="2"/>
  <c r="R2281" i="2"/>
  <c r="S2281" i="2"/>
  <c r="T2281" i="2"/>
  <c r="M2282" i="2"/>
  <c r="N2282" i="2"/>
  <c r="Q2282" i="2"/>
  <c r="R2282" i="2"/>
  <c r="S2282" i="2"/>
  <c r="T2282" i="2"/>
  <c r="M2283" i="2"/>
  <c r="N2283" i="2"/>
  <c r="O2283" i="2"/>
  <c r="P2283" i="2"/>
  <c r="Q2283" i="2"/>
  <c r="R2283" i="2"/>
  <c r="S2283" i="2"/>
  <c r="T2283" i="2"/>
  <c r="M2284" i="2"/>
  <c r="N2284" i="2"/>
  <c r="O2284" i="2"/>
  <c r="P2284" i="2"/>
  <c r="Q2284" i="2"/>
  <c r="R2284" i="2"/>
  <c r="S2284" i="2"/>
  <c r="T2284" i="2"/>
  <c r="M2285" i="2"/>
  <c r="N2285" i="2"/>
  <c r="O2285" i="2"/>
  <c r="P2285" i="2"/>
  <c r="Q2285" i="2"/>
  <c r="R2285" i="2"/>
  <c r="S2285" i="2"/>
  <c r="T2285" i="2"/>
  <c r="M2286" i="2"/>
  <c r="N2286" i="2"/>
  <c r="O2286" i="2"/>
  <c r="P2286" i="2"/>
  <c r="Q2286" i="2"/>
  <c r="R2286" i="2"/>
  <c r="S2286" i="2"/>
  <c r="T2286" i="2"/>
  <c r="M2287" i="2"/>
  <c r="O2287" i="2" s="1"/>
  <c r="P2287" i="2" s="1"/>
  <c r="N2287" i="2"/>
  <c r="Q2287" i="2"/>
  <c r="R2287" i="2"/>
  <c r="S2287" i="2"/>
  <c r="T2287" i="2"/>
  <c r="M2288" i="2"/>
  <c r="N2288" i="2"/>
  <c r="O2288" i="2"/>
  <c r="P2288" i="2"/>
  <c r="Q2288" i="2"/>
  <c r="R2288" i="2"/>
  <c r="S2288" i="2"/>
  <c r="T2288" i="2"/>
  <c r="M2289" i="2"/>
  <c r="O2289" i="2" s="1"/>
  <c r="P2289" i="2" s="1"/>
  <c r="N2289" i="2"/>
  <c r="Q2289" i="2"/>
  <c r="R2289" i="2"/>
  <c r="S2289" i="2"/>
  <c r="T2289" i="2"/>
  <c r="M2290" i="2"/>
  <c r="N2290" i="2"/>
  <c r="O2290" i="2"/>
  <c r="P2290" i="2"/>
  <c r="Q2290" i="2"/>
  <c r="R2290" i="2"/>
  <c r="S2290" i="2"/>
  <c r="T2290" i="2"/>
  <c r="M2291" i="2"/>
  <c r="N2291" i="2"/>
  <c r="O2291" i="2"/>
  <c r="P2291" i="2"/>
  <c r="Q2291" i="2"/>
  <c r="R2291" i="2"/>
  <c r="S2291" i="2"/>
  <c r="T2291" i="2"/>
  <c r="M2292" i="2"/>
  <c r="N2292" i="2"/>
  <c r="O2292" i="2"/>
  <c r="P2292" i="2"/>
  <c r="Q2292" i="2"/>
  <c r="R2292" i="2"/>
  <c r="S2292" i="2"/>
  <c r="T2292" i="2"/>
  <c r="M2293" i="2"/>
  <c r="N2293" i="2"/>
  <c r="O2293" i="2"/>
  <c r="P2293" i="2"/>
  <c r="Q2293" i="2"/>
  <c r="R2293" i="2"/>
  <c r="S2293" i="2"/>
  <c r="T2293" i="2"/>
  <c r="M2294" i="2"/>
  <c r="N2294" i="2"/>
  <c r="O2294" i="2"/>
  <c r="P2294" i="2" s="1"/>
  <c r="Q2294" i="2"/>
  <c r="R2294" i="2"/>
  <c r="S2294" i="2"/>
  <c r="T2294" i="2"/>
  <c r="M2295" i="2"/>
  <c r="N2295" i="2"/>
  <c r="O2295" i="2"/>
  <c r="P2295" i="2"/>
  <c r="Q2295" i="2"/>
  <c r="R2295" i="2"/>
  <c r="S2295" i="2"/>
  <c r="T2295" i="2"/>
  <c r="M2296" i="2"/>
  <c r="O2296" i="2" s="1"/>
  <c r="P2296" i="2" s="1"/>
  <c r="N2296" i="2"/>
  <c r="Q2296" i="2"/>
  <c r="R2296" i="2"/>
  <c r="S2296" i="2"/>
  <c r="T2296" i="2"/>
  <c r="M2297" i="2"/>
  <c r="N2297" i="2"/>
  <c r="O2297" i="2"/>
  <c r="P2297" i="2"/>
  <c r="Q2297" i="2"/>
  <c r="R2297" i="2"/>
  <c r="S2297" i="2"/>
  <c r="T2297" i="2"/>
  <c r="M2298" i="2"/>
  <c r="N2298" i="2"/>
  <c r="O2298" i="2"/>
  <c r="P2298" i="2"/>
  <c r="Q2298" i="2"/>
  <c r="R2298" i="2"/>
  <c r="S2298" i="2"/>
  <c r="T2298" i="2"/>
  <c r="M2299" i="2"/>
  <c r="N2299" i="2"/>
  <c r="O2299" i="2"/>
  <c r="P2299" i="2"/>
  <c r="Q2299" i="2"/>
  <c r="R2299" i="2"/>
  <c r="S2299" i="2"/>
  <c r="T2299" i="2"/>
  <c r="M2300" i="2"/>
  <c r="N2300" i="2"/>
  <c r="O2300" i="2"/>
  <c r="P2300" i="2"/>
  <c r="Q2300" i="2"/>
  <c r="R2300" i="2"/>
  <c r="S2300" i="2"/>
  <c r="T2300" i="2"/>
  <c r="M2301" i="2"/>
  <c r="N2301" i="2"/>
  <c r="O2301" i="2"/>
  <c r="P2301" i="2" s="1"/>
  <c r="Q2301" i="2"/>
  <c r="R2301" i="2"/>
  <c r="S2301" i="2"/>
  <c r="T2301" i="2"/>
  <c r="M2302" i="2"/>
  <c r="N2302" i="2"/>
  <c r="O2302" i="2"/>
  <c r="P2302" i="2"/>
  <c r="Q2302" i="2"/>
  <c r="R2302" i="2"/>
  <c r="S2302" i="2"/>
  <c r="T2302" i="2"/>
  <c r="M2303" i="2"/>
  <c r="O2303" i="2" s="1"/>
  <c r="P2303" i="2" s="1"/>
  <c r="N2303" i="2"/>
  <c r="Q2303" i="2"/>
  <c r="R2303" i="2"/>
  <c r="S2303" i="2"/>
  <c r="T2303" i="2"/>
  <c r="M2304" i="2"/>
  <c r="N2304" i="2"/>
  <c r="O2304" i="2"/>
  <c r="P2304" i="2"/>
  <c r="Q2304" i="2"/>
  <c r="R2304" i="2"/>
  <c r="S2304" i="2"/>
  <c r="T2304" i="2"/>
  <c r="M2305" i="2"/>
  <c r="N2305" i="2"/>
  <c r="O2305" i="2"/>
  <c r="P2305" i="2"/>
  <c r="Q2305" i="2"/>
  <c r="R2305" i="2"/>
  <c r="S2305" i="2"/>
  <c r="T2305" i="2"/>
  <c r="M2306" i="2"/>
  <c r="N2306" i="2"/>
  <c r="O2306" i="2"/>
  <c r="P2306" i="2"/>
  <c r="Q2306" i="2"/>
  <c r="R2306" i="2"/>
  <c r="S2306" i="2"/>
  <c r="T2306" i="2"/>
  <c r="M2307" i="2"/>
  <c r="N2307" i="2"/>
  <c r="O2307" i="2"/>
  <c r="P2307" i="2"/>
  <c r="Q2307" i="2"/>
  <c r="R2307" i="2"/>
  <c r="S2307" i="2"/>
  <c r="T2307" i="2"/>
  <c r="M2308" i="2"/>
  <c r="N2308" i="2"/>
  <c r="O2308" i="2"/>
  <c r="P2308" i="2" s="1"/>
  <c r="Q2308" i="2"/>
  <c r="R2308" i="2"/>
  <c r="S2308" i="2"/>
  <c r="T2308" i="2"/>
  <c r="M2309" i="2"/>
  <c r="N2309" i="2"/>
  <c r="O2309" i="2"/>
  <c r="P2309" i="2"/>
  <c r="Q2309" i="2"/>
  <c r="R2309" i="2"/>
  <c r="S2309" i="2"/>
  <c r="T2309" i="2"/>
  <c r="M2310" i="2"/>
  <c r="O2310" i="2" s="1"/>
  <c r="P2310" i="2" s="1"/>
  <c r="N2310" i="2"/>
  <c r="Q2310" i="2"/>
  <c r="R2310" i="2"/>
  <c r="S2310" i="2"/>
  <c r="T2310" i="2"/>
  <c r="M2311" i="2"/>
  <c r="N2311" i="2"/>
  <c r="O2311" i="2"/>
  <c r="P2311" i="2"/>
  <c r="Q2311" i="2"/>
  <c r="R2311" i="2"/>
  <c r="S2311" i="2"/>
  <c r="T2311" i="2"/>
  <c r="M2312" i="2"/>
  <c r="N2312" i="2"/>
  <c r="O2312" i="2"/>
  <c r="P2312" i="2"/>
  <c r="Q2312" i="2"/>
  <c r="R2312" i="2"/>
  <c r="S2312" i="2"/>
  <c r="T2312" i="2"/>
  <c r="M2313" i="2"/>
  <c r="N2313" i="2"/>
  <c r="O2313" i="2"/>
  <c r="P2313" i="2"/>
  <c r="Q2313" i="2"/>
  <c r="R2313" i="2"/>
  <c r="S2313" i="2"/>
  <c r="T2313" i="2"/>
  <c r="M2314" i="2"/>
  <c r="N2314" i="2"/>
  <c r="O2314" i="2"/>
  <c r="P2314" i="2"/>
  <c r="Q2314" i="2"/>
  <c r="R2314" i="2"/>
  <c r="S2314" i="2"/>
  <c r="T2314" i="2"/>
  <c r="M2315" i="2"/>
  <c r="N2315" i="2"/>
  <c r="O2315" i="2"/>
  <c r="P2315" i="2" s="1"/>
  <c r="Q2315" i="2"/>
  <c r="R2315" i="2"/>
  <c r="S2315" i="2"/>
  <c r="T2315" i="2"/>
  <c r="M2316" i="2"/>
  <c r="N2316" i="2"/>
  <c r="O2316" i="2"/>
  <c r="P2316" i="2"/>
  <c r="Q2316" i="2"/>
  <c r="R2316" i="2"/>
  <c r="S2316" i="2"/>
  <c r="T2316" i="2"/>
  <c r="M2317" i="2"/>
  <c r="O2317" i="2" s="1"/>
  <c r="P2317" i="2" s="1"/>
  <c r="N2317" i="2"/>
  <c r="Q2317" i="2"/>
  <c r="R2317" i="2"/>
  <c r="S2317" i="2"/>
  <c r="T2317" i="2"/>
  <c r="M2318" i="2"/>
  <c r="N2318" i="2"/>
  <c r="O2318" i="2"/>
  <c r="P2318" i="2"/>
  <c r="Q2318" i="2"/>
  <c r="R2318" i="2"/>
  <c r="S2318" i="2"/>
  <c r="T2318" i="2"/>
  <c r="M2319" i="2"/>
  <c r="N2319" i="2"/>
  <c r="O2319" i="2"/>
  <c r="P2319" i="2"/>
  <c r="Q2319" i="2"/>
  <c r="R2319" i="2"/>
  <c r="S2319" i="2"/>
  <c r="T2319" i="2"/>
  <c r="M2320" i="2"/>
  <c r="N2320" i="2"/>
  <c r="O2320" i="2"/>
  <c r="P2320" i="2"/>
  <c r="Q2320" i="2"/>
  <c r="R2320" i="2"/>
  <c r="S2320" i="2"/>
  <c r="T2320" i="2"/>
  <c r="M2321" i="2"/>
  <c r="N2321" i="2"/>
  <c r="O2321" i="2"/>
  <c r="P2321" i="2"/>
  <c r="Q2321" i="2"/>
  <c r="R2321" i="2"/>
  <c r="S2321" i="2"/>
  <c r="T2321" i="2"/>
  <c r="M2322" i="2"/>
  <c r="N2322" i="2"/>
  <c r="O2322" i="2"/>
  <c r="P2322" i="2" s="1"/>
  <c r="Q2322" i="2"/>
  <c r="R2322" i="2"/>
  <c r="S2322" i="2"/>
  <c r="T2322" i="2"/>
  <c r="M2323" i="2"/>
  <c r="N2323" i="2"/>
  <c r="O2323" i="2"/>
  <c r="P2323" i="2"/>
  <c r="Q2323" i="2"/>
  <c r="R2323" i="2"/>
  <c r="S2323" i="2"/>
  <c r="T2323" i="2"/>
  <c r="M2324" i="2"/>
  <c r="O2324" i="2" s="1"/>
  <c r="P2324" i="2" s="1"/>
  <c r="N2324" i="2"/>
  <c r="Q2324" i="2"/>
  <c r="R2324" i="2"/>
  <c r="S2324" i="2"/>
  <c r="T2324" i="2"/>
  <c r="M2325" i="2"/>
  <c r="N2325" i="2"/>
  <c r="O2325" i="2"/>
  <c r="P2325" i="2"/>
  <c r="Q2325" i="2"/>
  <c r="R2325" i="2"/>
  <c r="S2325" i="2"/>
  <c r="T2325" i="2"/>
  <c r="M2326" i="2"/>
  <c r="N2326" i="2"/>
  <c r="O2326" i="2"/>
  <c r="P2326" i="2"/>
  <c r="Q2326" i="2"/>
  <c r="R2326" i="2"/>
  <c r="S2326" i="2"/>
  <c r="T2326" i="2"/>
  <c r="M2327" i="2"/>
  <c r="N2327" i="2"/>
  <c r="O2327" i="2"/>
  <c r="P2327" i="2"/>
  <c r="Q2327" i="2"/>
  <c r="R2327" i="2"/>
  <c r="S2327" i="2"/>
  <c r="T2327" i="2"/>
  <c r="M2328" i="2"/>
  <c r="N2328" i="2"/>
  <c r="O2328" i="2"/>
  <c r="P2328" i="2"/>
  <c r="Q2328" i="2"/>
  <c r="R2328" i="2"/>
  <c r="S2328" i="2"/>
  <c r="T2328" i="2"/>
  <c r="M2329" i="2"/>
  <c r="N2329" i="2"/>
  <c r="O2329" i="2"/>
  <c r="P2329" i="2" s="1"/>
  <c r="Q2329" i="2"/>
  <c r="R2329" i="2"/>
  <c r="S2329" i="2"/>
  <c r="T2329" i="2"/>
  <c r="M2330" i="2"/>
  <c r="N2330" i="2"/>
  <c r="O2330" i="2"/>
  <c r="P2330" i="2"/>
  <c r="Q2330" i="2"/>
  <c r="R2330" i="2"/>
  <c r="S2330" i="2"/>
  <c r="T2330" i="2"/>
  <c r="M2331" i="2"/>
  <c r="O2331" i="2" s="1"/>
  <c r="P2331" i="2" s="1"/>
  <c r="N2331" i="2"/>
  <c r="Q2331" i="2"/>
  <c r="R2331" i="2"/>
  <c r="S2331" i="2"/>
  <c r="T2331" i="2"/>
  <c r="M2332" i="2"/>
  <c r="N2332" i="2"/>
  <c r="O2332" i="2"/>
  <c r="P2332" i="2"/>
  <c r="Q2332" i="2"/>
  <c r="R2332" i="2"/>
  <c r="S2332" i="2"/>
  <c r="T2332" i="2"/>
  <c r="M2333" i="2"/>
  <c r="N2333" i="2"/>
  <c r="O2333" i="2"/>
  <c r="P2333" i="2"/>
  <c r="Q2333" i="2"/>
  <c r="R2333" i="2"/>
  <c r="S2333" i="2"/>
  <c r="T2333" i="2"/>
  <c r="M2334" i="2"/>
  <c r="N2334" i="2"/>
  <c r="O2334" i="2"/>
  <c r="P2334" i="2"/>
  <c r="Q2334" i="2"/>
  <c r="R2334" i="2"/>
  <c r="S2334" i="2"/>
  <c r="T2334" i="2"/>
  <c r="M2335" i="2"/>
  <c r="N2335" i="2"/>
  <c r="O2335" i="2"/>
  <c r="P2335" i="2"/>
  <c r="Q2335" i="2"/>
  <c r="R2335" i="2"/>
  <c r="S2335" i="2"/>
  <c r="T2335" i="2"/>
  <c r="M2336" i="2"/>
  <c r="N2336" i="2"/>
  <c r="O2336" i="2"/>
  <c r="P2336" i="2" s="1"/>
  <c r="Q2336" i="2"/>
  <c r="R2336" i="2"/>
  <c r="S2336" i="2"/>
  <c r="T2336" i="2"/>
  <c r="M2337" i="2"/>
  <c r="N2337" i="2"/>
  <c r="O2337" i="2"/>
  <c r="P2337" i="2"/>
  <c r="Q2337" i="2"/>
  <c r="R2337" i="2"/>
  <c r="S2337" i="2"/>
  <c r="T2337" i="2"/>
  <c r="M2338" i="2"/>
  <c r="O2338" i="2" s="1"/>
  <c r="P2338" i="2" s="1"/>
  <c r="N2338" i="2"/>
  <c r="Q2338" i="2"/>
  <c r="R2338" i="2"/>
  <c r="S2338" i="2"/>
  <c r="T2338" i="2"/>
  <c r="M2339" i="2"/>
  <c r="N2339" i="2"/>
  <c r="O2339" i="2"/>
  <c r="P2339" i="2"/>
  <c r="Q2339" i="2"/>
  <c r="R2339" i="2"/>
  <c r="S2339" i="2"/>
  <c r="T2339" i="2"/>
  <c r="M2340" i="2"/>
  <c r="N2340" i="2"/>
  <c r="O2340" i="2"/>
  <c r="P2340" i="2"/>
  <c r="Q2340" i="2"/>
  <c r="R2340" i="2"/>
  <c r="S2340" i="2"/>
  <c r="T2340" i="2"/>
  <c r="M2341" i="2"/>
  <c r="N2341" i="2"/>
  <c r="O2341" i="2"/>
  <c r="P2341" i="2"/>
  <c r="Q2341" i="2"/>
  <c r="R2341" i="2"/>
  <c r="S2341" i="2"/>
  <c r="T2341" i="2"/>
  <c r="M2342" i="2"/>
  <c r="N2342" i="2"/>
  <c r="O2342" i="2"/>
  <c r="P2342" i="2"/>
  <c r="Q2342" i="2"/>
  <c r="R2342" i="2"/>
  <c r="S2342" i="2"/>
  <c r="T2342" i="2"/>
  <c r="M2343" i="2"/>
  <c r="N2343" i="2"/>
  <c r="O2343" i="2"/>
  <c r="P2343" i="2" s="1"/>
  <c r="Q2343" i="2"/>
  <c r="R2343" i="2"/>
  <c r="S2343" i="2"/>
  <c r="T2343" i="2"/>
  <c r="M2344" i="2"/>
  <c r="N2344" i="2"/>
  <c r="O2344" i="2"/>
  <c r="P2344" i="2"/>
  <c r="Q2344" i="2"/>
  <c r="R2344" i="2"/>
  <c r="S2344" i="2"/>
  <c r="T2344" i="2"/>
  <c r="M2345" i="2"/>
  <c r="O2345" i="2" s="1"/>
  <c r="P2345" i="2" s="1"/>
  <c r="N2345" i="2"/>
  <c r="Q2345" i="2"/>
  <c r="R2345" i="2"/>
  <c r="S2345" i="2"/>
  <c r="T2345" i="2"/>
  <c r="M2346" i="2"/>
  <c r="N2346" i="2"/>
  <c r="O2346" i="2"/>
  <c r="P2346" i="2"/>
  <c r="Q2346" i="2"/>
  <c r="R2346" i="2"/>
  <c r="S2346" i="2"/>
  <c r="T2346" i="2"/>
  <c r="M2347" i="2"/>
  <c r="N2347" i="2"/>
  <c r="O2347" i="2"/>
  <c r="P2347" i="2"/>
  <c r="Q2347" i="2"/>
  <c r="R2347" i="2"/>
  <c r="S2347" i="2"/>
  <c r="T2347" i="2"/>
  <c r="M2348" i="2"/>
  <c r="N2348" i="2"/>
  <c r="O2348" i="2"/>
  <c r="P2348" i="2"/>
  <c r="Q2348" i="2"/>
  <c r="R2348" i="2"/>
  <c r="S2348" i="2"/>
  <c r="T2348" i="2"/>
  <c r="M2349" i="2"/>
  <c r="N2349" i="2"/>
  <c r="O2349" i="2"/>
  <c r="P2349" i="2"/>
  <c r="Q2349" i="2"/>
  <c r="R2349" i="2"/>
  <c r="S2349" i="2"/>
  <c r="T2349" i="2"/>
  <c r="M2350" i="2"/>
  <c r="N2350" i="2"/>
  <c r="O2350" i="2"/>
  <c r="P2350" i="2" s="1"/>
  <c r="Q2350" i="2"/>
  <c r="R2350" i="2"/>
  <c r="S2350" i="2"/>
  <c r="T2350" i="2"/>
  <c r="M2351" i="2"/>
  <c r="N2351" i="2"/>
  <c r="O2351" i="2"/>
  <c r="P2351" i="2"/>
  <c r="Q2351" i="2"/>
  <c r="R2351" i="2"/>
  <c r="S2351" i="2"/>
  <c r="T2351" i="2"/>
  <c r="M2352" i="2"/>
  <c r="O2352" i="2" s="1"/>
  <c r="P2352" i="2" s="1"/>
  <c r="N2352" i="2"/>
  <c r="Q2352" i="2"/>
  <c r="R2352" i="2"/>
  <c r="S2352" i="2"/>
  <c r="T2352" i="2"/>
  <c r="M2353" i="2"/>
  <c r="N2353" i="2"/>
  <c r="O2353" i="2"/>
  <c r="P2353" i="2"/>
  <c r="Q2353" i="2"/>
  <c r="R2353" i="2"/>
  <c r="S2353" i="2"/>
  <c r="T2353" i="2"/>
  <c r="M2354" i="2"/>
  <c r="N2354" i="2"/>
  <c r="O2354" i="2"/>
  <c r="P2354" i="2"/>
  <c r="Q2354" i="2"/>
  <c r="R2354" i="2"/>
  <c r="S2354" i="2"/>
  <c r="T2354" i="2"/>
  <c r="M2355" i="2"/>
  <c r="N2355" i="2"/>
  <c r="O2355" i="2"/>
  <c r="P2355" i="2"/>
  <c r="Q2355" i="2"/>
  <c r="R2355" i="2"/>
  <c r="S2355" i="2"/>
  <c r="T2355" i="2"/>
  <c r="M2356" i="2"/>
  <c r="N2356" i="2"/>
  <c r="O2356" i="2"/>
  <c r="P2356" i="2"/>
  <c r="Q2356" i="2"/>
  <c r="R2356" i="2"/>
  <c r="S2356" i="2"/>
  <c r="T2356" i="2"/>
  <c r="M2357" i="2"/>
  <c r="N2357" i="2"/>
  <c r="O2357" i="2"/>
  <c r="P2357" i="2" s="1"/>
  <c r="Q2357" i="2"/>
  <c r="R2357" i="2"/>
  <c r="S2357" i="2"/>
  <c r="T2357" i="2"/>
  <c r="M2358" i="2"/>
  <c r="N2358" i="2"/>
  <c r="O2358" i="2"/>
  <c r="P2358" i="2"/>
  <c r="Q2358" i="2"/>
  <c r="R2358" i="2"/>
  <c r="S2358" i="2"/>
  <c r="T2358" i="2"/>
  <c r="M2359" i="2"/>
  <c r="O2359" i="2" s="1"/>
  <c r="P2359" i="2" s="1"/>
  <c r="N2359" i="2"/>
  <c r="Q2359" i="2"/>
  <c r="R2359" i="2"/>
  <c r="S2359" i="2"/>
  <c r="T2359" i="2"/>
  <c r="M2360" i="2"/>
  <c r="N2360" i="2"/>
  <c r="O2360" i="2"/>
  <c r="P2360" i="2"/>
  <c r="Q2360" i="2"/>
  <c r="R2360" i="2"/>
  <c r="S2360" i="2"/>
  <c r="T2360" i="2"/>
  <c r="M2361" i="2"/>
  <c r="N2361" i="2"/>
  <c r="O2361" i="2"/>
  <c r="P2361" i="2"/>
  <c r="Q2361" i="2"/>
  <c r="R2361" i="2"/>
  <c r="S2361" i="2"/>
  <c r="T2361" i="2"/>
  <c r="M2362" i="2"/>
  <c r="N2362" i="2"/>
  <c r="O2362" i="2"/>
  <c r="P2362" i="2"/>
  <c r="Q2362" i="2"/>
  <c r="R2362" i="2"/>
  <c r="S2362" i="2"/>
  <c r="T2362" i="2"/>
  <c r="M2363" i="2"/>
  <c r="N2363" i="2"/>
  <c r="O2363" i="2"/>
  <c r="P2363" i="2"/>
  <c r="Q2363" i="2"/>
  <c r="R2363" i="2"/>
  <c r="S2363" i="2"/>
  <c r="T2363" i="2"/>
  <c r="M2364" i="2"/>
  <c r="N2364" i="2"/>
  <c r="O2364" i="2"/>
  <c r="P2364" i="2" s="1"/>
  <c r="Q2364" i="2"/>
  <c r="R2364" i="2"/>
  <c r="S2364" i="2"/>
  <c r="T2364" i="2"/>
  <c r="M2365" i="2"/>
  <c r="N2365" i="2"/>
  <c r="O2365" i="2"/>
  <c r="P2365" i="2"/>
  <c r="Q2365" i="2"/>
  <c r="R2365" i="2"/>
  <c r="S2365" i="2"/>
  <c r="T2365" i="2"/>
  <c r="M2366" i="2"/>
  <c r="O2366" i="2" s="1"/>
  <c r="P2366" i="2" s="1"/>
  <c r="N2366" i="2"/>
  <c r="Q2366" i="2"/>
  <c r="R2366" i="2"/>
  <c r="S2366" i="2"/>
  <c r="T2366" i="2"/>
  <c r="M2367" i="2"/>
  <c r="N2367" i="2"/>
  <c r="O2367" i="2"/>
  <c r="P2367" i="2"/>
  <c r="Q2367" i="2"/>
  <c r="R2367" i="2"/>
  <c r="S2367" i="2"/>
  <c r="T2367" i="2"/>
  <c r="M2368" i="2"/>
  <c r="N2368" i="2"/>
  <c r="O2368" i="2"/>
  <c r="P2368" i="2"/>
  <c r="Q2368" i="2"/>
  <c r="R2368" i="2"/>
  <c r="S2368" i="2"/>
  <c r="T2368" i="2"/>
  <c r="M2369" i="2"/>
  <c r="N2369" i="2"/>
  <c r="O2369" i="2"/>
  <c r="P2369" i="2"/>
  <c r="Q2369" i="2"/>
  <c r="R2369" i="2"/>
  <c r="S2369" i="2"/>
  <c r="T2369" i="2"/>
  <c r="M2370" i="2"/>
  <c r="N2370" i="2"/>
  <c r="O2370" i="2"/>
  <c r="P2370" i="2"/>
  <c r="Q2370" i="2"/>
  <c r="R2370" i="2"/>
  <c r="S2370" i="2"/>
  <c r="T2370" i="2"/>
  <c r="M2371" i="2"/>
  <c r="N2371" i="2"/>
  <c r="O2371" i="2"/>
  <c r="P2371" i="2" s="1"/>
  <c r="Q2371" i="2"/>
  <c r="R2371" i="2"/>
  <c r="S2371" i="2"/>
  <c r="T2371" i="2"/>
  <c r="M2372" i="2"/>
  <c r="N2372" i="2"/>
  <c r="O2372" i="2"/>
  <c r="P2372" i="2"/>
  <c r="Q2372" i="2"/>
  <c r="R2372" i="2"/>
  <c r="S2372" i="2"/>
  <c r="T2372" i="2"/>
  <c r="M2373" i="2"/>
  <c r="O2373" i="2" s="1"/>
  <c r="P2373" i="2" s="1"/>
  <c r="N2373" i="2"/>
  <c r="Q2373" i="2"/>
  <c r="R2373" i="2"/>
  <c r="S2373" i="2"/>
  <c r="T2373" i="2"/>
  <c r="M2374" i="2"/>
  <c r="N2374" i="2"/>
  <c r="O2374" i="2"/>
  <c r="P2374" i="2"/>
  <c r="Q2374" i="2"/>
  <c r="R2374" i="2"/>
  <c r="S2374" i="2"/>
  <c r="T2374" i="2"/>
  <c r="M2375" i="2"/>
  <c r="N2375" i="2"/>
  <c r="O2375" i="2"/>
  <c r="P2375" i="2"/>
  <c r="Q2375" i="2"/>
  <c r="R2375" i="2"/>
  <c r="S2375" i="2"/>
  <c r="T2375" i="2"/>
  <c r="M2376" i="2"/>
  <c r="N2376" i="2"/>
  <c r="O2376" i="2"/>
  <c r="P2376" i="2"/>
  <c r="Q2376" i="2"/>
  <c r="R2376" i="2"/>
  <c r="S2376" i="2"/>
  <c r="T2376" i="2"/>
  <c r="M2377" i="2"/>
  <c r="N2377" i="2"/>
  <c r="O2377" i="2"/>
  <c r="P2377" i="2"/>
  <c r="Q2377" i="2"/>
  <c r="R2377" i="2"/>
  <c r="S2377" i="2"/>
  <c r="T2377" i="2"/>
  <c r="M2378" i="2"/>
  <c r="N2378" i="2"/>
  <c r="O2378" i="2"/>
  <c r="P2378" i="2" s="1"/>
  <c r="Q2378" i="2"/>
  <c r="R2378" i="2"/>
  <c r="S2378" i="2"/>
  <c r="T2378" i="2"/>
  <c r="M2379" i="2"/>
  <c r="N2379" i="2"/>
  <c r="O2379" i="2"/>
  <c r="P2379" i="2"/>
  <c r="Q2379" i="2"/>
  <c r="R2379" i="2"/>
  <c r="S2379" i="2"/>
  <c r="T2379" i="2"/>
  <c r="M2380" i="2"/>
  <c r="O2380" i="2" s="1"/>
  <c r="P2380" i="2" s="1"/>
  <c r="N2380" i="2"/>
  <c r="Q2380" i="2"/>
  <c r="R2380" i="2"/>
  <c r="S2380" i="2"/>
  <c r="T2380" i="2"/>
  <c r="M2381" i="2"/>
  <c r="N2381" i="2"/>
  <c r="O2381" i="2"/>
  <c r="P2381" i="2"/>
  <c r="Q2381" i="2"/>
  <c r="R2381" i="2"/>
  <c r="S2381" i="2"/>
  <c r="T2381" i="2"/>
  <c r="M2382" i="2"/>
  <c r="N2382" i="2"/>
  <c r="O2382" i="2"/>
  <c r="P2382" i="2"/>
  <c r="Q2382" i="2"/>
  <c r="R2382" i="2"/>
  <c r="S2382" i="2"/>
  <c r="T2382" i="2"/>
  <c r="M2383" i="2"/>
  <c r="N2383" i="2"/>
  <c r="O2383" i="2"/>
  <c r="P2383" i="2"/>
  <c r="Q2383" i="2"/>
  <c r="R2383" i="2"/>
  <c r="S2383" i="2"/>
  <c r="T2383" i="2"/>
  <c r="M2384" i="2"/>
  <c r="N2384" i="2"/>
  <c r="O2384" i="2"/>
  <c r="P2384" i="2"/>
  <c r="Q2384" i="2"/>
  <c r="R2384" i="2"/>
  <c r="S2384" i="2"/>
  <c r="T2384" i="2"/>
  <c r="M2385" i="2"/>
  <c r="N2385" i="2"/>
  <c r="O2385" i="2"/>
  <c r="P2385" i="2" s="1"/>
  <c r="Q2385" i="2"/>
  <c r="R2385" i="2"/>
  <c r="S2385" i="2"/>
  <c r="T2385" i="2"/>
  <c r="M2386" i="2"/>
  <c r="N2386" i="2"/>
  <c r="O2386" i="2"/>
  <c r="P2386" i="2"/>
  <c r="Q2386" i="2"/>
  <c r="R2386" i="2"/>
  <c r="S2386" i="2"/>
  <c r="T2386" i="2"/>
  <c r="M2387" i="2"/>
  <c r="O2387" i="2" s="1"/>
  <c r="P2387" i="2" s="1"/>
  <c r="N2387" i="2"/>
  <c r="Q2387" i="2"/>
  <c r="R2387" i="2"/>
  <c r="S2387" i="2"/>
  <c r="T2387" i="2"/>
  <c r="M2388" i="2"/>
  <c r="N2388" i="2"/>
  <c r="O2388" i="2"/>
  <c r="P2388" i="2"/>
  <c r="Q2388" i="2"/>
  <c r="R2388" i="2"/>
  <c r="S2388" i="2"/>
  <c r="T2388" i="2"/>
  <c r="M2389" i="2"/>
  <c r="N2389" i="2"/>
  <c r="O2389" i="2"/>
  <c r="P2389" i="2"/>
  <c r="Q2389" i="2"/>
  <c r="R2389" i="2"/>
  <c r="S2389" i="2"/>
  <c r="T2389" i="2"/>
  <c r="M2390" i="2"/>
  <c r="N2390" i="2"/>
  <c r="O2390" i="2"/>
  <c r="P2390" i="2"/>
  <c r="Q2390" i="2"/>
  <c r="R2390" i="2"/>
  <c r="S2390" i="2"/>
  <c r="T2390" i="2"/>
  <c r="M2391" i="2"/>
  <c r="N2391" i="2"/>
  <c r="O2391" i="2"/>
  <c r="P2391" i="2"/>
  <c r="Q2391" i="2"/>
  <c r="R2391" i="2"/>
  <c r="S2391" i="2"/>
  <c r="T2391" i="2"/>
  <c r="M2392" i="2"/>
  <c r="N2392" i="2"/>
  <c r="O2392" i="2"/>
  <c r="P2392" i="2" s="1"/>
  <c r="Q2392" i="2"/>
  <c r="R2392" i="2"/>
  <c r="S2392" i="2"/>
  <c r="T2392" i="2"/>
  <c r="M2393" i="2"/>
  <c r="N2393" i="2"/>
  <c r="O2393" i="2"/>
  <c r="P2393" i="2"/>
  <c r="Q2393" i="2"/>
  <c r="R2393" i="2"/>
  <c r="S2393" i="2"/>
  <c r="T2393" i="2"/>
  <c r="M2394" i="2"/>
  <c r="O2394" i="2" s="1"/>
  <c r="P2394" i="2" s="1"/>
  <c r="N2394" i="2"/>
  <c r="Q2394" i="2"/>
  <c r="R2394" i="2"/>
  <c r="S2394" i="2"/>
  <c r="T2394" i="2"/>
  <c r="M2395" i="2"/>
  <c r="N2395" i="2"/>
  <c r="O2395" i="2"/>
  <c r="P2395" i="2"/>
  <c r="Q2395" i="2"/>
  <c r="R2395" i="2"/>
  <c r="S2395" i="2"/>
  <c r="T2395" i="2"/>
  <c r="M2396" i="2"/>
  <c r="N2396" i="2"/>
  <c r="O2396" i="2"/>
  <c r="P2396" i="2"/>
  <c r="Q2396" i="2"/>
  <c r="R2396" i="2"/>
  <c r="S2396" i="2"/>
  <c r="T2396" i="2"/>
  <c r="M2397" i="2"/>
  <c r="N2397" i="2"/>
  <c r="O2397" i="2"/>
  <c r="P2397" i="2"/>
  <c r="Q2397" i="2"/>
  <c r="R2397" i="2"/>
  <c r="S2397" i="2"/>
  <c r="T2397" i="2"/>
  <c r="M2398" i="2"/>
  <c r="N2398" i="2"/>
  <c r="O2398" i="2"/>
  <c r="P2398" i="2"/>
  <c r="Q2398" i="2"/>
  <c r="R2398" i="2"/>
  <c r="S2398" i="2"/>
  <c r="T2398" i="2"/>
  <c r="M2399" i="2"/>
  <c r="N2399" i="2"/>
  <c r="O2399" i="2"/>
  <c r="P2399" i="2" s="1"/>
  <c r="Q2399" i="2"/>
  <c r="R2399" i="2"/>
  <c r="S2399" i="2"/>
  <c r="T2399" i="2"/>
  <c r="M2400" i="2"/>
  <c r="N2400" i="2"/>
  <c r="O2400" i="2"/>
  <c r="P2400" i="2"/>
  <c r="Q2400" i="2"/>
  <c r="R2400" i="2"/>
  <c r="S2400" i="2"/>
  <c r="T2400" i="2"/>
  <c r="M2401" i="2"/>
  <c r="O2401" i="2" s="1"/>
  <c r="P2401" i="2" s="1"/>
  <c r="N2401" i="2"/>
  <c r="Q2401" i="2"/>
  <c r="R2401" i="2"/>
  <c r="S2401" i="2"/>
  <c r="T2401" i="2"/>
  <c r="M2402" i="2"/>
  <c r="N2402" i="2"/>
  <c r="O2402" i="2"/>
  <c r="P2402" i="2"/>
  <c r="Q2402" i="2"/>
  <c r="R2402" i="2"/>
  <c r="S2402" i="2"/>
  <c r="T2402" i="2"/>
  <c r="M2403" i="2"/>
  <c r="N2403" i="2"/>
  <c r="O2403" i="2"/>
  <c r="P2403" i="2"/>
  <c r="Q2403" i="2"/>
  <c r="R2403" i="2"/>
  <c r="S2403" i="2"/>
  <c r="T2403" i="2"/>
  <c r="M2404" i="2"/>
  <c r="N2404" i="2"/>
  <c r="O2404" i="2"/>
  <c r="P2404" i="2"/>
  <c r="Q2404" i="2"/>
  <c r="R2404" i="2"/>
  <c r="S2404" i="2"/>
  <c r="T2404" i="2"/>
  <c r="M2405" i="2"/>
  <c r="N2405" i="2"/>
  <c r="O2405" i="2"/>
  <c r="P2405" i="2"/>
  <c r="Q2405" i="2"/>
  <c r="R2405" i="2"/>
  <c r="S2405" i="2"/>
  <c r="T2405" i="2"/>
  <c r="M2406" i="2"/>
  <c r="N2406" i="2"/>
  <c r="O2406" i="2"/>
  <c r="P2406" i="2" s="1"/>
  <c r="Q2406" i="2"/>
  <c r="R2406" i="2"/>
  <c r="S2406" i="2"/>
  <c r="T2406" i="2"/>
  <c r="M2407" i="2"/>
  <c r="N2407" i="2"/>
  <c r="O2407" i="2"/>
  <c r="P2407" i="2"/>
  <c r="Q2407" i="2"/>
  <c r="R2407" i="2"/>
  <c r="S2407" i="2"/>
  <c r="T2407" i="2"/>
  <c r="M2408" i="2"/>
  <c r="O2408" i="2" s="1"/>
  <c r="P2408" i="2" s="1"/>
  <c r="N2408" i="2"/>
  <c r="Q2408" i="2"/>
  <c r="R2408" i="2"/>
  <c r="S2408" i="2"/>
  <c r="T2408" i="2"/>
  <c r="M2409" i="2"/>
  <c r="N2409" i="2"/>
  <c r="O2409" i="2"/>
  <c r="P2409" i="2"/>
  <c r="Q2409" i="2"/>
  <c r="R2409" i="2"/>
  <c r="S2409" i="2"/>
  <c r="T2409" i="2"/>
  <c r="M2410" i="2"/>
  <c r="N2410" i="2"/>
  <c r="O2410" i="2"/>
  <c r="P2410" i="2"/>
  <c r="Q2410" i="2"/>
  <c r="R2410" i="2"/>
  <c r="S2410" i="2"/>
  <c r="T2410" i="2"/>
  <c r="M2411" i="2"/>
  <c r="N2411" i="2"/>
  <c r="O2411" i="2"/>
  <c r="P2411" i="2"/>
  <c r="Q2411" i="2"/>
  <c r="R2411" i="2"/>
  <c r="S2411" i="2"/>
  <c r="T2411" i="2"/>
  <c r="M2412" i="2"/>
  <c r="N2412" i="2"/>
  <c r="O2412" i="2"/>
  <c r="P2412" i="2"/>
  <c r="Q2412" i="2"/>
  <c r="R2412" i="2"/>
  <c r="S2412" i="2"/>
  <c r="T2412" i="2"/>
  <c r="M2413" i="2"/>
  <c r="N2413" i="2"/>
  <c r="O2413" i="2"/>
  <c r="P2413" i="2" s="1"/>
  <c r="Q2413" i="2"/>
  <c r="R2413" i="2"/>
  <c r="S2413" i="2"/>
  <c r="T2413" i="2"/>
  <c r="M2414" i="2"/>
  <c r="N2414" i="2"/>
  <c r="O2414" i="2"/>
  <c r="P2414" i="2"/>
  <c r="Q2414" i="2"/>
  <c r="R2414" i="2"/>
  <c r="S2414" i="2"/>
  <c r="T2414" i="2"/>
  <c r="M2415" i="2"/>
  <c r="O2415" i="2" s="1"/>
  <c r="P2415" i="2" s="1"/>
  <c r="N2415" i="2"/>
  <c r="Q2415" i="2"/>
  <c r="R2415" i="2"/>
  <c r="S2415" i="2"/>
  <c r="T2415" i="2"/>
  <c r="M2416" i="2"/>
  <c r="N2416" i="2"/>
  <c r="O2416" i="2"/>
  <c r="P2416" i="2"/>
  <c r="Q2416" i="2"/>
  <c r="R2416" i="2"/>
  <c r="S2416" i="2"/>
  <c r="T2416" i="2"/>
  <c r="M2417" i="2"/>
  <c r="N2417" i="2"/>
  <c r="O2417" i="2"/>
  <c r="P2417" i="2"/>
  <c r="Q2417" i="2"/>
  <c r="R2417" i="2"/>
  <c r="S2417" i="2"/>
  <c r="T2417" i="2"/>
  <c r="M2418" i="2"/>
  <c r="N2418" i="2"/>
  <c r="O2418" i="2"/>
  <c r="P2418" i="2"/>
  <c r="Q2418" i="2"/>
  <c r="R2418" i="2"/>
  <c r="S2418" i="2"/>
  <c r="T2418" i="2"/>
  <c r="M2419" i="2"/>
  <c r="N2419" i="2"/>
  <c r="O2419" i="2"/>
  <c r="P2419" i="2"/>
  <c r="Q2419" i="2"/>
  <c r="R2419" i="2"/>
  <c r="S2419" i="2"/>
  <c r="T2419" i="2"/>
  <c r="M2420" i="2"/>
  <c r="N2420" i="2"/>
  <c r="O2420" i="2"/>
  <c r="P2420" i="2" s="1"/>
  <c r="Q2420" i="2"/>
  <c r="R2420" i="2"/>
  <c r="S2420" i="2"/>
  <c r="T2420" i="2"/>
  <c r="M2421" i="2"/>
  <c r="N2421" i="2"/>
  <c r="O2421" i="2"/>
  <c r="P2421" i="2"/>
  <c r="Q2421" i="2"/>
  <c r="R2421" i="2"/>
  <c r="S2421" i="2"/>
  <c r="T2421" i="2"/>
  <c r="M2422" i="2"/>
  <c r="O2422" i="2" s="1"/>
  <c r="P2422" i="2" s="1"/>
  <c r="N2422" i="2"/>
  <c r="Q2422" i="2"/>
  <c r="R2422" i="2"/>
  <c r="S2422" i="2"/>
  <c r="T2422" i="2"/>
  <c r="M2423" i="2"/>
  <c r="N2423" i="2"/>
  <c r="O2423" i="2"/>
  <c r="P2423" i="2"/>
  <c r="Q2423" i="2"/>
  <c r="R2423" i="2"/>
  <c r="S2423" i="2"/>
  <c r="T2423" i="2"/>
  <c r="M2424" i="2"/>
  <c r="N2424" i="2"/>
  <c r="O2424" i="2"/>
  <c r="P2424" i="2"/>
  <c r="Q2424" i="2"/>
  <c r="R2424" i="2"/>
  <c r="S2424" i="2"/>
  <c r="T2424" i="2"/>
  <c r="M2425" i="2"/>
  <c r="N2425" i="2"/>
  <c r="O2425" i="2"/>
  <c r="P2425" i="2"/>
  <c r="Q2425" i="2"/>
  <c r="R2425" i="2"/>
  <c r="S2425" i="2"/>
  <c r="T2425" i="2"/>
  <c r="M2426" i="2"/>
  <c r="N2426" i="2"/>
  <c r="O2426" i="2"/>
  <c r="P2426" i="2"/>
  <c r="Q2426" i="2"/>
  <c r="R2426" i="2"/>
  <c r="S2426" i="2"/>
  <c r="T2426" i="2"/>
  <c r="M2427" i="2"/>
  <c r="N2427" i="2"/>
  <c r="O2427" i="2"/>
  <c r="P2427" i="2" s="1"/>
  <c r="Q2427" i="2"/>
  <c r="R2427" i="2"/>
  <c r="S2427" i="2"/>
  <c r="T2427" i="2"/>
  <c r="M2428" i="2"/>
  <c r="N2428" i="2"/>
  <c r="O2428" i="2"/>
  <c r="P2428" i="2"/>
  <c r="Q2428" i="2"/>
  <c r="R2428" i="2"/>
  <c r="S2428" i="2"/>
  <c r="T2428" i="2"/>
  <c r="M2429" i="2"/>
  <c r="O2429" i="2" s="1"/>
  <c r="P2429" i="2" s="1"/>
  <c r="N2429" i="2"/>
  <c r="Q2429" i="2"/>
  <c r="R2429" i="2"/>
  <c r="S2429" i="2"/>
  <c r="T2429" i="2"/>
  <c r="M2430" i="2"/>
  <c r="N2430" i="2"/>
  <c r="O2430" i="2"/>
  <c r="P2430" i="2"/>
  <c r="Q2430" i="2"/>
  <c r="R2430" i="2"/>
  <c r="S2430" i="2"/>
  <c r="T2430" i="2"/>
  <c r="M2431" i="2"/>
  <c r="N2431" i="2"/>
  <c r="O2431" i="2"/>
  <c r="P2431" i="2"/>
  <c r="Q2431" i="2"/>
  <c r="R2431" i="2"/>
  <c r="S2431" i="2"/>
  <c r="T2431" i="2"/>
  <c r="M2432" i="2"/>
  <c r="N2432" i="2"/>
  <c r="O2432" i="2"/>
  <c r="P2432" i="2"/>
  <c r="Q2432" i="2"/>
  <c r="R2432" i="2"/>
  <c r="S2432" i="2"/>
  <c r="T2432" i="2"/>
  <c r="M2433" i="2"/>
  <c r="N2433" i="2"/>
  <c r="O2433" i="2"/>
  <c r="P2433" i="2"/>
  <c r="Q2433" i="2"/>
  <c r="R2433" i="2"/>
  <c r="S2433" i="2"/>
  <c r="T2433" i="2"/>
  <c r="M2434" i="2"/>
  <c r="N2434" i="2"/>
  <c r="O2434" i="2"/>
  <c r="P2434" i="2" s="1"/>
  <c r="Q2434" i="2"/>
  <c r="R2434" i="2"/>
  <c r="S2434" i="2"/>
  <c r="T2434" i="2"/>
  <c r="M2435" i="2"/>
  <c r="N2435" i="2"/>
  <c r="O2435" i="2"/>
  <c r="P2435" i="2"/>
  <c r="Q2435" i="2"/>
  <c r="R2435" i="2"/>
  <c r="S2435" i="2"/>
  <c r="T2435" i="2"/>
  <c r="M2436" i="2"/>
  <c r="O2436" i="2" s="1"/>
  <c r="P2436" i="2" s="1"/>
  <c r="N2436" i="2"/>
  <c r="Q2436" i="2"/>
  <c r="R2436" i="2"/>
  <c r="S2436" i="2"/>
  <c r="T2436" i="2"/>
  <c r="M2437" i="2"/>
  <c r="N2437" i="2"/>
  <c r="O2437" i="2"/>
  <c r="P2437" i="2"/>
  <c r="Q2437" i="2"/>
  <c r="R2437" i="2"/>
  <c r="S2437" i="2"/>
  <c r="T2437" i="2"/>
  <c r="M2438" i="2"/>
  <c r="N2438" i="2"/>
  <c r="O2438" i="2"/>
  <c r="P2438" i="2"/>
  <c r="Q2438" i="2"/>
  <c r="R2438" i="2"/>
  <c r="S2438" i="2"/>
  <c r="T2438" i="2"/>
  <c r="M2439" i="2"/>
  <c r="N2439" i="2"/>
  <c r="O2439" i="2"/>
  <c r="P2439" i="2"/>
  <c r="Q2439" i="2"/>
  <c r="R2439" i="2"/>
  <c r="S2439" i="2"/>
  <c r="T2439" i="2"/>
  <c r="M2440" i="2"/>
  <c r="N2440" i="2"/>
  <c r="O2440" i="2"/>
  <c r="P2440" i="2"/>
  <c r="Q2440" i="2"/>
  <c r="R2440" i="2"/>
  <c r="S2440" i="2"/>
  <c r="T2440" i="2"/>
  <c r="M2441" i="2"/>
  <c r="N2441" i="2"/>
  <c r="O2441" i="2"/>
  <c r="P2441" i="2" s="1"/>
  <c r="Q2441" i="2"/>
  <c r="R2441" i="2"/>
  <c r="S2441" i="2"/>
  <c r="T2441" i="2"/>
  <c r="M2442" i="2"/>
  <c r="N2442" i="2"/>
  <c r="O2442" i="2"/>
  <c r="P2442" i="2"/>
  <c r="Q2442" i="2"/>
  <c r="R2442" i="2"/>
  <c r="S2442" i="2"/>
  <c r="T2442" i="2"/>
  <c r="M2443" i="2"/>
  <c r="O2443" i="2" s="1"/>
  <c r="P2443" i="2" s="1"/>
  <c r="N2443" i="2"/>
  <c r="Q2443" i="2"/>
  <c r="R2443" i="2"/>
  <c r="S2443" i="2"/>
  <c r="T2443" i="2"/>
  <c r="M2444" i="2"/>
  <c r="N2444" i="2"/>
  <c r="O2444" i="2"/>
  <c r="P2444" i="2"/>
  <c r="Q2444" i="2"/>
  <c r="R2444" i="2"/>
  <c r="S2444" i="2"/>
  <c r="T2444" i="2"/>
  <c r="M2445" i="2"/>
  <c r="N2445" i="2"/>
  <c r="O2445" i="2"/>
  <c r="P2445" i="2"/>
  <c r="Q2445" i="2"/>
  <c r="R2445" i="2"/>
  <c r="S2445" i="2"/>
  <c r="T2445" i="2"/>
  <c r="M2446" i="2"/>
  <c r="N2446" i="2"/>
  <c r="O2446" i="2"/>
  <c r="P2446" i="2"/>
  <c r="Q2446" i="2"/>
  <c r="R2446" i="2"/>
  <c r="S2446" i="2"/>
  <c r="T2446" i="2"/>
  <c r="M2447" i="2"/>
  <c r="N2447" i="2"/>
  <c r="O2447" i="2"/>
  <c r="P2447" i="2"/>
  <c r="Q2447" i="2"/>
  <c r="R2447" i="2"/>
  <c r="S2447" i="2"/>
  <c r="T2447" i="2"/>
  <c r="M2448" i="2"/>
  <c r="N2448" i="2"/>
  <c r="O2448" i="2"/>
  <c r="P2448" i="2" s="1"/>
  <c r="Q2448" i="2"/>
  <c r="R2448" i="2"/>
  <c r="S2448" i="2"/>
  <c r="T2448" i="2"/>
  <c r="M2449" i="2"/>
  <c r="N2449" i="2"/>
  <c r="O2449" i="2"/>
  <c r="P2449" i="2"/>
  <c r="Q2449" i="2"/>
  <c r="R2449" i="2"/>
  <c r="S2449" i="2"/>
  <c r="T2449" i="2"/>
  <c r="M2450" i="2"/>
  <c r="O2450" i="2" s="1"/>
  <c r="P2450" i="2" s="1"/>
  <c r="N2450" i="2"/>
  <c r="Q2450" i="2"/>
  <c r="R2450" i="2"/>
  <c r="S2450" i="2"/>
  <c r="T2450" i="2"/>
  <c r="M2451" i="2"/>
  <c r="N2451" i="2"/>
  <c r="O2451" i="2"/>
  <c r="P2451" i="2"/>
  <c r="Q2451" i="2"/>
  <c r="R2451" i="2"/>
  <c r="S2451" i="2"/>
  <c r="T2451" i="2"/>
  <c r="M2452" i="2"/>
  <c r="N2452" i="2"/>
  <c r="O2452" i="2"/>
  <c r="P2452" i="2"/>
  <c r="Q2452" i="2"/>
  <c r="R2452" i="2"/>
  <c r="S2452" i="2"/>
  <c r="T2452" i="2"/>
  <c r="M2453" i="2"/>
  <c r="N2453" i="2"/>
  <c r="O2453" i="2"/>
  <c r="P2453" i="2"/>
  <c r="Q2453" i="2"/>
  <c r="R2453" i="2"/>
  <c r="S2453" i="2"/>
  <c r="T2453" i="2"/>
  <c r="M2454" i="2"/>
  <c r="N2454" i="2"/>
  <c r="O2454" i="2"/>
  <c r="P2454" i="2"/>
  <c r="Q2454" i="2"/>
  <c r="R2454" i="2"/>
  <c r="S2454" i="2"/>
  <c r="T2454" i="2"/>
  <c r="M2455" i="2"/>
  <c r="N2455" i="2"/>
  <c r="O2455" i="2"/>
  <c r="P2455" i="2" s="1"/>
  <c r="Q2455" i="2"/>
  <c r="R2455" i="2"/>
  <c r="S2455" i="2"/>
  <c r="T2455" i="2"/>
  <c r="M2456" i="2"/>
  <c r="N2456" i="2"/>
  <c r="O2456" i="2"/>
  <c r="P2456" i="2"/>
  <c r="Q2456" i="2"/>
  <c r="R2456" i="2"/>
  <c r="S2456" i="2"/>
  <c r="T2456" i="2"/>
  <c r="M2457" i="2"/>
  <c r="O2457" i="2" s="1"/>
  <c r="P2457" i="2" s="1"/>
  <c r="N2457" i="2"/>
  <c r="Q2457" i="2"/>
  <c r="R2457" i="2"/>
  <c r="S2457" i="2"/>
  <c r="T2457" i="2"/>
  <c r="M2458" i="2"/>
  <c r="N2458" i="2"/>
  <c r="O2458" i="2"/>
  <c r="P2458" i="2"/>
  <c r="Q2458" i="2"/>
  <c r="R2458" i="2"/>
  <c r="S2458" i="2"/>
  <c r="T2458" i="2"/>
  <c r="M2459" i="2"/>
  <c r="N2459" i="2"/>
  <c r="O2459" i="2"/>
  <c r="P2459" i="2"/>
  <c r="Q2459" i="2"/>
  <c r="R2459" i="2"/>
  <c r="S2459" i="2"/>
  <c r="T2459" i="2"/>
  <c r="M2460" i="2"/>
  <c r="N2460" i="2"/>
  <c r="O2460" i="2"/>
  <c r="P2460" i="2"/>
  <c r="Q2460" i="2"/>
  <c r="R2460" i="2"/>
  <c r="S2460" i="2"/>
  <c r="T2460" i="2"/>
  <c r="M2461" i="2"/>
  <c r="N2461" i="2"/>
  <c r="O2461" i="2"/>
  <c r="P2461" i="2"/>
  <c r="Q2461" i="2"/>
  <c r="R2461" i="2"/>
  <c r="S2461" i="2"/>
  <c r="T2461" i="2"/>
  <c r="M2462" i="2"/>
  <c r="N2462" i="2"/>
  <c r="O2462" i="2"/>
  <c r="P2462" i="2" s="1"/>
  <c r="Q2462" i="2"/>
  <c r="R2462" i="2"/>
  <c r="S2462" i="2"/>
  <c r="T2462" i="2"/>
  <c r="M2463" i="2"/>
  <c r="N2463" i="2"/>
  <c r="O2463" i="2"/>
  <c r="P2463" i="2"/>
  <c r="Q2463" i="2"/>
  <c r="R2463" i="2"/>
  <c r="S2463" i="2"/>
  <c r="T2463" i="2"/>
  <c r="M2464" i="2"/>
  <c r="O2464" i="2" s="1"/>
  <c r="P2464" i="2" s="1"/>
  <c r="N2464" i="2"/>
  <c r="Q2464" i="2"/>
  <c r="R2464" i="2"/>
  <c r="S2464" i="2"/>
  <c r="T2464" i="2"/>
  <c r="M2465" i="2"/>
  <c r="N2465" i="2"/>
  <c r="O2465" i="2"/>
  <c r="P2465" i="2"/>
  <c r="Q2465" i="2"/>
  <c r="R2465" i="2"/>
  <c r="S2465" i="2"/>
  <c r="T2465" i="2"/>
  <c r="M2466" i="2"/>
  <c r="N2466" i="2"/>
  <c r="O2466" i="2"/>
  <c r="P2466" i="2"/>
  <c r="Q2466" i="2"/>
  <c r="R2466" i="2"/>
  <c r="S2466" i="2"/>
  <c r="T2466" i="2"/>
  <c r="M2467" i="2"/>
  <c r="N2467" i="2"/>
  <c r="O2467" i="2"/>
  <c r="P2467" i="2"/>
  <c r="Q2467" i="2"/>
  <c r="R2467" i="2"/>
  <c r="S2467" i="2"/>
  <c r="T2467" i="2"/>
  <c r="M2468" i="2"/>
  <c r="N2468" i="2"/>
  <c r="O2468" i="2"/>
  <c r="P2468" i="2"/>
  <c r="Q2468" i="2"/>
  <c r="R2468" i="2"/>
  <c r="S2468" i="2"/>
  <c r="T2468" i="2"/>
  <c r="M2469" i="2"/>
  <c r="N2469" i="2"/>
  <c r="O2469" i="2"/>
  <c r="P2469" i="2" s="1"/>
  <c r="Q2469" i="2"/>
  <c r="R2469" i="2"/>
  <c r="S2469" i="2"/>
  <c r="T2469" i="2"/>
  <c r="M2470" i="2"/>
  <c r="N2470" i="2"/>
  <c r="O2470" i="2"/>
  <c r="P2470" i="2"/>
  <c r="Q2470" i="2"/>
  <c r="R2470" i="2"/>
  <c r="S2470" i="2"/>
  <c r="T2470" i="2"/>
  <c r="M2471" i="2"/>
  <c r="O2471" i="2" s="1"/>
  <c r="P2471" i="2" s="1"/>
  <c r="N2471" i="2"/>
  <c r="Q2471" i="2"/>
  <c r="R2471" i="2"/>
  <c r="S2471" i="2"/>
  <c r="T2471" i="2"/>
  <c r="M2472" i="2"/>
  <c r="N2472" i="2"/>
  <c r="O2472" i="2"/>
  <c r="P2472" i="2"/>
  <c r="Q2472" i="2"/>
  <c r="R2472" i="2"/>
  <c r="S2472" i="2"/>
  <c r="T2472" i="2"/>
  <c r="M2473" i="2"/>
  <c r="N2473" i="2"/>
  <c r="O2473" i="2"/>
  <c r="P2473" i="2"/>
  <c r="Q2473" i="2"/>
  <c r="R2473" i="2"/>
  <c r="S2473" i="2"/>
  <c r="T2473" i="2"/>
  <c r="M2474" i="2"/>
  <c r="N2474" i="2"/>
  <c r="O2474" i="2"/>
  <c r="P2474" i="2"/>
  <c r="Q2474" i="2"/>
  <c r="R2474" i="2"/>
  <c r="S2474" i="2"/>
  <c r="T2474" i="2"/>
  <c r="M2475" i="2"/>
  <c r="N2475" i="2"/>
  <c r="O2475" i="2"/>
  <c r="P2475" i="2"/>
  <c r="Q2475" i="2"/>
  <c r="R2475" i="2"/>
  <c r="S2475" i="2"/>
  <c r="T2475" i="2"/>
  <c r="M2476" i="2"/>
  <c r="N2476" i="2"/>
  <c r="O2476" i="2"/>
  <c r="P2476" i="2" s="1"/>
  <c r="Q2476" i="2"/>
  <c r="R2476" i="2"/>
  <c r="S2476" i="2"/>
  <c r="T2476" i="2"/>
  <c r="M2477" i="2"/>
  <c r="N2477" i="2"/>
  <c r="O2477" i="2"/>
  <c r="P2477" i="2"/>
  <c r="Q2477" i="2"/>
  <c r="R2477" i="2"/>
  <c r="S2477" i="2"/>
  <c r="T2477" i="2"/>
  <c r="M2478" i="2"/>
  <c r="O2478" i="2" s="1"/>
  <c r="P2478" i="2" s="1"/>
  <c r="N2478" i="2"/>
  <c r="Q2478" i="2"/>
  <c r="R2478" i="2"/>
  <c r="S2478" i="2"/>
  <c r="T2478" i="2"/>
  <c r="M2479" i="2"/>
  <c r="N2479" i="2"/>
  <c r="O2479" i="2"/>
  <c r="P2479" i="2"/>
  <c r="Q2479" i="2"/>
  <c r="R2479" i="2"/>
  <c r="S2479" i="2"/>
  <c r="T2479" i="2"/>
  <c r="M2480" i="2"/>
  <c r="N2480" i="2"/>
  <c r="O2480" i="2"/>
  <c r="P2480" i="2"/>
  <c r="Q2480" i="2"/>
  <c r="R2480" i="2"/>
  <c r="S2480" i="2"/>
  <c r="T2480" i="2"/>
  <c r="M2481" i="2"/>
  <c r="N2481" i="2"/>
  <c r="O2481" i="2"/>
  <c r="P2481" i="2"/>
  <c r="Q2481" i="2"/>
  <c r="R2481" i="2"/>
  <c r="S2481" i="2"/>
  <c r="T2481" i="2"/>
  <c r="M2482" i="2"/>
  <c r="N2482" i="2"/>
  <c r="O2482" i="2"/>
  <c r="P2482" i="2"/>
  <c r="Q2482" i="2"/>
  <c r="R2482" i="2"/>
  <c r="S2482" i="2"/>
  <c r="T2482" i="2"/>
  <c r="M2483" i="2"/>
  <c r="N2483" i="2"/>
  <c r="O2483" i="2"/>
  <c r="P2483" i="2" s="1"/>
  <c r="Q2483" i="2"/>
  <c r="R2483" i="2"/>
  <c r="S2483" i="2"/>
  <c r="T2483" i="2"/>
  <c r="M2484" i="2"/>
  <c r="N2484" i="2"/>
  <c r="O2484" i="2"/>
  <c r="P2484" i="2"/>
  <c r="Q2484" i="2"/>
  <c r="R2484" i="2"/>
  <c r="S2484" i="2"/>
  <c r="T2484" i="2"/>
  <c r="M2485" i="2"/>
  <c r="O2485" i="2" s="1"/>
  <c r="P2485" i="2" s="1"/>
  <c r="N2485" i="2"/>
  <c r="Q2485" i="2"/>
  <c r="R2485" i="2"/>
  <c r="S2485" i="2"/>
  <c r="T2485" i="2"/>
  <c r="M2486" i="2"/>
  <c r="N2486" i="2"/>
  <c r="O2486" i="2"/>
  <c r="P2486" i="2"/>
  <c r="Q2486" i="2"/>
  <c r="R2486" i="2"/>
  <c r="S2486" i="2"/>
  <c r="T2486" i="2"/>
  <c r="M2487" i="2"/>
  <c r="N2487" i="2"/>
  <c r="O2487" i="2"/>
  <c r="P2487" i="2"/>
  <c r="Q2487" i="2"/>
  <c r="R2487" i="2"/>
  <c r="S2487" i="2"/>
  <c r="T2487" i="2"/>
  <c r="M2488" i="2"/>
  <c r="N2488" i="2"/>
  <c r="O2488" i="2"/>
  <c r="P2488" i="2"/>
  <c r="Q2488" i="2"/>
  <c r="R2488" i="2"/>
  <c r="S2488" i="2"/>
  <c r="T2488" i="2"/>
  <c r="M2489" i="2"/>
  <c r="N2489" i="2"/>
  <c r="O2489" i="2"/>
  <c r="P2489" i="2"/>
  <c r="Q2489" i="2"/>
  <c r="R2489" i="2"/>
  <c r="S2489" i="2"/>
  <c r="T2489" i="2"/>
  <c r="M2490" i="2"/>
  <c r="N2490" i="2"/>
  <c r="O2490" i="2"/>
  <c r="P2490" i="2" s="1"/>
  <c r="Q2490" i="2"/>
  <c r="R2490" i="2"/>
  <c r="S2490" i="2"/>
  <c r="T2490" i="2"/>
  <c r="M2491" i="2"/>
  <c r="N2491" i="2"/>
  <c r="O2491" i="2"/>
  <c r="P2491" i="2"/>
  <c r="Q2491" i="2"/>
  <c r="R2491" i="2"/>
  <c r="S2491" i="2"/>
  <c r="T2491" i="2"/>
  <c r="M2492" i="2"/>
  <c r="O2492" i="2" s="1"/>
  <c r="P2492" i="2" s="1"/>
  <c r="N2492" i="2"/>
  <c r="Q2492" i="2"/>
  <c r="R2492" i="2"/>
  <c r="S2492" i="2"/>
  <c r="T2492" i="2"/>
  <c r="M2493" i="2"/>
  <c r="N2493" i="2"/>
  <c r="O2493" i="2"/>
  <c r="P2493" i="2"/>
  <c r="Q2493" i="2"/>
  <c r="R2493" i="2"/>
  <c r="S2493" i="2"/>
  <c r="T2493" i="2"/>
  <c r="M2494" i="2"/>
  <c r="N2494" i="2"/>
  <c r="O2494" i="2"/>
  <c r="P2494" i="2"/>
  <c r="Q2494" i="2"/>
  <c r="R2494" i="2"/>
  <c r="S2494" i="2"/>
  <c r="T2494" i="2"/>
  <c r="M2495" i="2"/>
  <c r="N2495" i="2"/>
  <c r="O2495" i="2"/>
  <c r="P2495" i="2"/>
  <c r="Q2495" i="2"/>
  <c r="R2495" i="2"/>
  <c r="S2495" i="2"/>
  <c r="T2495" i="2"/>
  <c r="M2496" i="2"/>
  <c r="N2496" i="2"/>
  <c r="O2496" i="2"/>
  <c r="P2496" i="2"/>
  <c r="Q2496" i="2"/>
  <c r="R2496" i="2"/>
  <c r="S2496" i="2"/>
  <c r="T2496" i="2"/>
  <c r="M2497" i="2"/>
  <c r="N2497" i="2"/>
  <c r="O2497" i="2"/>
  <c r="P2497" i="2" s="1"/>
  <c r="Q2497" i="2"/>
  <c r="R2497" i="2"/>
  <c r="S2497" i="2"/>
  <c r="T2497" i="2"/>
  <c r="M2498" i="2"/>
  <c r="N2498" i="2"/>
  <c r="O2498" i="2"/>
  <c r="P2498" i="2"/>
  <c r="Q2498" i="2"/>
  <c r="R2498" i="2"/>
  <c r="S2498" i="2"/>
  <c r="T2498" i="2"/>
  <c r="M2499" i="2"/>
  <c r="O2499" i="2" s="1"/>
  <c r="P2499" i="2" s="1"/>
  <c r="N2499" i="2"/>
  <c r="Q2499" i="2"/>
  <c r="R2499" i="2"/>
  <c r="S2499" i="2"/>
  <c r="T2499" i="2"/>
  <c r="M2500" i="2"/>
  <c r="N2500" i="2"/>
  <c r="O2500" i="2"/>
  <c r="P2500" i="2"/>
  <c r="Q2500" i="2"/>
  <c r="R2500" i="2"/>
  <c r="S2500" i="2"/>
  <c r="T2500" i="2"/>
  <c r="M2501" i="2"/>
  <c r="N2501" i="2"/>
  <c r="O2501" i="2"/>
  <c r="P2501" i="2"/>
  <c r="Q2501" i="2"/>
  <c r="R2501" i="2"/>
  <c r="S2501" i="2"/>
  <c r="T2501" i="2"/>
  <c r="M2502" i="2"/>
  <c r="N2502" i="2"/>
  <c r="O2502" i="2"/>
  <c r="P2502" i="2"/>
  <c r="Q2502" i="2"/>
  <c r="R2502" i="2"/>
  <c r="S2502" i="2"/>
  <c r="T2502" i="2"/>
  <c r="M2503" i="2"/>
  <c r="N2503" i="2"/>
  <c r="O2503" i="2"/>
  <c r="P2503" i="2"/>
  <c r="Q2503" i="2"/>
  <c r="R2503" i="2"/>
  <c r="S2503" i="2"/>
  <c r="T2503" i="2"/>
  <c r="M2504" i="2"/>
  <c r="N2504" i="2"/>
  <c r="O2504" i="2"/>
  <c r="P2504" i="2" s="1"/>
  <c r="Q2504" i="2"/>
  <c r="R2504" i="2"/>
  <c r="S2504" i="2"/>
  <c r="T2504" i="2"/>
  <c r="M2505" i="2"/>
  <c r="N2505" i="2"/>
  <c r="O2505" i="2"/>
  <c r="P2505" i="2"/>
  <c r="Q2505" i="2"/>
  <c r="R2505" i="2"/>
  <c r="S2505" i="2"/>
  <c r="T2505" i="2"/>
  <c r="M2506" i="2"/>
  <c r="O2506" i="2" s="1"/>
  <c r="P2506" i="2" s="1"/>
  <c r="N2506" i="2"/>
  <c r="Q2506" i="2"/>
  <c r="R2506" i="2"/>
  <c r="S2506" i="2"/>
  <c r="T2506" i="2"/>
  <c r="M2507" i="2"/>
  <c r="N2507" i="2"/>
  <c r="O2507" i="2"/>
  <c r="P2507" i="2"/>
  <c r="Q2507" i="2"/>
  <c r="R2507" i="2"/>
  <c r="S2507" i="2"/>
  <c r="T2507" i="2"/>
  <c r="M2508" i="2"/>
  <c r="N2508" i="2"/>
  <c r="O2508" i="2"/>
  <c r="P2508" i="2"/>
  <c r="Q2508" i="2"/>
  <c r="R2508" i="2"/>
  <c r="S2508" i="2"/>
  <c r="T2508" i="2"/>
  <c r="M2509" i="2"/>
  <c r="N2509" i="2"/>
  <c r="O2509" i="2"/>
  <c r="P2509" i="2"/>
  <c r="Q2509" i="2"/>
  <c r="R2509" i="2"/>
  <c r="S2509" i="2"/>
  <c r="T2509" i="2"/>
  <c r="M2510" i="2"/>
  <c r="N2510" i="2"/>
  <c r="O2510" i="2"/>
  <c r="P2510" i="2"/>
  <c r="Q2510" i="2"/>
  <c r="R2510" i="2"/>
  <c r="S2510" i="2"/>
  <c r="T2510" i="2"/>
  <c r="M2511" i="2"/>
  <c r="N2511" i="2"/>
  <c r="O2511" i="2"/>
  <c r="P2511" i="2" s="1"/>
  <c r="Q2511" i="2"/>
  <c r="R2511" i="2"/>
  <c r="S2511" i="2"/>
  <c r="T2511" i="2"/>
  <c r="M2512" i="2"/>
  <c r="N2512" i="2"/>
  <c r="O2512" i="2"/>
  <c r="P2512" i="2"/>
  <c r="Q2512" i="2"/>
  <c r="R2512" i="2"/>
  <c r="S2512" i="2"/>
  <c r="T2512" i="2"/>
  <c r="M2513" i="2"/>
  <c r="O2513" i="2" s="1"/>
  <c r="P2513" i="2" s="1"/>
  <c r="N2513" i="2"/>
  <c r="Q2513" i="2"/>
  <c r="R2513" i="2"/>
  <c r="S2513" i="2"/>
  <c r="T2513" i="2"/>
  <c r="M2514" i="2"/>
  <c r="N2514" i="2"/>
  <c r="O2514" i="2"/>
  <c r="P2514" i="2"/>
  <c r="Q2514" i="2"/>
  <c r="R2514" i="2"/>
  <c r="S2514" i="2"/>
  <c r="T2514" i="2"/>
  <c r="M2515" i="2"/>
  <c r="N2515" i="2"/>
  <c r="O2515" i="2"/>
  <c r="P2515" i="2"/>
  <c r="Q2515" i="2"/>
  <c r="R2515" i="2"/>
  <c r="S2515" i="2"/>
  <c r="T2515" i="2"/>
  <c r="M2516" i="2"/>
  <c r="N2516" i="2"/>
  <c r="O2516" i="2"/>
  <c r="P2516" i="2"/>
  <c r="Q2516" i="2"/>
  <c r="R2516" i="2"/>
  <c r="S2516" i="2"/>
  <c r="T2516" i="2"/>
  <c r="M2517" i="2"/>
  <c r="N2517" i="2"/>
  <c r="O2517" i="2"/>
  <c r="P2517" i="2"/>
  <c r="Q2517" i="2"/>
  <c r="R2517" i="2"/>
  <c r="S2517" i="2"/>
  <c r="T2517" i="2"/>
  <c r="M2518" i="2"/>
  <c r="N2518" i="2"/>
  <c r="O2518" i="2"/>
  <c r="P2518" i="2" s="1"/>
  <c r="Q2518" i="2"/>
  <c r="R2518" i="2"/>
  <c r="S2518" i="2"/>
  <c r="T2518" i="2"/>
  <c r="M2519" i="2"/>
  <c r="N2519" i="2"/>
  <c r="O2519" i="2"/>
  <c r="P2519" i="2"/>
  <c r="Q2519" i="2"/>
  <c r="R2519" i="2"/>
  <c r="S2519" i="2"/>
  <c r="T2519" i="2"/>
  <c r="M2520" i="2"/>
  <c r="O2520" i="2" s="1"/>
  <c r="P2520" i="2" s="1"/>
  <c r="N2520" i="2"/>
  <c r="Q2520" i="2"/>
  <c r="R2520" i="2"/>
  <c r="S2520" i="2"/>
  <c r="T2520" i="2"/>
  <c r="M2521" i="2"/>
  <c r="N2521" i="2"/>
  <c r="O2521" i="2"/>
  <c r="P2521" i="2"/>
  <c r="Q2521" i="2"/>
  <c r="R2521" i="2"/>
  <c r="S2521" i="2"/>
  <c r="T2521" i="2"/>
  <c r="M2522" i="2"/>
  <c r="N2522" i="2"/>
  <c r="O2522" i="2"/>
  <c r="P2522" i="2"/>
  <c r="Q2522" i="2"/>
  <c r="R2522" i="2"/>
  <c r="S2522" i="2"/>
  <c r="T2522" i="2"/>
  <c r="M2523" i="2"/>
  <c r="N2523" i="2"/>
  <c r="O2523" i="2"/>
  <c r="P2523" i="2"/>
  <c r="Q2523" i="2"/>
  <c r="R2523" i="2"/>
  <c r="S2523" i="2"/>
  <c r="T2523" i="2"/>
  <c r="M2524" i="2"/>
  <c r="N2524" i="2"/>
  <c r="O2524" i="2"/>
  <c r="P2524" i="2"/>
  <c r="Q2524" i="2"/>
  <c r="R2524" i="2"/>
  <c r="S2524" i="2"/>
  <c r="T2524" i="2"/>
  <c r="M2525" i="2"/>
  <c r="N2525" i="2"/>
  <c r="O2525" i="2"/>
  <c r="P2525" i="2" s="1"/>
  <c r="Q2525" i="2"/>
  <c r="R2525" i="2"/>
  <c r="S2525" i="2"/>
  <c r="T2525" i="2"/>
  <c r="M2526" i="2"/>
  <c r="N2526" i="2"/>
  <c r="O2526" i="2"/>
  <c r="P2526" i="2"/>
  <c r="Q2526" i="2"/>
  <c r="R2526" i="2"/>
  <c r="S2526" i="2"/>
  <c r="T2526" i="2"/>
  <c r="M2527" i="2"/>
  <c r="O2527" i="2" s="1"/>
  <c r="P2527" i="2" s="1"/>
  <c r="N2527" i="2"/>
  <c r="Q2527" i="2"/>
  <c r="R2527" i="2"/>
  <c r="S2527" i="2"/>
  <c r="T2527" i="2"/>
  <c r="M2528" i="2"/>
  <c r="N2528" i="2"/>
  <c r="O2528" i="2"/>
  <c r="P2528" i="2"/>
  <c r="Q2528" i="2"/>
  <c r="R2528" i="2"/>
  <c r="S2528" i="2"/>
  <c r="T2528" i="2"/>
  <c r="M2529" i="2"/>
  <c r="N2529" i="2"/>
  <c r="O2529" i="2"/>
  <c r="P2529" i="2"/>
  <c r="Q2529" i="2"/>
  <c r="R2529" i="2"/>
  <c r="S2529" i="2"/>
  <c r="T2529" i="2"/>
  <c r="M2530" i="2"/>
  <c r="N2530" i="2"/>
  <c r="O2530" i="2"/>
  <c r="P2530" i="2"/>
  <c r="Q2530" i="2"/>
  <c r="R2530" i="2"/>
  <c r="S2530" i="2"/>
  <c r="T2530" i="2"/>
  <c r="M2531" i="2"/>
  <c r="N2531" i="2"/>
  <c r="O2531" i="2"/>
  <c r="P2531" i="2"/>
  <c r="Q2531" i="2"/>
  <c r="R2531" i="2"/>
  <c r="S2531" i="2"/>
  <c r="T2531" i="2"/>
  <c r="M2532" i="2"/>
  <c r="N2532" i="2"/>
  <c r="O2532" i="2"/>
  <c r="P2532" i="2" s="1"/>
  <c r="Q2532" i="2"/>
  <c r="R2532" i="2"/>
  <c r="S2532" i="2"/>
  <c r="T2532" i="2"/>
  <c r="M2533" i="2"/>
  <c r="N2533" i="2"/>
  <c r="O2533" i="2"/>
  <c r="P2533" i="2"/>
  <c r="Q2533" i="2"/>
  <c r="R2533" i="2"/>
  <c r="S2533" i="2"/>
  <c r="T2533" i="2"/>
  <c r="M2534" i="2"/>
  <c r="O2534" i="2" s="1"/>
  <c r="P2534" i="2" s="1"/>
  <c r="N2534" i="2"/>
  <c r="Q2534" i="2"/>
  <c r="R2534" i="2"/>
  <c r="S2534" i="2"/>
  <c r="T2534" i="2"/>
  <c r="M2535" i="2"/>
  <c r="N2535" i="2"/>
  <c r="O2535" i="2"/>
  <c r="P2535" i="2"/>
  <c r="Q2535" i="2"/>
  <c r="R2535" i="2"/>
  <c r="S2535" i="2"/>
  <c r="T2535" i="2"/>
  <c r="M2536" i="2"/>
  <c r="N2536" i="2"/>
  <c r="O2536" i="2"/>
  <c r="P2536" i="2"/>
  <c r="Q2536" i="2"/>
  <c r="R2536" i="2"/>
  <c r="S2536" i="2"/>
  <c r="T2536" i="2"/>
  <c r="M2537" i="2"/>
  <c r="N2537" i="2"/>
  <c r="O2537" i="2"/>
  <c r="P2537" i="2"/>
  <c r="Q2537" i="2"/>
  <c r="R2537" i="2"/>
  <c r="S2537" i="2"/>
  <c r="T2537" i="2"/>
  <c r="M2538" i="2"/>
  <c r="N2538" i="2"/>
  <c r="O2538" i="2"/>
  <c r="P2538" i="2"/>
  <c r="Q2538" i="2"/>
  <c r="R2538" i="2"/>
  <c r="S2538" i="2"/>
  <c r="T2538" i="2"/>
  <c r="M2539" i="2"/>
  <c r="N2539" i="2"/>
  <c r="O2539" i="2"/>
  <c r="P2539" i="2" s="1"/>
  <c r="Q2539" i="2"/>
  <c r="R2539" i="2"/>
  <c r="S2539" i="2"/>
  <c r="T2539" i="2"/>
  <c r="M2540" i="2"/>
  <c r="N2540" i="2"/>
  <c r="O2540" i="2"/>
  <c r="P2540" i="2"/>
  <c r="Q2540" i="2"/>
  <c r="R2540" i="2"/>
  <c r="S2540" i="2"/>
  <c r="T2540" i="2"/>
  <c r="M2541" i="2"/>
  <c r="O2541" i="2" s="1"/>
  <c r="P2541" i="2" s="1"/>
  <c r="N2541" i="2"/>
  <c r="Q2541" i="2"/>
  <c r="R2541" i="2"/>
  <c r="S2541" i="2"/>
  <c r="T2541" i="2"/>
  <c r="M2542" i="2"/>
  <c r="N2542" i="2"/>
  <c r="O2542" i="2"/>
  <c r="P2542" i="2"/>
  <c r="Q2542" i="2"/>
  <c r="R2542" i="2"/>
  <c r="S2542" i="2"/>
  <c r="T2542" i="2"/>
  <c r="M2543" i="2"/>
  <c r="N2543" i="2"/>
  <c r="O2543" i="2"/>
  <c r="P2543" i="2"/>
  <c r="Q2543" i="2"/>
  <c r="R2543" i="2"/>
  <c r="S2543" i="2"/>
  <c r="T2543" i="2"/>
  <c r="M2544" i="2"/>
  <c r="N2544" i="2"/>
  <c r="O2544" i="2"/>
  <c r="P2544" i="2"/>
  <c r="Q2544" i="2"/>
  <c r="R2544" i="2"/>
  <c r="S2544" i="2"/>
  <c r="T2544" i="2"/>
  <c r="M2545" i="2"/>
  <c r="N2545" i="2"/>
  <c r="O2545" i="2"/>
  <c r="P2545" i="2"/>
  <c r="Q2545" i="2"/>
  <c r="R2545" i="2"/>
  <c r="S2545" i="2"/>
  <c r="T2545" i="2"/>
  <c r="M2546" i="2"/>
  <c r="N2546" i="2"/>
  <c r="O2546" i="2"/>
  <c r="P2546" i="2" s="1"/>
  <c r="Q2546" i="2"/>
  <c r="R2546" i="2"/>
  <c r="S2546" i="2"/>
  <c r="T2546" i="2"/>
  <c r="M2547" i="2"/>
  <c r="N2547" i="2"/>
  <c r="O2547" i="2"/>
  <c r="P2547" i="2"/>
  <c r="Q2547" i="2"/>
  <c r="R2547" i="2"/>
  <c r="S2547" i="2"/>
  <c r="T2547" i="2"/>
  <c r="M2548" i="2"/>
  <c r="O2548" i="2" s="1"/>
  <c r="P2548" i="2" s="1"/>
  <c r="N2548" i="2"/>
  <c r="Q2548" i="2"/>
  <c r="R2548" i="2"/>
  <c r="S2548" i="2"/>
  <c r="T2548" i="2"/>
  <c r="M2549" i="2"/>
  <c r="N2549" i="2"/>
  <c r="O2549" i="2"/>
  <c r="P2549" i="2"/>
  <c r="Q2549" i="2"/>
  <c r="R2549" i="2"/>
  <c r="S2549" i="2"/>
  <c r="T2549" i="2"/>
  <c r="M2550" i="2"/>
  <c r="N2550" i="2"/>
  <c r="O2550" i="2"/>
  <c r="P2550" i="2"/>
  <c r="Q2550" i="2"/>
  <c r="R2550" i="2"/>
  <c r="S2550" i="2"/>
  <c r="T2550" i="2"/>
  <c r="M2551" i="2"/>
  <c r="N2551" i="2"/>
  <c r="O2551" i="2"/>
  <c r="P2551" i="2"/>
  <c r="Q2551" i="2"/>
  <c r="R2551" i="2"/>
  <c r="S2551" i="2"/>
  <c r="T2551" i="2"/>
  <c r="M2552" i="2"/>
  <c r="N2552" i="2"/>
  <c r="O2552" i="2"/>
  <c r="P2552" i="2"/>
  <c r="Q2552" i="2"/>
  <c r="R2552" i="2"/>
  <c r="S2552" i="2"/>
  <c r="T2552" i="2"/>
  <c r="M2553" i="2"/>
  <c r="N2553" i="2"/>
  <c r="O2553" i="2"/>
  <c r="P2553" i="2" s="1"/>
  <c r="Q2553" i="2"/>
  <c r="R2553" i="2"/>
  <c r="S2553" i="2"/>
  <c r="T2553" i="2"/>
  <c r="M2554" i="2"/>
  <c r="N2554" i="2"/>
  <c r="O2554" i="2"/>
  <c r="P2554" i="2"/>
  <c r="Q2554" i="2"/>
  <c r="R2554" i="2"/>
  <c r="S2554" i="2"/>
  <c r="T2554" i="2"/>
  <c r="M2555" i="2"/>
  <c r="O2555" i="2" s="1"/>
  <c r="P2555" i="2" s="1"/>
  <c r="N2555" i="2"/>
  <c r="Q2555" i="2"/>
  <c r="R2555" i="2"/>
  <c r="S2555" i="2"/>
  <c r="T2555" i="2"/>
  <c r="M2556" i="2"/>
  <c r="N2556" i="2"/>
  <c r="O2556" i="2"/>
  <c r="P2556" i="2"/>
  <c r="Q2556" i="2"/>
  <c r="R2556" i="2"/>
  <c r="S2556" i="2"/>
  <c r="T2556" i="2"/>
  <c r="M2557" i="2"/>
  <c r="N2557" i="2"/>
  <c r="O2557" i="2"/>
  <c r="P2557" i="2"/>
  <c r="Q2557" i="2"/>
  <c r="R2557" i="2"/>
  <c r="S2557" i="2"/>
  <c r="T2557" i="2"/>
  <c r="M2558" i="2"/>
  <c r="N2558" i="2"/>
  <c r="O2558" i="2"/>
  <c r="P2558" i="2"/>
  <c r="Q2558" i="2"/>
  <c r="R2558" i="2"/>
  <c r="S2558" i="2"/>
  <c r="T2558" i="2"/>
  <c r="M2559" i="2"/>
  <c r="N2559" i="2"/>
  <c r="O2559" i="2"/>
  <c r="P2559" i="2"/>
  <c r="Q2559" i="2"/>
  <c r="R2559" i="2"/>
  <c r="S2559" i="2"/>
  <c r="T2559" i="2"/>
  <c r="M2560" i="2"/>
  <c r="N2560" i="2"/>
  <c r="O2560" i="2"/>
  <c r="P2560" i="2" s="1"/>
  <c r="Q2560" i="2"/>
  <c r="R2560" i="2"/>
  <c r="S2560" i="2"/>
  <c r="T2560" i="2"/>
  <c r="M2561" i="2"/>
  <c r="N2561" i="2"/>
  <c r="O2561" i="2"/>
  <c r="P2561" i="2"/>
  <c r="Q2561" i="2"/>
  <c r="R2561" i="2"/>
  <c r="S2561" i="2"/>
  <c r="T2561" i="2"/>
  <c r="M2562" i="2"/>
  <c r="O2562" i="2" s="1"/>
  <c r="P2562" i="2" s="1"/>
  <c r="N2562" i="2"/>
  <c r="Q2562" i="2"/>
  <c r="R2562" i="2"/>
  <c r="S2562" i="2"/>
  <c r="T2562" i="2"/>
  <c r="M2563" i="2"/>
  <c r="N2563" i="2"/>
  <c r="O2563" i="2"/>
  <c r="P2563" i="2"/>
  <c r="Q2563" i="2"/>
  <c r="R2563" i="2"/>
  <c r="S2563" i="2"/>
  <c r="T2563" i="2"/>
  <c r="M2564" i="2"/>
  <c r="N2564" i="2"/>
  <c r="O2564" i="2"/>
  <c r="P2564" i="2"/>
  <c r="Q2564" i="2"/>
  <c r="R2564" i="2"/>
  <c r="S2564" i="2"/>
  <c r="T2564" i="2"/>
  <c r="M2565" i="2"/>
  <c r="N2565" i="2"/>
  <c r="O2565" i="2"/>
  <c r="P2565" i="2"/>
  <c r="Q2565" i="2"/>
  <c r="R2565" i="2"/>
  <c r="S2565" i="2"/>
  <c r="T2565" i="2"/>
  <c r="M2566" i="2"/>
  <c r="N2566" i="2"/>
  <c r="O2566" i="2"/>
  <c r="P2566" i="2"/>
  <c r="Q2566" i="2"/>
  <c r="R2566" i="2"/>
  <c r="S2566" i="2"/>
  <c r="T2566" i="2"/>
  <c r="M2567" i="2"/>
  <c r="N2567" i="2"/>
  <c r="O2567" i="2"/>
  <c r="P2567" i="2" s="1"/>
  <c r="Q2567" i="2"/>
  <c r="R2567" i="2"/>
  <c r="S2567" i="2"/>
  <c r="T2567" i="2"/>
  <c r="M2568" i="2"/>
  <c r="N2568" i="2"/>
  <c r="O2568" i="2"/>
  <c r="P2568" i="2"/>
  <c r="Q2568" i="2"/>
  <c r="R2568" i="2"/>
  <c r="S2568" i="2"/>
  <c r="T2568" i="2"/>
  <c r="M2569" i="2"/>
  <c r="O2569" i="2" s="1"/>
  <c r="P2569" i="2" s="1"/>
  <c r="N2569" i="2"/>
  <c r="Q2569" i="2"/>
  <c r="R2569" i="2"/>
  <c r="S2569" i="2"/>
  <c r="T2569" i="2"/>
  <c r="M2570" i="2"/>
  <c r="N2570" i="2"/>
  <c r="O2570" i="2"/>
  <c r="P2570" i="2"/>
  <c r="Q2570" i="2"/>
  <c r="R2570" i="2"/>
  <c r="S2570" i="2"/>
  <c r="T2570" i="2"/>
  <c r="M2571" i="2"/>
  <c r="N2571" i="2"/>
  <c r="O2571" i="2"/>
  <c r="P2571" i="2"/>
  <c r="Q2571" i="2"/>
  <c r="R2571" i="2"/>
  <c r="S2571" i="2"/>
  <c r="T2571" i="2"/>
  <c r="M2572" i="2"/>
  <c r="N2572" i="2"/>
  <c r="O2572" i="2"/>
  <c r="P2572" i="2"/>
  <c r="Q2572" i="2"/>
  <c r="R2572" i="2"/>
  <c r="S2572" i="2"/>
  <c r="T2572" i="2"/>
  <c r="M2573" i="2"/>
  <c r="N2573" i="2"/>
  <c r="O2573" i="2"/>
  <c r="P2573" i="2"/>
  <c r="Q2573" i="2"/>
  <c r="R2573" i="2"/>
  <c r="S2573" i="2"/>
  <c r="T2573" i="2"/>
  <c r="M2574" i="2"/>
  <c r="N2574" i="2"/>
  <c r="O2574" i="2"/>
  <c r="P2574" i="2" s="1"/>
  <c r="Q2574" i="2"/>
  <c r="R2574" i="2"/>
  <c r="S2574" i="2"/>
  <c r="T2574" i="2"/>
  <c r="M2575" i="2"/>
  <c r="N2575" i="2"/>
  <c r="O2575" i="2"/>
  <c r="P2575" i="2"/>
  <c r="Q2575" i="2"/>
  <c r="R2575" i="2"/>
  <c r="S2575" i="2"/>
  <c r="T2575" i="2"/>
  <c r="M2576" i="2"/>
  <c r="O2576" i="2" s="1"/>
  <c r="P2576" i="2" s="1"/>
  <c r="N2576" i="2"/>
  <c r="Q2576" i="2"/>
  <c r="R2576" i="2"/>
  <c r="S2576" i="2"/>
  <c r="T2576" i="2"/>
  <c r="M2577" i="2"/>
  <c r="N2577" i="2"/>
  <c r="O2577" i="2"/>
  <c r="P2577" i="2"/>
  <c r="Q2577" i="2"/>
  <c r="R2577" i="2"/>
  <c r="S2577" i="2"/>
  <c r="T2577" i="2"/>
  <c r="M2578" i="2"/>
  <c r="N2578" i="2"/>
  <c r="O2578" i="2"/>
  <c r="P2578" i="2"/>
  <c r="Q2578" i="2"/>
  <c r="R2578" i="2"/>
  <c r="S2578" i="2"/>
  <c r="T2578" i="2"/>
  <c r="M2579" i="2"/>
  <c r="N2579" i="2"/>
  <c r="O2579" i="2"/>
  <c r="P2579" i="2"/>
  <c r="Q2579" i="2"/>
  <c r="R2579" i="2"/>
  <c r="S2579" i="2"/>
  <c r="T2579" i="2"/>
  <c r="M2580" i="2"/>
  <c r="N2580" i="2"/>
  <c r="O2580" i="2"/>
  <c r="P2580" i="2"/>
  <c r="Q2580" i="2"/>
  <c r="R2580" i="2"/>
  <c r="S2580" i="2"/>
  <c r="T2580" i="2"/>
  <c r="M2581" i="2"/>
  <c r="N2581" i="2"/>
  <c r="O2581" i="2"/>
  <c r="P2581" i="2" s="1"/>
  <c r="Q2581" i="2"/>
  <c r="R2581" i="2"/>
  <c r="S2581" i="2"/>
  <c r="T2581" i="2"/>
  <c r="M2582" i="2"/>
  <c r="N2582" i="2"/>
  <c r="O2582" i="2"/>
  <c r="P2582" i="2"/>
  <c r="Q2582" i="2"/>
  <c r="R2582" i="2"/>
  <c r="S2582" i="2"/>
  <c r="T2582" i="2"/>
  <c r="M2583" i="2"/>
  <c r="O2583" i="2" s="1"/>
  <c r="P2583" i="2" s="1"/>
  <c r="N2583" i="2"/>
  <c r="Q2583" i="2"/>
  <c r="R2583" i="2"/>
  <c r="S2583" i="2"/>
  <c r="T2583" i="2"/>
  <c r="M2584" i="2"/>
  <c r="N2584" i="2"/>
  <c r="O2584" i="2"/>
  <c r="P2584" i="2"/>
  <c r="Q2584" i="2"/>
  <c r="R2584" i="2"/>
  <c r="S2584" i="2"/>
  <c r="T2584" i="2"/>
  <c r="M2585" i="2"/>
  <c r="N2585" i="2"/>
  <c r="O2585" i="2"/>
  <c r="P2585" i="2"/>
  <c r="Q2585" i="2"/>
  <c r="R2585" i="2"/>
  <c r="S2585" i="2"/>
  <c r="T2585" i="2"/>
  <c r="M2586" i="2"/>
  <c r="N2586" i="2"/>
  <c r="O2586" i="2"/>
  <c r="P2586" i="2"/>
  <c r="Q2586" i="2"/>
  <c r="R2586" i="2"/>
  <c r="S2586" i="2"/>
  <c r="T2586" i="2"/>
  <c r="M2587" i="2"/>
  <c r="N2587" i="2"/>
  <c r="O2587" i="2"/>
  <c r="P2587" i="2"/>
  <c r="Q2587" i="2"/>
  <c r="R2587" i="2"/>
  <c r="S2587" i="2"/>
  <c r="T2587" i="2"/>
  <c r="M2588" i="2"/>
  <c r="N2588" i="2"/>
  <c r="O2588" i="2"/>
  <c r="P2588" i="2" s="1"/>
  <c r="Q2588" i="2"/>
  <c r="R2588" i="2"/>
  <c r="S2588" i="2"/>
  <c r="T2588" i="2"/>
  <c r="M2589" i="2"/>
  <c r="N2589" i="2"/>
  <c r="O2589" i="2"/>
  <c r="P2589" i="2"/>
  <c r="Q2589" i="2"/>
  <c r="R2589" i="2"/>
  <c r="S2589" i="2"/>
  <c r="T2589" i="2"/>
  <c r="M2590" i="2"/>
  <c r="O2590" i="2" s="1"/>
  <c r="P2590" i="2" s="1"/>
  <c r="N2590" i="2"/>
  <c r="Q2590" i="2"/>
  <c r="R2590" i="2"/>
  <c r="S2590" i="2"/>
  <c r="T2590" i="2"/>
  <c r="M2591" i="2"/>
  <c r="N2591" i="2"/>
  <c r="O2591" i="2"/>
  <c r="P2591" i="2"/>
  <c r="Q2591" i="2"/>
  <c r="R2591" i="2"/>
  <c r="S2591" i="2"/>
  <c r="T2591" i="2"/>
  <c r="M2592" i="2"/>
  <c r="N2592" i="2"/>
  <c r="O2592" i="2"/>
  <c r="P2592" i="2"/>
  <c r="Q2592" i="2"/>
  <c r="R2592" i="2"/>
  <c r="S2592" i="2"/>
  <c r="T2592" i="2"/>
  <c r="M2593" i="2"/>
  <c r="N2593" i="2"/>
  <c r="O2593" i="2"/>
  <c r="P2593" i="2"/>
  <c r="Q2593" i="2"/>
  <c r="R2593" i="2"/>
  <c r="S2593" i="2"/>
  <c r="T2593" i="2"/>
  <c r="M2594" i="2"/>
  <c r="N2594" i="2"/>
  <c r="O2594" i="2"/>
  <c r="P2594" i="2"/>
  <c r="Q2594" i="2"/>
  <c r="R2594" i="2"/>
  <c r="S2594" i="2"/>
  <c r="T2594" i="2"/>
  <c r="M2595" i="2"/>
  <c r="N2595" i="2"/>
  <c r="O2595" i="2"/>
  <c r="P2595" i="2" s="1"/>
  <c r="Q2595" i="2"/>
  <c r="R2595" i="2"/>
  <c r="S2595" i="2"/>
  <c r="T2595" i="2"/>
  <c r="M2596" i="2"/>
  <c r="N2596" i="2"/>
  <c r="O2596" i="2"/>
  <c r="P2596" i="2"/>
  <c r="Q2596" i="2"/>
  <c r="R2596" i="2"/>
  <c r="S2596" i="2"/>
  <c r="T2596" i="2"/>
  <c r="M2597" i="2"/>
  <c r="O2597" i="2" s="1"/>
  <c r="P2597" i="2" s="1"/>
  <c r="N2597" i="2"/>
  <c r="Q2597" i="2"/>
  <c r="R2597" i="2"/>
  <c r="S2597" i="2"/>
  <c r="T2597" i="2"/>
  <c r="M2598" i="2"/>
  <c r="N2598" i="2"/>
  <c r="O2598" i="2"/>
  <c r="P2598" i="2"/>
  <c r="Q2598" i="2"/>
  <c r="R2598" i="2"/>
  <c r="S2598" i="2"/>
  <c r="T2598" i="2"/>
  <c r="M2599" i="2"/>
  <c r="N2599" i="2"/>
  <c r="O2599" i="2"/>
  <c r="P2599" i="2"/>
  <c r="Q2599" i="2"/>
  <c r="R2599" i="2"/>
  <c r="S2599" i="2"/>
  <c r="T2599" i="2"/>
  <c r="M2600" i="2"/>
  <c r="N2600" i="2"/>
  <c r="O2600" i="2"/>
  <c r="P2600" i="2"/>
  <c r="Q2600" i="2"/>
  <c r="R2600" i="2"/>
  <c r="S2600" i="2"/>
  <c r="T2600" i="2"/>
  <c r="M2601" i="2"/>
  <c r="N2601" i="2"/>
  <c r="O2601" i="2"/>
  <c r="P2601" i="2"/>
  <c r="Q2601" i="2"/>
  <c r="R2601" i="2"/>
  <c r="S2601" i="2"/>
  <c r="T2601" i="2"/>
  <c r="M2602" i="2"/>
  <c r="N2602" i="2"/>
  <c r="O2602" i="2"/>
  <c r="P2602" i="2" s="1"/>
  <c r="Q2602" i="2"/>
  <c r="R2602" i="2"/>
  <c r="S2602" i="2"/>
  <c r="T2602" i="2"/>
  <c r="M2603" i="2"/>
  <c r="N2603" i="2"/>
  <c r="O2603" i="2"/>
  <c r="P2603" i="2"/>
  <c r="Q2603" i="2"/>
  <c r="R2603" i="2"/>
  <c r="S2603" i="2"/>
  <c r="T2603" i="2"/>
  <c r="M2604" i="2"/>
  <c r="O2604" i="2" s="1"/>
  <c r="P2604" i="2" s="1"/>
  <c r="N2604" i="2"/>
  <c r="Q2604" i="2"/>
  <c r="R2604" i="2"/>
  <c r="S2604" i="2"/>
  <c r="T2604" i="2"/>
  <c r="M2605" i="2"/>
  <c r="N2605" i="2"/>
  <c r="O2605" i="2"/>
  <c r="P2605" i="2"/>
  <c r="Q2605" i="2"/>
  <c r="R2605" i="2"/>
  <c r="S2605" i="2"/>
  <c r="T2605" i="2"/>
  <c r="M2606" i="2"/>
  <c r="N2606" i="2"/>
  <c r="O2606" i="2"/>
  <c r="P2606" i="2"/>
  <c r="Q2606" i="2"/>
  <c r="R2606" i="2"/>
  <c r="S2606" i="2"/>
  <c r="T2606" i="2"/>
  <c r="M2607" i="2"/>
  <c r="N2607" i="2"/>
  <c r="O2607" i="2"/>
  <c r="P2607" i="2"/>
  <c r="Q2607" i="2"/>
  <c r="R2607" i="2"/>
  <c r="S2607" i="2"/>
  <c r="T2607" i="2"/>
  <c r="M2608" i="2"/>
  <c r="N2608" i="2"/>
  <c r="O2608" i="2"/>
  <c r="P2608" i="2"/>
  <c r="Q2608" i="2"/>
  <c r="R2608" i="2"/>
  <c r="S2608" i="2"/>
  <c r="T2608" i="2"/>
  <c r="M2609" i="2"/>
  <c r="N2609" i="2"/>
  <c r="O2609" i="2"/>
  <c r="P2609" i="2" s="1"/>
  <c r="Q2609" i="2"/>
  <c r="R2609" i="2"/>
  <c r="S2609" i="2"/>
  <c r="T2609" i="2"/>
  <c r="M2610" i="2"/>
  <c r="N2610" i="2"/>
  <c r="O2610" i="2"/>
  <c r="P2610" i="2"/>
  <c r="Q2610" i="2"/>
  <c r="R2610" i="2"/>
  <c r="S2610" i="2"/>
  <c r="T2610" i="2"/>
  <c r="M2611" i="2"/>
  <c r="O2611" i="2" s="1"/>
  <c r="P2611" i="2" s="1"/>
  <c r="N2611" i="2"/>
  <c r="Q2611" i="2"/>
  <c r="R2611" i="2"/>
  <c r="S2611" i="2"/>
  <c r="T2611" i="2"/>
  <c r="M2612" i="2"/>
  <c r="N2612" i="2"/>
  <c r="O2612" i="2"/>
  <c r="P2612" i="2"/>
  <c r="Q2612" i="2"/>
  <c r="R2612" i="2"/>
  <c r="S2612" i="2"/>
  <c r="T2612" i="2"/>
  <c r="M2613" i="2"/>
  <c r="N2613" i="2"/>
  <c r="O2613" i="2"/>
  <c r="P2613" i="2"/>
  <c r="Q2613" i="2"/>
  <c r="R2613" i="2"/>
  <c r="S2613" i="2"/>
  <c r="T2613" i="2"/>
  <c r="M2614" i="2"/>
  <c r="N2614" i="2"/>
  <c r="O2614" i="2"/>
  <c r="P2614" i="2"/>
  <c r="Q2614" i="2"/>
  <c r="R2614" i="2"/>
  <c r="S2614" i="2"/>
  <c r="T2614" i="2"/>
  <c r="M2615" i="2"/>
  <c r="N2615" i="2"/>
  <c r="O2615" i="2"/>
  <c r="P2615" i="2"/>
  <c r="Q2615" i="2"/>
  <c r="R2615" i="2"/>
  <c r="S2615" i="2"/>
  <c r="T2615" i="2"/>
  <c r="M2616" i="2"/>
  <c r="N2616" i="2"/>
  <c r="O2616" i="2"/>
  <c r="P2616" i="2" s="1"/>
  <c r="Q2616" i="2"/>
  <c r="R2616" i="2"/>
  <c r="S2616" i="2"/>
  <c r="T2616" i="2"/>
  <c r="M2617" i="2"/>
  <c r="N2617" i="2"/>
  <c r="O2617" i="2"/>
  <c r="P2617" i="2"/>
  <c r="Q2617" i="2"/>
  <c r="R2617" i="2"/>
  <c r="S2617" i="2"/>
  <c r="T2617" i="2"/>
  <c r="M2618" i="2"/>
  <c r="O2618" i="2" s="1"/>
  <c r="P2618" i="2" s="1"/>
  <c r="N2618" i="2"/>
  <c r="Q2618" i="2"/>
  <c r="R2618" i="2"/>
  <c r="S2618" i="2"/>
  <c r="T2618" i="2"/>
  <c r="M2619" i="2"/>
  <c r="N2619" i="2"/>
  <c r="O2619" i="2"/>
  <c r="P2619" i="2"/>
  <c r="Q2619" i="2"/>
  <c r="R2619" i="2"/>
  <c r="S2619" i="2"/>
  <c r="T2619" i="2"/>
  <c r="M2620" i="2"/>
  <c r="N2620" i="2"/>
  <c r="O2620" i="2"/>
  <c r="P2620" i="2"/>
  <c r="Q2620" i="2"/>
  <c r="R2620" i="2"/>
  <c r="S2620" i="2"/>
  <c r="T2620" i="2"/>
  <c r="M2621" i="2"/>
  <c r="N2621" i="2"/>
  <c r="O2621" i="2"/>
  <c r="P2621" i="2"/>
  <c r="Q2621" i="2"/>
  <c r="R2621" i="2"/>
  <c r="S2621" i="2"/>
  <c r="T2621" i="2"/>
  <c r="M2622" i="2"/>
  <c r="N2622" i="2"/>
  <c r="O2622" i="2"/>
  <c r="P2622" i="2"/>
  <c r="Q2622" i="2"/>
  <c r="R2622" i="2"/>
  <c r="S2622" i="2"/>
  <c r="T2622" i="2"/>
  <c r="M2623" i="2"/>
  <c r="N2623" i="2"/>
  <c r="O2623" i="2"/>
  <c r="P2623" i="2" s="1"/>
  <c r="Q2623" i="2"/>
  <c r="R2623" i="2"/>
  <c r="S2623" i="2"/>
  <c r="T2623" i="2"/>
  <c r="M2624" i="2"/>
  <c r="N2624" i="2"/>
  <c r="O2624" i="2"/>
  <c r="P2624" i="2"/>
  <c r="Q2624" i="2"/>
  <c r="R2624" i="2"/>
  <c r="S2624" i="2"/>
  <c r="T2624" i="2"/>
  <c r="M2625" i="2"/>
  <c r="O2625" i="2" s="1"/>
  <c r="P2625" i="2" s="1"/>
  <c r="N2625" i="2"/>
  <c r="Q2625" i="2"/>
  <c r="R2625" i="2"/>
  <c r="S2625" i="2"/>
  <c r="T2625" i="2"/>
  <c r="M2626" i="2"/>
  <c r="N2626" i="2"/>
  <c r="O2626" i="2"/>
  <c r="P2626" i="2"/>
  <c r="Q2626" i="2"/>
  <c r="R2626" i="2"/>
  <c r="S2626" i="2"/>
  <c r="T2626" i="2"/>
  <c r="M2627" i="2"/>
  <c r="N2627" i="2"/>
  <c r="O2627" i="2"/>
  <c r="P2627" i="2"/>
  <c r="Q2627" i="2"/>
  <c r="R2627" i="2"/>
  <c r="S2627" i="2"/>
  <c r="T2627" i="2"/>
  <c r="M2628" i="2"/>
  <c r="N2628" i="2"/>
  <c r="O2628" i="2"/>
  <c r="P2628" i="2"/>
  <c r="Q2628" i="2"/>
  <c r="R2628" i="2"/>
  <c r="S2628" i="2"/>
  <c r="T2628" i="2"/>
  <c r="M2629" i="2"/>
  <c r="N2629" i="2"/>
  <c r="O2629" i="2"/>
  <c r="P2629" i="2"/>
  <c r="Q2629" i="2"/>
  <c r="R2629" i="2"/>
  <c r="S2629" i="2"/>
  <c r="T2629" i="2"/>
  <c r="M2630" i="2"/>
  <c r="N2630" i="2"/>
  <c r="O2630" i="2"/>
  <c r="P2630" i="2" s="1"/>
  <c r="Q2630" i="2"/>
  <c r="R2630" i="2"/>
  <c r="S2630" i="2"/>
  <c r="T2630" i="2"/>
  <c r="M2631" i="2"/>
  <c r="N2631" i="2"/>
  <c r="O2631" i="2"/>
  <c r="P2631" i="2"/>
  <c r="Q2631" i="2"/>
  <c r="R2631" i="2"/>
  <c r="S2631" i="2"/>
  <c r="T2631" i="2"/>
  <c r="M2632" i="2"/>
  <c r="O2632" i="2" s="1"/>
  <c r="P2632" i="2" s="1"/>
  <c r="N2632" i="2"/>
  <c r="Q2632" i="2"/>
  <c r="R2632" i="2"/>
  <c r="S2632" i="2"/>
  <c r="T2632" i="2"/>
  <c r="M2633" i="2"/>
  <c r="N2633" i="2"/>
  <c r="O2633" i="2"/>
  <c r="P2633" i="2"/>
  <c r="Q2633" i="2"/>
  <c r="R2633" i="2"/>
  <c r="S2633" i="2"/>
  <c r="T2633" i="2"/>
  <c r="M2634" i="2"/>
  <c r="N2634" i="2"/>
  <c r="O2634" i="2"/>
  <c r="P2634" i="2"/>
  <c r="Q2634" i="2"/>
  <c r="R2634" i="2"/>
  <c r="S2634" i="2"/>
  <c r="T2634" i="2"/>
  <c r="M2635" i="2"/>
  <c r="N2635" i="2"/>
  <c r="O2635" i="2"/>
  <c r="P2635" i="2"/>
  <c r="Q2635" i="2"/>
  <c r="R2635" i="2"/>
  <c r="S2635" i="2"/>
  <c r="T2635" i="2"/>
  <c r="M2636" i="2"/>
  <c r="N2636" i="2"/>
  <c r="O2636" i="2"/>
  <c r="P2636" i="2"/>
  <c r="Q2636" i="2"/>
  <c r="R2636" i="2"/>
  <c r="S2636" i="2"/>
  <c r="T2636" i="2"/>
  <c r="M2637" i="2"/>
  <c r="N2637" i="2"/>
  <c r="O2637" i="2"/>
  <c r="P2637" i="2" s="1"/>
  <c r="Q2637" i="2"/>
  <c r="R2637" i="2"/>
  <c r="S2637" i="2"/>
  <c r="T2637" i="2"/>
  <c r="M2638" i="2"/>
  <c r="N2638" i="2"/>
  <c r="O2638" i="2"/>
  <c r="P2638" i="2"/>
  <c r="Q2638" i="2"/>
  <c r="R2638" i="2"/>
  <c r="S2638" i="2"/>
  <c r="T2638" i="2"/>
  <c r="M2639" i="2"/>
  <c r="O2639" i="2" s="1"/>
  <c r="P2639" i="2" s="1"/>
  <c r="N2639" i="2"/>
  <c r="Q2639" i="2"/>
  <c r="R2639" i="2"/>
  <c r="S2639" i="2"/>
  <c r="T2639" i="2"/>
  <c r="M2640" i="2"/>
  <c r="N2640" i="2"/>
  <c r="O2640" i="2"/>
  <c r="P2640" i="2"/>
  <c r="Q2640" i="2"/>
  <c r="R2640" i="2"/>
  <c r="S2640" i="2"/>
  <c r="T2640" i="2"/>
  <c r="M2641" i="2"/>
  <c r="N2641" i="2"/>
  <c r="O2641" i="2"/>
  <c r="P2641" i="2"/>
  <c r="Q2641" i="2"/>
  <c r="R2641" i="2"/>
  <c r="S2641" i="2"/>
  <c r="T2641" i="2"/>
  <c r="M2642" i="2"/>
  <c r="N2642" i="2"/>
  <c r="O2642" i="2"/>
  <c r="P2642" i="2"/>
  <c r="Q2642" i="2"/>
  <c r="R2642" i="2"/>
  <c r="S2642" i="2"/>
  <c r="T2642" i="2"/>
  <c r="M2643" i="2"/>
  <c r="N2643" i="2"/>
  <c r="O2643" i="2"/>
  <c r="P2643" i="2"/>
  <c r="Q2643" i="2"/>
  <c r="R2643" i="2"/>
  <c r="S2643" i="2"/>
  <c r="T2643" i="2"/>
  <c r="M2644" i="2"/>
  <c r="N2644" i="2"/>
  <c r="O2644" i="2"/>
  <c r="P2644" i="2" s="1"/>
  <c r="Q2644" i="2"/>
  <c r="R2644" i="2"/>
  <c r="S2644" i="2"/>
  <c r="T2644" i="2"/>
  <c r="M2645" i="2"/>
  <c r="N2645" i="2"/>
  <c r="O2645" i="2"/>
  <c r="P2645" i="2"/>
  <c r="Q2645" i="2"/>
  <c r="R2645" i="2"/>
  <c r="S2645" i="2"/>
  <c r="T2645" i="2"/>
  <c r="M2646" i="2"/>
  <c r="O2646" i="2" s="1"/>
  <c r="P2646" i="2" s="1"/>
  <c r="N2646" i="2"/>
  <c r="Q2646" i="2"/>
  <c r="R2646" i="2"/>
  <c r="S2646" i="2"/>
  <c r="T2646" i="2"/>
  <c r="M2647" i="2"/>
  <c r="N2647" i="2"/>
  <c r="O2647" i="2"/>
  <c r="P2647" i="2"/>
  <c r="Q2647" i="2"/>
  <c r="R2647" i="2"/>
  <c r="S2647" i="2"/>
  <c r="T2647" i="2"/>
  <c r="M2648" i="2"/>
  <c r="N2648" i="2"/>
  <c r="O2648" i="2"/>
  <c r="P2648" i="2"/>
  <c r="Q2648" i="2"/>
  <c r="R2648" i="2"/>
  <c r="S2648" i="2"/>
  <c r="T2648" i="2"/>
  <c r="M2649" i="2"/>
  <c r="N2649" i="2"/>
  <c r="O2649" i="2"/>
  <c r="P2649" i="2"/>
  <c r="Q2649" i="2"/>
  <c r="R2649" i="2"/>
  <c r="S2649" i="2"/>
  <c r="T2649" i="2"/>
  <c r="M2650" i="2"/>
  <c r="N2650" i="2"/>
  <c r="O2650" i="2"/>
  <c r="P2650" i="2"/>
  <c r="Q2650" i="2"/>
  <c r="R2650" i="2"/>
  <c r="S2650" i="2"/>
  <c r="T2650" i="2"/>
  <c r="M2651" i="2"/>
  <c r="N2651" i="2"/>
  <c r="O2651" i="2"/>
  <c r="P2651" i="2" s="1"/>
  <c r="Q2651" i="2"/>
  <c r="R2651" i="2"/>
  <c r="S2651" i="2"/>
  <c r="T2651" i="2"/>
  <c r="M2652" i="2"/>
  <c r="N2652" i="2"/>
  <c r="O2652" i="2"/>
  <c r="P2652" i="2"/>
  <c r="Q2652" i="2"/>
  <c r="R2652" i="2"/>
  <c r="S2652" i="2"/>
  <c r="T2652" i="2"/>
  <c r="M2653" i="2"/>
  <c r="O2653" i="2" s="1"/>
  <c r="P2653" i="2" s="1"/>
  <c r="N2653" i="2"/>
  <c r="Q2653" i="2"/>
  <c r="R2653" i="2"/>
  <c r="S2653" i="2"/>
  <c r="T2653" i="2"/>
  <c r="M2654" i="2"/>
  <c r="N2654" i="2"/>
  <c r="O2654" i="2"/>
  <c r="P2654" i="2"/>
  <c r="Q2654" i="2"/>
  <c r="R2654" i="2"/>
  <c r="S2654" i="2"/>
  <c r="T2654" i="2"/>
  <c r="M2655" i="2"/>
  <c r="N2655" i="2"/>
  <c r="O2655" i="2"/>
  <c r="P2655" i="2"/>
  <c r="Q2655" i="2"/>
  <c r="R2655" i="2"/>
  <c r="S2655" i="2"/>
  <c r="T2655" i="2"/>
  <c r="M2656" i="2"/>
  <c r="N2656" i="2"/>
  <c r="O2656" i="2"/>
  <c r="P2656" i="2"/>
  <c r="Q2656" i="2"/>
  <c r="R2656" i="2"/>
  <c r="S2656" i="2"/>
  <c r="T2656" i="2"/>
  <c r="M2657" i="2"/>
  <c r="N2657" i="2"/>
  <c r="O2657" i="2"/>
  <c r="P2657" i="2"/>
  <c r="Q2657" i="2"/>
  <c r="R2657" i="2"/>
  <c r="S2657" i="2"/>
  <c r="T2657" i="2"/>
  <c r="M2658" i="2"/>
  <c r="N2658" i="2"/>
  <c r="O2658" i="2"/>
  <c r="P2658" i="2" s="1"/>
  <c r="Q2658" i="2"/>
  <c r="R2658" i="2"/>
  <c r="S2658" i="2"/>
  <c r="T2658" i="2"/>
  <c r="M2659" i="2"/>
  <c r="N2659" i="2"/>
  <c r="O2659" i="2"/>
  <c r="P2659" i="2"/>
  <c r="Q2659" i="2"/>
  <c r="R2659" i="2"/>
  <c r="S2659" i="2"/>
  <c r="T2659" i="2"/>
  <c r="M2660" i="2"/>
  <c r="O2660" i="2" s="1"/>
  <c r="P2660" i="2" s="1"/>
  <c r="N2660" i="2"/>
  <c r="Q2660" i="2"/>
  <c r="R2660" i="2"/>
  <c r="S2660" i="2"/>
  <c r="T2660" i="2"/>
  <c r="M2661" i="2"/>
  <c r="N2661" i="2"/>
  <c r="O2661" i="2"/>
  <c r="P2661" i="2"/>
  <c r="Q2661" i="2"/>
  <c r="R2661" i="2"/>
  <c r="S2661" i="2"/>
  <c r="T2661" i="2"/>
  <c r="M2662" i="2"/>
  <c r="N2662" i="2"/>
  <c r="O2662" i="2"/>
  <c r="P2662" i="2"/>
  <c r="Q2662" i="2"/>
  <c r="R2662" i="2"/>
  <c r="S2662" i="2"/>
  <c r="T2662" i="2"/>
  <c r="M2663" i="2"/>
  <c r="N2663" i="2"/>
  <c r="O2663" i="2"/>
  <c r="P2663" i="2"/>
  <c r="Q2663" i="2"/>
  <c r="R2663" i="2"/>
  <c r="S2663" i="2"/>
  <c r="T2663" i="2"/>
  <c r="M2664" i="2"/>
  <c r="N2664" i="2"/>
  <c r="O2664" i="2"/>
  <c r="P2664" i="2"/>
  <c r="Q2664" i="2"/>
  <c r="R2664" i="2"/>
  <c r="S2664" i="2"/>
  <c r="T2664" i="2"/>
  <c r="M2665" i="2"/>
  <c r="N2665" i="2"/>
  <c r="O2665" i="2"/>
  <c r="P2665" i="2" s="1"/>
  <c r="Q2665" i="2"/>
  <c r="R2665" i="2"/>
  <c r="S2665" i="2"/>
  <c r="T2665" i="2"/>
  <c r="M2666" i="2"/>
  <c r="N2666" i="2"/>
  <c r="O2666" i="2"/>
  <c r="P2666" i="2"/>
  <c r="Q2666" i="2"/>
  <c r="R2666" i="2"/>
  <c r="S2666" i="2"/>
  <c r="T2666" i="2"/>
  <c r="M2667" i="2"/>
  <c r="O2667" i="2" s="1"/>
  <c r="P2667" i="2" s="1"/>
  <c r="N2667" i="2"/>
  <c r="Q2667" i="2"/>
  <c r="R2667" i="2"/>
  <c r="S2667" i="2"/>
  <c r="T2667" i="2"/>
  <c r="M2668" i="2"/>
  <c r="N2668" i="2"/>
  <c r="O2668" i="2"/>
  <c r="P2668" i="2"/>
  <c r="Q2668" i="2"/>
  <c r="R2668" i="2"/>
  <c r="S2668" i="2"/>
  <c r="T2668" i="2"/>
  <c r="M2669" i="2"/>
  <c r="N2669" i="2"/>
  <c r="O2669" i="2"/>
  <c r="P2669" i="2"/>
  <c r="Q2669" i="2"/>
  <c r="R2669" i="2"/>
  <c r="S2669" i="2"/>
  <c r="T2669" i="2"/>
  <c r="M2670" i="2"/>
  <c r="N2670" i="2"/>
  <c r="O2670" i="2"/>
  <c r="P2670" i="2"/>
  <c r="Q2670" i="2"/>
  <c r="R2670" i="2"/>
  <c r="S2670" i="2"/>
  <c r="T2670" i="2"/>
  <c r="M2671" i="2"/>
  <c r="N2671" i="2"/>
  <c r="O2671" i="2"/>
  <c r="P2671" i="2"/>
  <c r="Q2671" i="2"/>
  <c r="R2671" i="2"/>
  <c r="S2671" i="2"/>
  <c r="T2671" i="2"/>
  <c r="M2672" i="2"/>
  <c r="N2672" i="2"/>
  <c r="O2672" i="2"/>
  <c r="P2672" i="2" s="1"/>
  <c r="Q2672" i="2"/>
  <c r="R2672" i="2"/>
  <c r="S2672" i="2"/>
  <c r="T2672" i="2"/>
  <c r="M2673" i="2"/>
  <c r="N2673" i="2"/>
  <c r="O2673" i="2"/>
  <c r="P2673" i="2"/>
  <c r="Q2673" i="2"/>
  <c r="R2673" i="2"/>
  <c r="S2673" i="2"/>
  <c r="T2673" i="2"/>
  <c r="M2674" i="2"/>
  <c r="O2674" i="2" s="1"/>
  <c r="P2674" i="2" s="1"/>
  <c r="N2674" i="2"/>
  <c r="Q2674" i="2"/>
  <c r="R2674" i="2"/>
  <c r="S2674" i="2"/>
  <c r="T2674" i="2"/>
  <c r="M2675" i="2"/>
  <c r="N2675" i="2"/>
  <c r="O2675" i="2"/>
  <c r="P2675" i="2"/>
  <c r="Q2675" i="2"/>
  <c r="R2675" i="2"/>
  <c r="S2675" i="2"/>
  <c r="T2675" i="2"/>
  <c r="M2676" i="2"/>
  <c r="N2676" i="2"/>
  <c r="O2676" i="2"/>
  <c r="P2676" i="2"/>
  <c r="Q2676" i="2"/>
  <c r="R2676" i="2"/>
  <c r="S2676" i="2"/>
  <c r="T2676" i="2"/>
  <c r="M2677" i="2"/>
  <c r="N2677" i="2"/>
  <c r="O2677" i="2"/>
  <c r="P2677" i="2"/>
  <c r="Q2677" i="2"/>
  <c r="R2677" i="2"/>
  <c r="S2677" i="2"/>
  <c r="T2677" i="2"/>
  <c r="M2678" i="2"/>
  <c r="N2678" i="2"/>
  <c r="O2678" i="2"/>
  <c r="P2678" i="2"/>
  <c r="Q2678" i="2"/>
  <c r="R2678" i="2"/>
  <c r="S2678" i="2"/>
  <c r="T2678" i="2"/>
  <c r="M2679" i="2"/>
  <c r="N2679" i="2"/>
  <c r="O2679" i="2"/>
  <c r="P2679" i="2" s="1"/>
  <c r="Q2679" i="2"/>
  <c r="R2679" i="2"/>
  <c r="S2679" i="2"/>
  <c r="T2679" i="2"/>
  <c r="M2680" i="2"/>
  <c r="N2680" i="2"/>
  <c r="O2680" i="2"/>
  <c r="P2680" i="2"/>
  <c r="Q2680" i="2"/>
  <c r="R2680" i="2"/>
  <c r="S2680" i="2"/>
  <c r="T2680" i="2"/>
  <c r="M2681" i="2"/>
  <c r="O2681" i="2" s="1"/>
  <c r="P2681" i="2" s="1"/>
  <c r="N2681" i="2"/>
  <c r="Q2681" i="2"/>
  <c r="R2681" i="2"/>
  <c r="S2681" i="2"/>
  <c r="T2681" i="2"/>
  <c r="M2682" i="2"/>
  <c r="N2682" i="2"/>
  <c r="O2682" i="2"/>
  <c r="P2682" i="2"/>
  <c r="Q2682" i="2"/>
  <c r="R2682" i="2"/>
  <c r="S2682" i="2"/>
  <c r="T2682" i="2"/>
  <c r="M2683" i="2"/>
  <c r="N2683" i="2"/>
  <c r="O2683" i="2"/>
  <c r="P2683" i="2"/>
  <c r="Q2683" i="2"/>
  <c r="R2683" i="2"/>
  <c r="S2683" i="2"/>
  <c r="T2683" i="2"/>
  <c r="M2684" i="2"/>
  <c r="N2684" i="2"/>
  <c r="O2684" i="2"/>
  <c r="P2684" i="2"/>
  <c r="Q2684" i="2"/>
  <c r="R2684" i="2"/>
  <c r="S2684" i="2"/>
  <c r="T2684" i="2"/>
  <c r="M2685" i="2"/>
  <c r="N2685" i="2"/>
  <c r="O2685" i="2"/>
  <c r="P2685" i="2"/>
  <c r="Q2685" i="2"/>
  <c r="R2685" i="2"/>
  <c r="S2685" i="2"/>
  <c r="T2685" i="2"/>
  <c r="M2686" i="2"/>
  <c r="N2686" i="2"/>
  <c r="O2686" i="2"/>
  <c r="P2686" i="2" s="1"/>
  <c r="Q2686" i="2"/>
  <c r="R2686" i="2"/>
  <c r="S2686" i="2"/>
  <c r="T2686" i="2"/>
  <c r="M2687" i="2"/>
  <c r="N2687" i="2"/>
  <c r="O2687" i="2"/>
  <c r="P2687" i="2"/>
  <c r="Q2687" i="2"/>
  <c r="R2687" i="2"/>
  <c r="S2687" i="2"/>
  <c r="T2687" i="2"/>
  <c r="M2688" i="2"/>
  <c r="O2688" i="2" s="1"/>
  <c r="P2688" i="2" s="1"/>
  <c r="N2688" i="2"/>
  <c r="Q2688" i="2"/>
  <c r="R2688" i="2"/>
  <c r="S2688" i="2"/>
  <c r="T2688" i="2"/>
  <c r="M2689" i="2"/>
  <c r="N2689" i="2"/>
  <c r="O2689" i="2"/>
  <c r="P2689" i="2"/>
  <c r="Q2689" i="2"/>
  <c r="R2689" i="2"/>
  <c r="S2689" i="2"/>
  <c r="T2689" i="2"/>
  <c r="M2690" i="2"/>
  <c r="N2690" i="2"/>
  <c r="O2690" i="2"/>
  <c r="P2690" i="2"/>
  <c r="Q2690" i="2"/>
  <c r="R2690" i="2"/>
  <c r="S2690" i="2"/>
  <c r="T2690" i="2"/>
  <c r="M2691" i="2"/>
  <c r="N2691" i="2"/>
  <c r="O2691" i="2"/>
  <c r="P2691" i="2"/>
  <c r="Q2691" i="2"/>
  <c r="R2691" i="2"/>
  <c r="S2691" i="2"/>
  <c r="T2691" i="2"/>
  <c r="M2692" i="2"/>
  <c r="N2692" i="2"/>
  <c r="O2692" i="2"/>
  <c r="P2692" i="2"/>
  <c r="Q2692" i="2"/>
  <c r="R2692" i="2"/>
  <c r="S2692" i="2"/>
  <c r="T2692" i="2"/>
  <c r="M2693" i="2"/>
  <c r="N2693" i="2"/>
  <c r="O2693" i="2"/>
  <c r="P2693" i="2" s="1"/>
  <c r="Q2693" i="2"/>
  <c r="R2693" i="2"/>
  <c r="S2693" i="2"/>
  <c r="T2693" i="2"/>
  <c r="M2694" i="2"/>
  <c r="N2694" i="2"/>
  <c r="O2694" i="2"/>
  <c r="P2694" i="2"/>
  <c r="Q2694" i="2"/>
  <c r="R2694" i="2"/>
  <c r="S2694" i="2"/>
  <c r="T2694" i="2"/>
  <c r="M2695" i="2"/>
  <c r="O2695" i="2" s="1"/>
  <c r="P2695" i="2" s="1"/>
  <c r="N2695" i="2"/>
  <c r="Q2695" i="2"/>
  <c r="R2695" i="2"/>
  <c r="S2695" i="2"/>
  <c r="T2695" i="2"/>
  <c r="M2696" i="2"/>
  <c r="N2696" i="2"/>
  <c r="O2696" i="2"/>
  <c r="P2696" i="2"/>
  <c r="Q2696" i="2"/>
  <c r="R2696" i="2"/>
  <c r="S2696" i="2"/>
  <c r="T2696" i="2"/>
  <c r="M2697" i="2"/>
  <c r="N2697" i="2"/>
  <c r="O2697" i="2"/>
  <c r="P2697" i="2"/>
  <c r="Q2697" i="2"/>
  <c r="R2697" i="2"/>
  <c r="S2697" i="2"/>
  <c r="T2697" i="2"/>
  <c r="M2698" i="2"/>
  <c r="N2698" i="2"/>
  <c r="O2698" i="2"/>
  <c r="P2698" i="2"/>
  <c r="Q2698" i="2"/>
  <c r="R2698" i="2"/>
  <c r="S2698" i="2"/>
  <c r="T2698" i="2"/>
  <c r="M2699" i="2"/>
  <c r="N2699" i="2"/>
  <c r="O2699" i="2"/>
  <c r="P2699" i="2"/>
  <c r="Q2699" i="2"/>
  <c r="R2699" i="2"/>
  <c r="S2699" i="2"/>
  <c r="T2699" i="2"/>
  <c r="M2700" i="2"/>
  <c r="N2700" i="2"/>
  <c r="O2700" i="2"/>
  <c r="P2700" i="2" s="1"/>
  <c r="Q2700" i="2"/>
  <c r="R2700" i="2"/>
  <c r="S2700" i="2"/>
  <c r="T2700" i="2"/>
  <c r="M2701" i="2"/>
  <c r="N2701" i="2"/>
  <c r="O2701" i="2"/>
  <c r="P2701" i="2"/>
  <c r="Q2701" i="2"/>
  <c r="R2701" i="2"/>
  <c r="S2701" i="2"/>
  <c r="T2701" i="2"/>
  <c r="M2702" i="2"/>
  <c r="O2702" i="2" s="1"/>
  <c r="P2702" i="2" s="1"/>
  <c r="N2702" i="2"/>
  <c r="Q2702" i="2"/>
  <c r="R2702" i="2"/>
  <c r="S2702" i="2"/>
  <c r="T2702" i="2"/>
  <c r="M2703" i="2"/>
  <c r="N2703" i="2"/>
  <c r="O2703" i="2"/>
  <c r="P2703" i="2"/>
  <c r="Q2703" i="2"/>
  <c r="R2703" i="2"/>
  <c r="S2703" i="2"/>
  <c r="T2703" i="2"/>
  <c r="M2704" i="2"/>
  <c r="N2704" i="2"/>
  <c r="O2704" i="2"/>
  <c r="P2704" i="2"/>
  <c r="Q2704" i="2"/>
  <c r="R2704" i="2"/>
  <c r="S2704" i="2"/>
  <c r="T2704" i="2"/>
  <c r="M2705" i="2"/>
  <c r="N2705" i="2"/>
  <c r="O2705" i="2"/>
  <c r="P2705" i="2"/>
  <c r="Q2705" i="2"/>
  <c r="R2705" i="2"/>
  <c r="S2705" i="2"/>
  <c r="T2705" i="2"/>
  <c r="M2706" i="2"/>
  <c r="N2706" i="2"/>
  <c r="O2706" i="2"/>
  <c r="P2706" i="2"/>
  <c r="Q2706" i="2"/>
  <c r="R2706" i="2"/>
  <c r="S2706" i="2"/>
  <c r="T2706" i="2"/>
  <c r="M2707" i="2"/>
  <c r="N2707" i="2"/>
  <c r="O2707" i="2"/>
  <c r="P2707" i="2" s="1"/>
  <c r="Q2707" i="2"/>
  <c r="R2707" i="2"/>
  <c r="S2707" i="2"/>
  <c r="T2707" i="2"/>
  <c r="M2708" i="2"/>
  <c r="N2708" i="2"/>
  <c r="O2708" i="2"/>
  <c r="P2708" i="2"/>
  <c r="Q2708" i="2"/>
  <c r="R2708" i="2"/>
  <c r="S2708" i="2"/>
  <c r="T2708" i="2"/>
  <c r="B27" i="3"/>
  <c r="B25" i="3"/>
  <c r="B23" i="3"/>
  <c r="B21" i="3"/>
  <c r="O1774" i="2" l="1"/>
  <c r="P1774" i="2" s="1"/>
  <c r="O1477" i="2"/>
  <c r="P1477" i="2" s="1"/>
  <c r="O2198" i="2"/>
  <c r="P2198" i="2" s="1"/>
  <c r="O1861" i="2"/>
  <c r="P1861" i="2" s="1"/>
  <c r="O1525" i="2"/>
  <c r="P1525" i="2" s="1"/>
  <c r="O1394" i="2"/>
  <c r="P1394" i="2" s="1"/>
  <c r="O1118" i="2"/>
  <c r="P1118" i="2" s="1"/>
  <c r="O1100" i="2"/>
  <c r="P1100" i="2" s="1"/>
  <c r="O1742" i="2"/>
  <c r="P1742" i="2" s="1"/>
  <c r="O1489" i="2"/>
  <c r="P1489" i="2" s="1"/>
  <c r="O2003" i="2"/>
  <c r="P2003" i="2" s="1"/>
  <c r="O1953" i="2"/>
  <c r="P1953" i="2" s="1"/>
  <c r="O1883" i="2"/>
  <c r="P1883" i="2" s="1"/>
  <c r="O1744" i="2"/>
  <c r="P1744" i="2" s="1"/>
  <c r="O1721" i="2"/>
  <c r="P1721" i="2" s="1"/>
  <c r="O1673" i="2"/>
  <c r="P1673" i="2" s="1"/>
  <c r="O1636" i="2"/>
  <c r="P1636" i="2" s="1"/>
  <c r="O1505" i="2"/>
  <c r="P1505" i="2" s="1"/>
  <c r="O1485" i="2"/>
  <c r="P1485" i="2" s="1"/>
  <c r="O1426" i="2"/>
  <c r="P1426" i="2" s="1"/>
  <c r="O1988" i="2"/>
  <c r="P1988" i="2" s="1"/>
  <c r="O1918" i="2"/>
  <c r="P1918" i="2" s="1"/>
  <c r="O1501" i="2"/>
  <c r="P1501" i="2" s="1"/>
  <c r="O1450" i="2"/>
  <c r="P1450" i="2" s="1"/>
  <c r="O1436" i="2"/>
  <c r="P1436" i="2" s="1"/>
  <c r="O2261" i="2"/>
  <c r="P2261" i="2" s="1"/>
  <c r="O2163" i="2"/>
  <c r="P2163" i="2" s="1"/>
  <c r="O2114" i="2"/>
  <c r="P2114" i="2" s="1"/>
  <c r="O2065" i="2"/>
  <c r="P2065" i="2" s="1"/>
  <c r="O1715" i="2"/>
  <c r="P1715" i="2" s="1"/>
  <c r="O1452" i="2"/>
  <c r="P1452" i="2" s="1"/>
  <c r="O1322" i="2"/>
  <c r="P1322" i="2" s="1"/>
  <c r="O1017" i="2"/>
  <c r="P1017" i="2" s="1"/>
  <c r="O716" i="2"/>
  <c r="P716" i="2" s="1"/>
  <c r="O1960" i="2"/>
  <c r="P1960" i="2" s="1"/>
  <c r="O1890" i="2"/>
  <c r="P1890" i="2" s="1"/>
  <c r="O1734" i="2"/>
  <c r="P1734" i="2" s="1"/>
  <c r="O1587" i="2"/>
  <c r="P1587" i="2" s="1"/>
  <c r="O593" i="2"/>
  <c r="P593" i="2" s="1"/>
  <c r="O2268" i="2"/>
  <c r="P2268" i="2" s="1"/>
  <c r="O2170" i="2"/>
  <c r="P2170" i="2" s="1"/>
  <c r="O2121" i="2"/>
  <c r="P2121" i="2" s="1"/>
  <c r="O2019" i="2"/>
  <c r="P2019" i="2" s="1"/>
  <c r="O1995" i="2"/>
  <c r="P1995" i="2" s="1"/>
  <c r="O1792" i="2"/>
  <c r="P1792" i="2" s="1"/>
  <c r="O1757" i="2"/>
  <c r="P1757" i="2" s="1"/>
  <c r="O1470" i="2"/>
  <c r="P1470" i="2" s="1"/>
  <c r="O1381" i="2"/>
  <c r="P1381" i="2" s="1"/>
  <c r="O1234" i="2"/>
  <c r="P1234" i="2" s="1"/>
  <c r="O1332" i="2"/>
  <c r="P1332" i="2" s="1"/>
  <c r="O1305" i="2"/>
  <c r="P1305" i="2" s="1"/>
  <c r="O2275" i="2"/>
  <c r="P2275" i="2" s="1"/>
  <c r="O2177" i="2"/>
  <c r="P2177" i="2" s="1"/>
  <c r="O2128" i="2"/>
  <c r="P2128" i="2" s="1"/>
  <c r="O1897" i="2"/>
  <c r="P1897" i="2" s="1"/>
  <c r="O1743" i="2"/>
  <c r="P1743" i="2" s="1"/>
  <c r="O1518" i="2"/>
  <c r="P1518" i="2" s="1"/>
  <c r="O1186" i="2"/>
  <c r="P1186" i="2" s="1"/>
  <c r="O815" i="2"/>
  <c r="P815" i="2" s="1"/>
  <c r="O2002" i="2"/>
  <c r="P2002" i="2" s="1"/>
  <c r="O1722" i="2"/>
  <c r="P1722" i="2" s="1"/>
  <c r="O1699" i="2"/>
  <c r="P1699" i="2" s="1"/>
  <c r="O1676" i="2"/>
  <c r="P1676" i="2" s="1"/>
  <c r="O1557" i="2"/>
  <c r="P1557" i="2" s="1"/>
  <c r="O1506" i="2"/>
  <c r="P1506" i="2" s="1"/>
  <c r="O1490" i="2"/>
  <c r="P1490" i="2" s="1"/>
  <c r="O1449" i="2"/>
  <c r="P1449" i="2" s="1"/>
  <c r="O1425" i="2"/>
  <c r="P1425" i="2" s="1"/>
  <c r="O108" i="2"/>
  <c r="P108" i="2" s="1"/>
  <c r="O1994" i="2"/>
  <c r="P1994" i="2" s="1"/>
  <c r="O1876" i="2"/>
  <c r="P1876" i="2" s="1"/>
  <c r="O1627" i="2"/>
  <c r="P1627" i="2" s="1"/>
  <c r="O1578" i="2"/>
  <c r="P1578" i="2" s="1"/>
  <c r="O1568" i="2"/>
  <c r="P1568" i="2" s="1"/>
  <c r="O1539" i="2"/>
  <c r="P1539" i="2" s="1"/>
  <c r="O1003" i="2"/>
  <c r="P1003" i="2" s="1"/>
  <c r="O2149" i="2"/>
  <c r="P2149" i="2" s="1"/>
  <c r="O2051" i="2"/>
  <c r="P2051" i="2" s="1"/>
  <c r="O1911" i="2"/>
  <c r="P1911" i="2" s="1"/>
  <c r="O1812" i="2"/>
  <c r="P1812" i="2" s="1"/>
  <c r="O1750" i="2"/>
  <c r="P1750" i="2" s="1"/>
  <c r="O1652" i="2"/>
  <c r="P1652" i="2" s="1"/>
  <c r="O1896" i="2"/>
  <c r="P1896" i="2" s="1"/>
  <c r="O1617" i="2"/>
  <c r="P1617" i="2" s="1"/>
  <c r="O1406" i="2"/>
  <c r="P1406" i="2" s="1"/>
  <c r="O1306" i="2"/>
  <c r="P1306" i="2" s="1"/>
  <c r="O1013" i="2"/>
  <c r="P1013" i="2" s="1"/>
  <c r="O869" i="2"/>
  <c r="P869" i="2" s="1"/>
  <c r="O2254" i="2"/>
  <c r="P2254" i="2" s="1"/>
  <c r="O2156" i="2"/>
  <c r="P2156" i="2" s="1"/>
  <c r="O2107" i="2"/>
  <c r="P2107" i="2" s="1"/>
  <c r="O2058" i="2"/>
  <c r="P2058" i="2" s="1"/>
  <c r="O1694" i="2"/>
  <c r="P1694" i="2" s="1"/>
  <c r="O1665" i="2"/>
  <c r="P1665" i="2" s="1"/>
  <c r="O1648" i="2"/>
  <c r="P1648" i="2" s="1"/>
  <c r="O1554" i="2"/>
  <c r="P1554" i="2" s="1"/>
  <c r="O1448" i="2"/>
  <c r="P1448" i="2" s="1"/>
  <c r="O883" i="2"/>
  <c r="P883" i="2" s="1"/>
  <c r="O23" i="2"/>
  <c r="P23" i="2" s="1"/>
  <c r="O1855" i="2"/>
  <c r="P1855" i="2" s="1"/>
  <c r="O1595" i="2"/>
  <c r="P1595" i="2" s="1"/>
  <c r="O1061" i="2"/>
  <c r="P1061" i="2" s="1"/>
  <c r="O1905" i="2"/>
  <c r="P1905" i="2" s="1"/>
  <c r="O1802" i="2"/>
  <c r="P1802" i="2" s="1"/>
  <c r="O1763" i="2"/>
  <c r="P1763" i="2" s="1"/>
  <c r="O1597" i="2"/>
  <c r="P1597" i="2" s="1"/>
  <c r="O1216" i="2"/>
  <c r="P1216" i="2" s="1"/>
  <c r="O1122" i="2"/>
  <c r="P1122" i="2" s="1"/>
  <c r="O1823" i="2"/>
  <c r="P1823" i="2" s="1"/>
  <c r="O1771" i="2"/>
  <c r="P1771" i="2" s="1"/>
  <c r="O1659" i="2"/>
  <c r="P1659" i="2" s="1"/>
  <c r="O1599" i="2"/>
  <c r="P1599" i="2" s="1"/>
  <c r="O1575" i="2"/>
  <c r="P1575" i="2" s="1"/>
  <c r="O2072" i="2"/>
  <c r="P2072" i="2" s="1"/>
  <c r="O1270" i="2"/>
  <c r="P1270" i="2" s="1"/>
  <c r="O1862" i="2"/>
  <c r="P1862" i="2" s="1"/>
  <c r="O1751" i="2"/>
  <c r="P1751" i="2" s="1"/>
  <c r="O1534" i="2"/>
  <c r="P1534" i="2" s="1"/>
  <c r="O1526" i="2"/>
  <c r="P1526" i="2" s="1"/>
  <c r="O824" i="2"/>
  <c r="P824" i="2" s="1"/>
  <c r="O2226" i="2"/>
  <c r="P2226" i="2" s="1"/>
  <c r="O2079" i="2"/>
  <c r="P2079" i="2" s="1"/>
  <c r="O1978" i="2"/>
  <c r="P1978" i="2" s="1"/>
  <c r="O1967" i="2"/>
  <c r="P1967" i="2" s="1"/>
  <c r="O1921" i="2"/>
  <c r="P1921" i="2" s="1"/>
  <c r="O1645" i="2"/>
  <c r="P1645" i="2" s="1"/>
  <c r="O1480" i="2"/>
  <c r="P1480" i="2" s="1"/>
  <c r="O1399" i="2"/>
  <c r="P1399" i="2" s="1"/>
  <c r="O1245" i="2"/>
  <c r="P1245" i="2" s="1"/>
  <c r="O1236" i="2"/>
  <c r="P1236" i="2" s="1"/>
  <c r="O1209" i="2"/>
  <c r="P1209" i="2" s="1"/>
  <c r="O2282" i="2"/>
  <c r="P2282" i="2" s="1"/>
  <c r="O2233" i="2"/>
  <c r="P2233" i="2" s="1"/>
  <c r="O2184" i="2"/>
  <c r="P2184" i="2" s="1"/>
  <c r="O2135" i="2"/>
  <c r="P2135" i="2" s="1"/>
  <c r="O1685" i="2"/>
  <c r="P1685" i="2" s="1"/>
  <c r="O2247" i="2"/>
  <c r="P2247" i="2" s="1"/>
  <c r="O2100" i="2"/>
  <c r="P2100" i="2" s="1"/>
  <c r="O1981" i="2"/>
  <c r="P1981" i="2" s="1"/>
  <c r="O1706" i="2"/>
  <c r="P1706" i="2" s="1"/>
  <c r="O2016" i="2"/>
  <c r="P2016" i="2" s="1"/>
  <c r="O2205" i="2"/>
  <c r="P2205" i="2" s="1"/>
  <c r="O2212" i="2"/>
  <c r="P2212" i="2" s="1"/>
  <c r="O2219" i="2"/>
  <c r="P2219" i="2" s="1"/>
  <c r="O1420" i="2"/>
  <c r="P1420" i="2" s="1"/>
  <c r="O1385" i="2"/>
  <c r="P1385" i="2" s="1"/>
  <c r="O1318" i="2"/>
  <c r="P1318" i="2" s="1"/>
  <c r="O1159" i="2"/>
  <c r="P1159" i="2" s="1"/>
  <c r="O1149" i="2"/>
  <c r="P1149" i="2" s="1"/>
  <c r="O1063" i="2"/>
  <c r="P1063" i="2" s="1"/>
  <c r="O1053" i="2"/>
  <c r="P1053" i="2" s="1"/>
  <c r="O1806" i="2"/>
  <c r="P1806" i="2" s="1"/>
  <c r="O1714" i="2"/>
  <c r="P1714" i="2" s="1"/>
  <c r="O1701" i="2"/>
  <c r="P1701" i="2" s="1"/>
  <c r="O1567" i="2"/>
  <c r="P1567" i="2" s="1"/>
  <c r="O1510" i="2"/>
  <c r="P1510" i="2" s="1"/>
  <c r="O1456" i="2"/>
  <c r="P1456" i="2" s="1"/>
  <c r="O1369" i="2"/>
  <c r="P1369" i="2" s="1"/>
  <c r="O1359" i="2"/>
  <c r="P1359" i="2" s="1"/>
  <c r="O1334" i="2"/>
  <c r="P1334" i="2" s="1"/>
  <c r="O1279" i="2"/>
  <c r="P1279" i="2" s="1"/>
  <c r="O1275" i="2"/>
  <c r="P1275" i="2" s="1"/>
  <c r="O1249" i="2"/>
  <c r="P1249" i="2" s="1"/>
  <c r="O1002" i="2"/>
  <c r="P1002" i="2" s="1"/>
  <c r="O996" i="2"/>
  <c r="P996" i="2" s="1"/>
  <c r="O865" i="2"/>
  <c r="P865" i="2" s="1"/>
  <c r="O1813" i="2"/>
  <c r="P1813" i="2" s="1"/>
  <c r="O1603" i="2"/>
  <c r="P1603" i="2" s="1"/>
  <c r="O1519" i="2"/>
  <c r="P1519" i="2" s="1"/>
  <c r="O1498" i="2"/>
  <c r="P1498" i="2" s="1"/>
  <c r="O1353" i="2"/>
  <c r="P1353" i="2" s="1"/>
  <c r="O1327" i="2"/>
  <c r="P1327" i="2" s="1"/>
  <c r="O1321" i="2"/>
  <c r="P1321" i="2" s="1"/>
  <c r="O1068" i="2"/>
  <c r="P1068" i="2" s="1"/>
  <c r="O947" i="2"/>
  <c r="P947" i="2" s="1"/>
  <c r="O673" i="2"/>
  <c r="P673" i="2" s="1"/>
  <c r="O1070" i="2"/>
  <c r="P1070" i="2" s="1"/>
  <c r="O949" i="2"/>
  <c r="P949" i="2" s="1"/>
  <c r="O1610" i="2"/>
  <c r="P1610" i="2" s="1"/>
  <c r="O1561" i="2"/>
  <c r="P1561" i="2" s="1"/>
  <c r="O1512" i="2"/>
  <c r="P1512" i="2" s="1"/>
  <c r="O1463" i="2"/>
  <c r="P1463" i="2" s="1"/>
  <c r="O1290" i="2"/>
  <c r="P1290" i="2" s="1"/>
  <c r="O1255" i="2"/>
  <c r="P1255" i="2" s="1"/>
  <c r="O1175" i="2"/>
  <c r="P1175" i="2" s="1"/>
  <c r="O992" i="2"/>
  <c r="P992" i="2" s="1"/>
  <c r="O906" i="2"/>
  <c r="P906" i="2" s="1"/>
  <c r="O639" i="2"/>
  <c r="P639" i="2" s="1"/>
  <c r="O423" i="2"/>
  <c r="P423" i="2" s="1"/>
  <c r="O2023" i="2"/>
  <c r="P2023" i="2" s="1"/>
  <c r="O1925" i="2"/>
  <c r="P1925" i="2" s="1"/>
  <c r="O1827" i="2"/>
  <c r="P1827" i="2" s="1"/>
  <c r="O1778" i="2"/>
  <c r="P1778" i="2" s="1"/>
  <c r="O1729" i="2"/>
  <c r="P1729" i="2" s="1"/>
  <c r="O1680" i="2"/>
  <c r="P1680" i="2" s="1"/>
  <c r="O1631" i="2"/>
  <c r="P1631" i="2" s="1"/>
  <c r="O1582" i="2"/>
  <c r="P1582" i="2" s="1"/>
  <c r="O1533" i="2"/>
  <c r="P1533" i="2" s="1"/>
  <c r="O1484" i="2"/>
  <c r="P1484" i="2" s="1"/>
  <c r="O1264" i="2"/>
  <c r="P1264" i="2" s="1"/>
  <c r="O1231" i="2"/>
  <c r="P1231" i="2" s="1"/>
  <c r="O919" i="2"/>
  <c r="P919" i="2" s="1"/>
  <c r="O841" i="2"/>
  <c r="P841" i="2" s="1"/>
  <c r="O759" i="2"/>
  <c r="P759" i="2" s="1"/>
  <c r="O2037" i="2"/>
  <c r="P2037" i="2" s="1"/>
  <c r="O1939" i="2"/>
  <c r="P1939" i="2" s="1"/>
  <c r="O1841" i="2"/>
  <c r="P1841" i="2" s="1"/>
  <c r="O1785" i="2"/>
  <c r="P1785" i="2" s="1"/>
  <c r="O1736" i="2"/>
  <c r="P1736" i="2" s="1"/>
  <c r="O1687" i="2"/>
  <c r="P1687" i="2" s="1"/>
  <c r="O1638" i="2"/>
  <c r="P1638" i="2" s="1"/>
  <c r="O1589" i="2"/>
  <c r="P1589" i="2" s="1"/>
  <c r="O1540" i="2"/>
  <c r="P1540" i="2" s="1"/>
  <c r="O1491" i="2"/>
  <c r="P1491" i="2" s="1"/>
  <c r="O1442" i="2"/>
  <c r="P1442" i="2" s="1"/>
  <c r="O1223" i="2"/>
  <c r="P1223" i="2" s="1"/>
  <c r="O1215" i="2"/>
  <c r="P1215" i="2" s="1"/>
  <c r="O981" i="2"/>
  <c r="P981" i="2" s="1"/>
  <c r="O967" i="2"/>
  <c r="P967" i="2" s="1"/>
  <c r="O915" i="2"/>
  <c r="P915" i="2" s="1"/>
  <c r="O853" i="2"/>
  <c r="P853" i="2" s="1"/>
  <c r="O562" i="2"/>
  <c r="P562" i="2" s="1"/>
  <c r="O978" i="2"/>
  <c r="P978" i="2" s="1"/>
  <c r="O821" i="2"/>
  <c r="P821" i="2" s="1"/>
  <c r="O817" i="2"/>
  <c r="P817" i="2" s="1"/>
  <c r="O740" i="2"/>
  <c r="P740" i="2" s="1"/>
  <c r="O699" i="2"/>
  <c r="P699" i="2" s="1"/>
  <c r="O515" i="2"/>
  <c r="P515" i="2" s="1"/>
  <c r="O92" i="2"/>
  <c r="P92" i="2" s="1"/>
  <c r="O1331" i="2"/>
  <c r="P1331" i="2" s="1"/>
  <c r="O1272" i="2"/>
  <c r="P1272" i="2" s="1"/>
  <c r="O1233" i="2"/>
  <c r="P1233" i="2" s="1"/>
  <c r="O1192" i="2"/>
  <c r="P1192" i="2" s="1"/>
  <c r="O1012" i="2"/>
  <c r="P1012" i="2" s="1"/>
  <c r="O856" i="2"/>
  <c r="P856" i="2" s="1"/>
  <c r="O717" i="2"/>
  <c r="P717" i="2" s="1"/>
  <c r="O405" i="2"/>
  <c r="P405" i="2" s="1"/>
  <c r="O985" i="2"/>
  <c r="P985" i="2" s="1"/>
  <c r="O955" i="2"/>
  <c r="P955" i="2" s="1"/>
  <c r="O936" i="2"/>
  <c r="P936" i="2" s="1"/>
  <c r="O923" i="2"/>
  <c r="P923" i="2" s="1"/>
  <c r="O898" i="2"/>
  <c r="P898" i="2" s="1"/>
  <c r="O748" i="2"/>
  <c r="P748" i="2" s="1"/>
  <c r="O696" i="2"/>
  <c r="P696" i="2" s="1"/>
  <c r="O1328" i="2"/>
  <c r="P1328" i="2" s="1"/>
  <c r="O1293" i="2"/>
  <c r="P1293" i="2" s="1"/>
  <c r="O1217" i="2"/>
  <c r="P1217" i="2" s="1"/>
  <c r="O1202" i="2"/>
  <c r="P1202" i="2" s="1"/>
  <c r="O1174" i="2"/>
  <c r="P1174" i="2" s="1"/>
  <c r="O939" i="2"/>
  <c r="P939" i="2" s="1"/>
  <c r="O897" i="2"/>
  <c r="P897" i="2" s="1"/>
  <c r="O584" i="2"/>
  <c r="P584" i="2" s="1"/>
  <c r="O88" i="2"/>
  <c r="P88" i="2" s="1"/>
  <c r="O1265" i="2"/>
  <c r="P1265" i="2" s="1"/>
  <c r="O1097" i="2"/>
  <c r="P1097" i="2" s="1"/>
  <c r="O775" i="2"/>
  <c r="P775" i="2" s="1"/>
  <c r="O605" i="2"/>
  <c r="P605" i="2" s="1"/>
  <c r="O760" i="2"/>
  <c r="P760" i="2" s="1"/>
  <c r="O640" i="2"/>
  <c r="P640" i="2" s="1"/>
  <c r="O555" i="2"/>
  <c r="P555" i="2" s="1"/>
  <c r="O32" i="2"/>
  <c r="P32" i="2" s="1"/>
  <c r="O825" i="2"/>
  <c r="P825" i="2" s="1"/>
  <c r="O810" i="2"/>
  <c r="P810" i="2" s="1"/>
  <c r="O785" i="2"/>
  <c r="P785" i="2" s="1"/>
  <c r="O579" i="2"/>
  <c r="P579" i="2" s="1"/>
  <c r="O366" i="2"/>
  <c r="P366" i="2" s="1"/>
  <c r="O1230" i="2"/>
  <c r="P1230" i="2" s="1"/>
  <c r="O1181" i="2"/>
  <c r="P1181" i="2" s="1"/>
  <c r="O1094" i="2"/>
  <c r="P1094" i="2" s="1"/>
  <c r="O999" i="2"/>
  <c r="P999" i="2" s="1"/>
  <c r="O929" i="2"/>
  <c r="P929" i="2" s="1"/>
  <c r="O857" i="2"/>
  <c r="P857" i="2" s="1"/>
  <c r="O780" i="2"/>
  <c r="P780" i="2" s="1"/>
  <c r="O743" i="2"/>
  <c r="P743" i="2" s="1"/>
  <c r="O633" i="2"/>
  <c r="P633" i="2" s="1"/>
  <c r="O586" i="2"/>
  <c r="P586" i="2" s="1"/>
  <c r="O570" i="2"/>
  <c r="P570" i="2" s="1"/>
  <c r="O529" i="2"/>
  <c r="P529" i="2" s="1"/>
  <c r="O453" i="2"/>
  <c r="P453" i="2" s="1"/>
  <c r="O404" i="2"/>
  <c r="P404" i="2" s="1"/>
  <c r="O310" i="2"/>
  <c r="P310" i="2" s="1"/>
  <c r="O306" i="2"/>
  <c r="P306" i="2" s="1"/>
  <c r="O81" i="2"/>
  <c r="P81" i="2" s="1"/>
  <c r="O37" i="2"/>
  <c r="P37" i="2" s="1"/>
  <c r="O1335" i="2"/>
  <c r="P1335" i="2" s="1"/>
  <c r="O1286" i="2"/>
  <c r="P1286" i="2" s="1"/>
  <c r="O1208" i="2"/>
  <c r="P1208" i="2" s="1"/>
  <c r="O1132" i="2"/>
  <c r="P1132" i="2" s="1"/>
  <c r="O1083" i="2"/>
  <c r="P1083" i="2" s="1"/>
  <c r="O1034" i="2"/>
  <c r="P1034" i="2" s="1"/>
  <c r="O914" i="2"/>
  <c r="P914" i="2" s="1"/>
  <c r="O537" i="2"/>
  <c r="P537" i="2" s="1"/>
  <c r="O463" i="2"/>
  <c r="P463" i="2" s="1"/>
  <c r="O388" i="2"/>
  <c r="P388" i="2" s="1"/>
  <c r="O365" i="2"/>
  <c r="P365" i="2" s="1"/>
  <c r="O208" i="2"/>
  <c r="P208" i="2" s="1"/>
  <c r="O62" i="2"/>
  <c r="P62" i="2" s="1"/>
  <c r="O422" i="2"/>
  <c r="P422" i="2" s="1"/>
  <c r="O782" i="2"/>
  <c r="P782" i="2" s="1"/>
  <c r="O524" i="2"/>
  <c r="P524" i="2" s="1"/>
  <c r="O418" i="2"/>
  <c r="P418" i="2" s="1"/>
  <c r="O408" i="2"/>
  <c r="P408" i="2" s="1"/>
  <c r="O311" i="2"/>
  <c r="P311" i="2" s="1"/>
  <c r="O803" i="2"/>
  <c r="P803" i="2" s="1"/>
  <c r="O675" i="2"/>
  <c r="P675" i="2" s="1"/>
  <c r="O572" i="2"/>
  <c r="P572" i="2" s="1"/>
  <c r="O506" i="2"/>
  <c r="P506" i="2" s="1"/>
  <c r="O494" i="2"/>
  <c r="P494" i="2" s="1"/>
  <c r="O164" i="2"/>
  <c r="P164" i="2" s="1"/>
  <c r="O943" i="2"/>
  <c r="P943" i="2" s="1"/>
  <c r="O845" i="2"/>
  <c r="P845" i="2" s="1"/>
  <c r="O747" i="2"/>
  <c r="P747" i="2" s="1"/>
  <c r="O604" i="2"/>
  <c r="P604" i="2" s="1"/>
  <c r="O493" i="2"/>
  <c r="P493" i="2" s="1"/>
  <c r="O454" i="2"/>
  <c r="P454" i="2" s="1"/>
  <c r="O254" i="2"/>
  <c r="P254" i="2" s="1"/>
  <c r="O51" i="2"/>
  <c r="P51" i="2" s="1"/>
  <c r="O1251" i="2"/>
  <c r="P1251" i="2" s="1"/>
  <c r="O1153" i="2"/>
  <c r="P1153" i="2" s="1"/>
  <c r="O1055" i="2"/>
  <c r="P1055" i="2" s="1"/>
  <c r="O957" i="2"/>
  <c r="P957" i="2" s="1"/>
  <c r="O859" i="2"/>
  <c r="P859" i="2" s="1"/>
  <c r="O761" i="2"/>
  <c r="P761" i="2" s="1"/>
  <c r="O627" i="2"/>
  <c r="P627" i="2" s="1"/>
  <c r="O540" i="2"/>
  <c r="P540" i="2" s="1"/>
  <c r="O481" i="2"/>
  <c r="P481" i="2" s="1"/>
  <c r="O389" i="2"/>
  <c r="P389" i="2" s="1"/>
  <c r="O429" i="2"/>
  <c r="P429" i="2" s="1"/>
  <c r="O397" i="2"/>
  <c r="P397" i="2" s="1"/>
  <c r="O334" i="2"/>
  <c r="P334" i="2" s="1"/>
  <c r="O326" i="2"/>
  <c r="P326" i="2" s="1"/>
  <c r="O295" i="2"/>
  <c r="P295" i="2" s="1"/>
  <c r="O285" i="2"/>
  <c r="P285" i="2" s="1"/>
  <c r="O186" i="2"/>
  <c r="P186" i="2" s="1"/>
  <c r="O150" i="2"/>
  <c r="P150" i="2" s="1"/>
  <c r="O116" i="2"/>
  <c r="P116" i="2" s="1"/>
  <c r="O647" i="2"/>
  <c r="P647" i="2" s="1"/>
  <c r="O611" i="2"/>
  <c r="P611" i="2" s="1"/>
  <c r="O523" i="2"/>
  <c r="P523" i="2" s="1"/>
  <c r="O488" i="2"/>
  <c r="P488" i="2" s="1"/>
  <c r="O368" i="2"/>
  <c r="P368" i="2" s="1"/>
  <c r="O341" i="2"/>
  <c r="P341" i="2" s="1"/>
  <c r="O290" i="2"/>
  <c r="P290" i="2" s="1"/>
  <c r="O149" i="2"/>
  <c r="P149" i="2" s="1"/>
  <c r="O111" i="2"/>
  <c r="P111" i="2" s="1"/>
  <c r="O97" i="2"/>
  <c r="P97" i="2" s="1"/>
  <c r="O67" i="2"/>
  <c r="P67" i="2" s="1"/>
  <c r="O654" i="2"/>
  <c r="P654" i="2" s="1"/>
  <c r="O499" i="2"/>
  <c r="P499" i="2" s="1"/>
  <c r="O430" i="2"/>
  <c r="P430" i="2" s="1"/>
  <c r="O383" i="2"/>
  <c r="P383" i="2" s="1"/>
  <c r="O335" i="2"/>
  <c r="P335" i="2" s="1"/>
  <c r="O331" i="2"/>
  <c r="P331" i="2" s="1"/>
  <c r="O209" i="2"/>
  <c r="P209" i="2" s="1"/>
  <c r="O187" i="2"/>
  <c r="P187" i="2" s="1"/>
  <c r="O22" i="2"/>
  <c r="P22" i="2" s="1"/>
  <c r="O270" i="2"/>
  <c r="P270" i="2" s="1"/>
  <c r="O178" i="2"/>
  <c r="P178" i="2" s="1"/>
  <c r="O120" i="2"/>
  <c r="P120" i="2" s="1"/>
  <c r="O432" i="2"/>
  <c r="P432" i="2" s="1"/>
  <c r="O237" i="2"/>
  <c r="P237" i="2" s="1"/>
  <c r="O212" i="2"/>
  <c r="P212" i="2" s="1"/>
  <c r="O197" i="2"/>
  <c r="P197" i="2" s="1"/>
  <c r="O141" i="2"/>
  <c r="P141" i="2" s="1"/>
  <c r="O100" i="2"/>
  <c r="P100" i="2" s="1"/>
  <c r="O83" i="2"/>
  <c r="P83" i="2" s="1"/>
  <c r="O13" i="2"/>
  <c r="P13" i="2" s="1"/>
  <c r="O556" i="2"/>
  <c r="P556" i="2" s="1"/>
  <c r="O411" i="2"/>
  <c r="P411" i="2" s="1"/>
  <c r="O367" i="2"/>
  <c r="P367" i="2" s="1"/>
  <c r="O257" i="2"/>
  <c r="P257" i="2" s="1"/>
  <c r="O253" i="2"/>
  <c r="P253" i="2" s="1"/>
  <c r="O228" i="2"/>
  <c r="P228" i="2" s="1"/>
  <c r="O213" i="2"/>
  <c r="P213" i="2" s="1"/>
  <c r="O192" i="2"/>
  <c r="P192" i="2" s="1"/>
  <c r="O101" i="2"/>
  <c r="P101" i="2" s="1"/>
  <c r="O43" i="2"/>
  <c r="P43" i="2" s="1"/>
  <c r="O292" i="2"/>
  <c r="P292" i="2" s="1"/>
  <c r="O194" i="2"/>
  <c r="P194" i="2" s="1"/>
  <c r="O313" i="2"/>
  <c r="P313" i="2" s="1"/>
  <c r="O215" i="2"/>
  <c r="P215" i="2" s="1"/>
  <c r="O558" i="2"/>
  <c r="P558" i="2" s="1"/>
  <c r="O460" i="2"/>
  <c r="P460" i="2" s="1"/>
  <c r="O362" i="2"/>
  <c r="P362" i="2" s="1"/>
  <c r="O264" i="2"/>
  <c r="P264" i="2" s="1"/>
</calcChain>
</file>

<file path=xl/sharedStrings.xml><?xml version="1.0" encoding="utf-8"?>
<sst xmlns="http://schemas.openxmlformats.org/spreadsheetml/2006/main" count="19029" uniqueCount="2800">
  <si>
    <t>Trail Bike Light</t>
  </si>
  <si>
    <t>Cycling</t>
  </si>
  <si>
    <t>New</t>
  </si>
  <si>
    <t>Online Store</t>
  </si>
  <si>
    <t>Finland</t>
  </si>
  <si>
    <t>Northern Europe</t>
  </si>
  <si>
    <t>05135</t>
  </si>
  <si>
    <t>Cycling Pack 12L</t>
  </si>
  <si>
    <t>Germany</t>
  </si>
  <si>
    <t>Central Europe</t>
  </si>
  <si>
    <t>05035</t>
  </si>
  <si>
    <t>Commuter Helmet</t>
  </si>
  <si>
    <t>Business</t>
  </si>
  <si>
    <t>Retail Partners</t>
  </si>
  <si>
    <t>Netherlands</t>
  </si>
  <si>
    <t>Western Europe</t>
  </si>
  <si>
    <t>04926</t>
  </si>
  <si>
    <t>Compact Repair Kit</t>
  </si>
  <si>
    <t>Marketplace</t>
  </si>
  <si>
    <t>France</t>
  </si>
  <si>
    <t>04851</t>
  </si>
  <si>
    <t>Trekking Poles</t>
  </si>
  <si>
    <t>Hiking</t>
  </si>
  <si>
    <t>Returning</t>
  </si>
  <si>
    <t>03498</t>
  </si>
  <si>
    <t>Trail Tent 2P</t>
  </si>
  <si>
    <t>Camping</t>
  </si>
  <si>
    <t>03449</t>
  </si>
  <si>
    <t>Insulated Bottle</t>
  </si>
  <si>
    <t>Travel</t>
  </si>
  <si>
    <t>Austria</t>
  </si>
  <si>
    <t>02916</t>
  </si>
  <si>
    <t>02135</t>
  </si>
  <si>
    <t>Training Mat</t>
  </si>
  <si>
    <t>Fitness</t>
  </si>
  <si>
    <t>01530</t>
  </si>
  <si>
    <t>00377</t>
  </si>
  <si>
    <t>Trail Boots</t>
  </si>
  <si>
    <t>04427</t>
  </si>
  <si>
    <t>Packing Cube Set</t>
  </si>
  <si>
    <t>02745</t>
  </si>
  <si>
    <t>Italy</t>
  </si>
  <si>
    <t>Southern Europe</t>
  </si>
  <si>
    <t>02477</t>
  </si>
  <si>
    <t>Hiking Daypack 20L</t>
  </si>
  <si>
    <t>Switzerland</t>
  </si>
  <si>
    <t>02011</t>
  </si>
  <si>
    <t>Poland</t>
  </si>
  <si>
    <t>05134</t>
  </si>
  <si>
    <t>03535</t>
  </si>
  <si>
    <t>Compact Sleeping Bag</t>
  </si>
  <si>
    <t>Belgium</t>
  </si>
  <si>
    <t>03409</t>
  </si>
  <si>
    <t>03173</t>
  </si>
  <si>
    <t>02651</t>
  </si>
  <si>
    <t>02219</t>
  </si>
  <si>
    <t>Alpine Tent 4P</t>
  </si>
  <si>
    <t>02061</t>
  </si>
  <si>
    <t>01234</t>
  </si>
  <si>
    <t>00968</t>
  </si>
  <si>
    <t>Corporate</t>
  </si>
  <si>
    <t>United Kingdom</t>
  </si>
  <si>
    <t>00537</t>
  </si>
  <si>
    <t>00246</t>
  </si>
  <si>
    <t>05084</t>
  </si>
  <si>
    <t>Portable Camp Stove</t>
  </si>
  <si>
    <t>Sweden</t>
  </si>
  <si>
    <t>04945</t>
  </si>
  <si>
    <t>03882</t>
  </si>
  <si>
    <t>Denmark</t>
  </si>
  <si>
    <t>03721</t>
  </si>
  <si>
    <t>03192</t>
  </si>
  <si>
    <t>Carry-On Duffel</t>
  </si>
  <si>
    <t>02402</t>
  </si>
  <si>
    <t>Recovery Roller</t>
  </si>
  <si>
    <t>01913</t>
  </si>
  <si>
    <t>Norway</t>
  </si>
  <si>
    <t>01166</t>
  </si>
  <si>
    <t>00606</t>
  </si>
  <si>
    <t>Czechia</t>
  </si>
  <si>
    <t>04266</t>
  </si>
  <si>
    <t>03945</t>
  </si>
  <si>
    <t>03805</t>
  </si>
  <si>
    <t>Resistance Band Set</t>
  </si>
  <si>
    <t>03673</t>
  </si>
  <si>
    <t>03188</t>
  </si>
  <si>
    <t>01659</t>
  </si>
  <si>
    <t>00260</t>
  </si>
  <si>
    <t>Travel Backpack 35L</t>
  </si>
  <si>
    <t>04507</t>
  </si>
  <si>
    <t>03852</t>
  </si>
  <si>
    <t>01192</t>
  </si>
  <si>
    <t>Summit Backpack 45L</t>
  </si>
  <si>
    <t>00658</t>
  </si>
  <si>
    <t>00007</t>
  </si>
  <si>
    <t>Spain</t>
  </si>
  <si>
    <t>04468</t>
  </si>
  <si>
    <t>04342</t>
  </si>
  <si>
    <t>03883</t>
  </si>
  <si>
    <t>03034</t>
  </si>
  <si>
    <t>01706</t>
  </si>
  <si>
    <t>00678</t>
  </si>
  <si>
    <t>04844</t>
  </si>
  <si>
    <t>04718</t>
  </si>
  <si>
    <t>03838</t>
  </si>
  <si>
    <t>03048</t>
  </si>
  <si>
    <t>02586</t>
  </si>
  <si>
    <t>02123</t>
  </si>
  <si>
    <t>01198</t>
  </si>
  <si>
    <t>03746</t>
  </si>
  <si>
    <t>03423</t>
  </si>
  <si>
    <t>03136</t>
  </si>
  <si>
    <t>02065</t>
  </si>
  <si>
    <t>01912</t>
  </si>
  <si>
    <t>Ireland</t>
  </si>
  <si>
    <t>00676</t>
  </si>
  <si>
    <t>00342</t>
  </si>
  <si>
    <t>04748</t>
  </si>
  <si>
    <t>04635</t>
  </si>
  <si>
    <t>Portugal</t>
  </si>
  <si>
    <t>04042</t>
  </si>
  <si>
    <t>Weighted Vest</t>
  </si>
  <si>
    <t>03365</t>
  </si>
  <si>
    <t>03065</t>
  </si>
  <si>
    <t>03044</t>
  </si>
  <si>
    <t>02646</t>
  </si>
  <si>
    <t>01668</t>
  </si>
  <si>
    <t>01373</t>
  </si>
  <si>
    <t>00629</t>
  </si>
  <si>
    <t>04917</t>
  </si>
  <si>
    <t>04597</t>
  </si>
  <si>
    <t>04484</t>
  </si>
  <si>
    <t>03783</t>
  </si>
  <si>
    <t>02842</t>
  </si>
  <si>
    <t>01445</t>
  </si>
  <si>
    <t>01231</t>
  </si>
  <si>
    <t>01009</t>
  </si>
  <si>
    <t>00710</t>
  </si>
  <si>
    <t>00488</t>
  </si>
  <si>
    <t>05100</t>
  </si>
  <si>
    <t>05055</t>
  </si>
  <si>
    <t>04783</t>
  </si>
  <si>
    <t>04572</t>
  </si>
  <si>
    <t>03122</t>
  </si>
  <si>
    <t>04400</t>
  </si>
  <si>
    <t>02738</t>
  </si>
  <si>
    <t>01131</t>
  </si>
  <si>
    <t>00349</t>
  </si>
  <si>
    <t>00131</t>
  </si>
  <si>
    <t>04923</t>
  </si>
  <si>
    <t>04888</t>
  </si>
  <si>
    <t>04682</t>
  </si>
  <si>
    <t>02404</t>
  </si>
  <si>
    <t>00569</t>
  </si>
  <si>
    <t>03469</t>
  </si>
  <si>
    <t>03334</t>
  </si>
  <si>
    <t>02896</t>
  </si>
  <si>
    <t>05002</t>
  </si>
  <si>
    <t>03799</t>
  </si>
  <si>
    <t>03373</t>
  </si>
  <si>
    <t>03363</t>
  </si>
  <si>
    <t>03184</t>
  </si>
  <si>
    <t>02455</t>
  </si>
  <si>
    <t>04629</t>
  </si>
  <si>
    <t>04037</t>
  </si>
  <si>
    <t>02811</t>
  </si>
  <si>
    <t>02797</t>
  </si>
  <si>
    <t>02694</t>
  </si>
  <si>
    <t>02639</t>
  </si>
  <si>
    <t>02074</t>
  </si>
  <si>
    <t>01408</t>
  </si>
  <si>
    <t>00640</t>
  </si>
  <si>
    <t>00505</t>
  </si>
  <si>
    <t>00091</t>
  </si>
  <si>
    <t>04720</t>
  </si>
  <si>
    <t>01937</t>
  </si>
  <si>
    <t>00216</t>
  </si>
  <si>
    <t>00010</t>
  </si>
  <si>
    <t>05110</t>
  </si>
  <si>
    <t>04963</t>
  </si>
  <si>
    <t>00019</t>
  </si>
  <si>
    <t>04942</t>
  </si>
  <si>
    <t>04305</t>
  </si>
  <si>
    <t>03963</t>
  </si>
  <si>
    <t>03649</t>
  </si>
  <si>
    <t>03097</t>
  </si>
  <si>
    <t>01957</t>
  </si>
  <si>
    <t>00948</t>
  </si>
  <si>
    <t>00070</t>
  </si>
  <si>
    <t>00004</t>
  </si>
  <si>
    <t>03633</t>
  </si>
  <si>
    <t>03630</t>
  </si>
  <si>
    <t>03466</t>
  </si>
  <si>
    <t>01863</t>
  </si>
  <si>
    <t>01763</t>
  </si>
  <si>
    <t>01014</t>
  </si>
  <si>
    <t>00175</t>
  </si>
  <si>
    <t>03412</t>
  </si>
  <si>
    <t>01746</t>
  </si>
  <si>
    <t>00798</t>
  </si>
  <si>
    <t>00522</t>
  </si>
  <si>
    <t>00519</t>
  </si>
  <si>
    <t>00102</t>
  </si>
  <si>
    <t>00013</t>
  </si>
  <si>
    <t>05127</t>
  </si>
  <si>
    <t>04880</t>
  </si>
  <si>
    <t>04366</t>
  </si>
  <si>
    <t>04022</t>
  </si>
  <si>
    <t>03922</t>
  </si>
  <si>
    <t>03662</t>
  </si>
  <si>
    <t>03191</t>
  </si>
  <si>
    <t>01740</t>
  </si>
  <si>
    <t>01650</t>
  </si>
  <si>
    <t>01451</t>
  </si>
  <si>
    <t>01204</t>
  </si>
  <si>
    <t>01086</t>
  </si>
  <si>
    <t>00706</t>
  </si>
  <si>
    <t>03763</t>
  </si>
  <si>
    <t>03433</t>
  </si>
  <si>
    <t>02841</t>
  </si>
  <si>
    <t>02160</t>
  </si>
  <si>
    <t>00533</t>
  </si>
  <si>
    <t>04672</t>
  </si>
  <si>
    <t>03580</t>
  </si>
  <si>
    <t>03095</t>
  </si>
  <si>
    <t>02346</t>
  </si>
  <si>
    <t>00825</t>
  </si>
  <si>
    <t>00467</t>
  </si>
  <si>
    <t>04879</t>
  </si>
  <si>
    <t>04317</t>
  </si>
  <si>
    <t>04168</t>
  </si>
  <si>
    <t>04055</t>
  </si>
  <si>
    <t>03517</t>
  </si>
  <si>
    <t>02141</t>
  </si>
  <si>
    <t>01824</t>
  </si>
  <si>
    <t>01402</t>
  </si>
  <si>
    <t>00782</t>
  </si>
  <si>
    <t>00318</t>
  </si>
  <si>
    <t>04430</t>
  </si>
  <si>
    <t>02301</t>
  </si>
  <si>
    <t>00614</t>
  </si>
  <si>
    <t>04791</t>
  </si>
  <si>
    <t>04498</t>
  </si>
  <si>
    <t>04201</t>
  </si>
  <si>
    <t>03722</t>
  </si>
  <si>
    <t>03196</t>
  </si>
  <si>
    <t>01972</t>
  </si>
  <si>
    <t>00158</t>
  </si>
  <si>
    <t>04546</t>
  </si>
  <si>
    <t>03999</t>
  </si>
  <si>
    <t>03921</t>
  </si>
  <si>
    <t>02204</t>
  </si>
  <si>
    <t>02094</t>
  </si>
  <si>
    <t>02035</t>
  </si>
  <si>
    <t>01664</t>
  </si>
  <si>
    <t>01505</t>
  </si>
  <si>
    <t>01423</t>
  </si>
  <si>
    <t>04722</t>
  </si>
  <si>
    <t>03199</t>
  </si>
  <si>
    <t>02899</t>
  </si>
  <si>
    <t>02040</t>
  </si>
  <si>
    <t>00364</t>
  </si>
  <si>
    <t>00038</t>
  </si>
  <si>
    <t>05167</t>
  </si>
  <si>
    <t>04819</t>
  </si>
  <si>
    <t>04689</t>
  </si>
  <si>
    <t>03589</t>
  </si>
  <si>
    <t>03473</t>
  </si>
  <si>
    <t>03359</t>
  </si>
  <si>
    <t>03094</t>
  </si>
  <si>
    <t>02747</t>
  </si>
  <si>
    <t>02540</t>
  </si>
  <si>
    <t>02439</t>
  </si>
  <si>
    <t>02279</t>
  </si>
  <si>
    <t>01947</t>
  </si>
  <si>
    <t>01789</t>
  </si>
  <si>
    <t>00630</t>
  </si>
  <si>
    <t>00221</t>
  </si>
  <si>
    <t>04847</t>
  </si>
  <si>
    <t>03150</t>
  </si>
  <si>
    <t>00806</t>
  </si>
  <si>
    <t>00562</t>
  </si>
  <si>
    <t>05136</t>
  </si>
  <si>
    <t>05115</t>
  </si>
  <si>
    <t>04440</t>
  </si>
  <si>
    <t>04259</t>
  </si>
  <si>
    <t>03396</t>
  </si>
  <si>
    <t>01770</t>
  </si>
  <si>
    <t>01134</t>
  </si>
  <si>
    <t>00990</t>
  </si>
  <si>
    <t>00686</t>
  </si>
  <si>
    <t>00669</t>
  </si>
  <si>
    <t>05159</t>
  </si>
  <si>
    <t>04488</t>
  </si>
  <si>
    <t>04007</t>
  </si>
  <si>
    <t>03070</t>
  </si>
  <si>
    <t>02091</t>
  </si>
  <si>
    <t>01278</t>
  </si>
  <si>
    <t>00903</t>
  </si>
  <si>
    <t>00841</t>
  </si>
  <si>
    <t>00361</t>
  </si>
  <si>
    <t>00197</t>
  </si>
  <si>
    <t>04667</t>
  </si>
  <si>
    <t>04659</t>
  </si>
  <si>
    <t>04177</t>
  </si>
  <si>
    <t>03442</t>
  </si>
  <si>
    <t>01666</t>
  </si>
  <si>
    <t>00807</t>
  </si>
  <si>
    <t>00485</t>
  </si>
  <si>
    <t>00405</t>
  </si>
  <si>
    <t>00343</t>
  </si>
  <si>
    <t>05034</t>
  </si>
  <si>
    <t>04961</t>
  </si>
  <si>
    <t>03729</t>
  </si>
  <si>
    <t>03527</t>
  </si>
  <si>
    <t>02958</t>
  </si>
  <si>
    <t>02647</t>
  </si>
  <si>
    <t>02466</t>
  </si>
  <si>
    <t>02343</t>
  </si>
  <si>
    <t>01922</t>
  </si>
  <si>
    <t>01344</t>
  </si>
  <si>
    <t>01108</t>
  </si>
  <si>
    <t>00559</t>
  </si>
  <si>
    <t>00324</t>
  </si>
  <si>
    <t>04721</t>
  </si>
  <si>
    <t>04610</t>
  </si>
  <si>
    <t>04145</t>
  </si>
  <si>
    <t>02673</t>
  </si>
  <si>
    <t>02575</t>
  </si>
  <si>
    <t>01365</t>
  </si>
  <si>
    <t>01202</t>
  </si>
  <si>
    <t>05199</t>
  </si>
  <si>
    <t>03021</t>
  </si>
  <si>
    <t>02737</t>
  </si>
  <si>
    <t>02717</t>
  </si>
  <si>
    <t>02584</t>
  </si>
  <si>
    <t>01250</t>
  </si>
  <si>
    <t>00320</t>
  </si>
  <si>
    <t>05146</t>
  </si>
  <si>
    <t>05065</t>
  </si>
  <si>
    <t>03829</t>
  </si>
  <si>
    <t>01924</t>
  </si>
  <si>
    <t>01181</t>
  </si>
  <si>
    <t>00419</t>
  </si>
  <si>
    <t>00298</t>
  </si>
  <si>
    <t>00119</t>
  </si>
  <si>
    <t>04052</t>
  </si>
  <si>
    <t>03407</t>
  </si>
  <si>
    <t>02487</t>
  </si>
  <si>
    <t>02073</t>
  </si>
  <si>
    <t>01603</t>
  </si>
  <si>
    <t>00003</t>
  </si>
  <si>
    <t>04049</t>
  </si>
  <si>
    <t>03968</t>
  </si>
  <si>
    <t>01174</t>
  </si>
  <si>
    <t>01127</t>
  </si>
  <si>
    <t>00695</t>
  </si>
  <si>
    <t>04207</t>
  </si>
  <si>
    <t>03452</t>
  </si>
  <si>
    <t>02470</t>
  </si>
  <si>
    <t>01502</t>
  </si>
  <si>
    <t>05131</t>
  </si>
  <si>
    <t>04808</t>
  </si>
  <si>
    <t>03825</t>
  </si>
  <si>
    <t>02853</t>
  </si>
  <si>
    <t>02779</t>
  </si>
  <si>
    <t>02730</t>
  </si>
  <si>
    <t>02151</t>
  </si>
  <si>
    <t>01979</t>
  </si>
  <si>
    <t>01205</t>
  </si>
  <si>
    <t>00554</t>
  </si>
  <si>
    <t>04735</t>
  </si>
  <si>
    <t>04437</t>
  </si>
  <si>
    <t>03836</t>
  </si>
  <si>
    <t>02221</t>
  </si>
  <si>
    <t>02194</t>
  </si>
  <si>
    <t>01585</t>
  </si>
  <si>
    <t>01296</t>
  </si>
  <si>
    <t>00690</t>
  </si>
  <si>
    <t>00598</t>
  </si>
  <si>
    <t>00374</t>
  </si>
  <si>
    <t>00341</t>
  </si>
  <si>
    <t>02778</t>
  </si>
  <si>
    <t>05195</t>
  </si>
  <si>
    <t>04633</t>
  </si>
  <si>
    <t>04528</t>
  </si>
  <si>
    <t>03581</t>
  </si>
  <si>
    <t>03385</t>
  </si>
  <si>
    <t>01895</t>
  </si>
  <si>
    <t>01176</t>
  </si>
  <si>
    <t>04098</t>
  </si>
  <si>
    <t>02603</t>
  </si>
  <si>
    <t>02365</t>
  </si>
  <si>
    <t>02191</t>
  </si>
  <si>
    <t>01791</t>
  </si>
  <si>
    <t>01520</t>
  </si>
  <si>
    <t>01431</t>
  </si>
  <si>
    <t>00623</t>
  </si>
  <si>
    <t>00621</t>
  </si>
  <si>
    <t>00584</t>
  </si>
  <si>
    <t>05177</t>
  </si>
  <si>
    <t>05111</t>
  </si>
  <si>
    <t>05007</t>
  </si>
  <si>
    <t>04887</t>
  </si>
  <si>
    <t>04389</t>
  </si>
  <si>
    <t>04257</t>
  </si>
  <si>
    <t>03573</t>
  </si>
  <si>
    <t>03438</t>
  </si>
  <si>
    <t>01295</t>
  </si>
  <si>
    <t>00916</t>
  </si>
  <si>
    <t>00893</t>
  </si>
  <si>
    <t>00646</t>
  </si>
  <si>
    <t>00520</t>
  </si>
  <si>
    <t>00195</t>
  </si>
  <si>
    <t>04421</t>
  </si>
  <si>
    <t>02855</t>
  </si>
  <si>
    <t>02561</t>
  </si>
  <si>
    <t>02090</t>
  </si>
  <si>
    <t>01090</t>
  </si>
  <si>
    <t>00887</t>
  </si>
  <si>
    <t>04943</t>
  </si>
  <si>
    <t>04829</t>
  </si>
  <si>
    <t>04179</t>
  </si>
  <si>
    <t>03165</t>
  </si>
  <si>
    <t>03101</t>
  </si>
  <si>
    <t>02485</t>
  </si>
  <si>
    <t>02060</t>
  </si>
  <si>
    <t>01567</t>
  </si>
  <si>
    <t>01203</t>
  </si>
  <si>
    <t>00252</t>
  </si>
  <si>
    <t>00025</t>
  </si>
  <si>
    <t>04924</t>
  </si>
  <si>
    <t>04403</t>
  </si>
  <si>
    <t>02154</t>
  </si>
  <si>
    <t>00726</t>
  </si>
  <si>
    <t>05189</t>
  </si>
  <si>
    <t>05151</t>
  </si>
  <si>
    <t>04855</t>
  </si>
  <si>
    <t>04550</t>
  </si>
  <si>
    <t>04406</t>
  </si>
  <si>
    <t>03692</t>
  </si>
  <si>
    <t>03648</t>
  </si>
  <si>
    <t>03380</t>
  </si>
  <si>
    <t>02437</t>
  </si>
  <si>
    <t>02115</t>
  </si>
  <si>
    <t>02056</t>
  </si>
  <si>
    <t>01934</t>
  </si>
  <si>
    <t>01051</t>
  </si>
  <si>
    <t>00567</t>
  </si>
  <si>
    <t>00366</t>
  </si>
  <si>
    <t>05079</t>
  </si>
  <si>
    <t>04913</t>
  </si>
  <si>
    <t>04890</t>
  </si>
  <si>
    <t>04843</t>
  </si>
  <si>
    <t>04685</t>
  </si>
  <si>
    <t>03801</t>
  </si>
  <si>
    <t>03626</t>
  </si>
  <si>
    <t>03505</t>
  </si>
  <si>
    <t>02666</t>
  </si>
  <si>
    <t>02638</t>
  </si>
  <si>
    <t>01623</t>
  </si>
  <si>
    <t>00595</t>
  </si>
  <si>
    <t>00319</t>
  </si>
  <si>
    <t>04460</t>
  </si>
  <si>
    <t>03735</t>
  </si>
  <si>
    <t>03018</t>
  </si>
  <si>
    <t>02710</t>
  </si>
  <si>
    <t>01730</t>
  </si>
  <si>
    <t>00823</t>
  </si>
  <si>
    <t>00181</t>
  </si>
  <si>
    <t>00104</t>
  </si>
  <si>
    <t>04634</t>
  </si>
  <si>
    <t>04565</t>
  </si>
  <si>
    <t>04384</t>
  </si>
  <si>
    <t>03986</t>
  </si>
  <si>
    <t>03620</t>
  </si>
  <si>
    <t>02166</t>
  </si>
  <si>
    <t>01135</t>
  </si>
  <si>
    <t>00274</t>
  </si>
  <si>
    <t>00266</t>
  </si>
  <si>
    <t>04346</t>
  </si>
  <si>
    <t>04326</t>
  </si>
  <si>
    <t>03255</t>
  </si>
  <si>
    <t>02636</t>
  </si>
  <si>
    <t>02268</t>
  </si>
  <si>
    <t>01760</t>
  </si>
  <si>
    <t>01627</t>
  </si>
  <si>
    <t>00703</t>
  </si>
  <si>
    <t>00009</t>
  </si>
  <si>
    <t>05052</t>
  </si>
  <si>
    <t>04355</t>
  </si>
  <si>
    <t>04309</t>
  </si>
  <si>
    <t>03539</t>
  </si>
  <si>
    <t>02645</t>
  </si>
  <si>
    <t>01802</t>
  </si>
  <si>
    <t>01449</t>
  </si>
  <si>
    <t>00465</t>
  </si>
  <si>
    <t>00145</t>
  </si>
  <si>
    <t>04715</t>
  </si>
  <si>
    <t>03978</t>
  </si>
  <si>
    <t>01997</t>
  </si>
  <si>
    <t>01022</t>
  </si>
  <si>
    <t>00939</t>
  </si>
  <si>
    <t>00408</t>
  </si>
  <si>
    <t>04036</t>
  </si>
  <si>
    <t>03608</t>
  </si>
  <si>
    <t>03484</t>
  </si>
  <si>
    <t>03270</t>
  </si>
  <si>
    <t>01733</t>
  </si>
  <si>
    <t>01068</t>
  </si>
  <si>
    <t>00955</t>
  </si>
  <si>
    <t>00879</t>
  </si>
  <si>
    <t>00436</t>
  </si>
  <si>
    <t>04849</t>
  </si>
  <si>
    <t>04809</t>
  </si>
  <si>
    <t>04679</t>
  </si>
  <si>
    <t>04673</t>
  </si>
  <si>
    <t>03477</t>
  </si>
  <si>
    <t>02850</t>
  </si>
  <si>
    <t>02129</t>
  </si>
  <si>
    <t>01248</t>
  </si>
  <si>
    <t>01185</t>
  </si>
  <si>
    <t>00949</t>
  </si>
  <si>
    <t>00919</t>
  </si>
  <si>
    <t>00732</t>
  </si>
  <si>
    <t>00461</t>
  </si>
  <si>
    <t>00077</t>
  </si>
  <si>
    <t>03739</t>
  </si>
  <si>
    <t>03257</t>
  </si>
  <si>
    <t>00307</t>
  </si>
  <si>
    <t>02532</t>
  </si>
  <si>
    <t>01407</t>
  </si>
  <si>
    <t>01253</t>
  </si>
  <si>
    <t>01199</t>
  </si>
  <si>
    <t>00339</t>
  </si>
  <si>
    <t>05194</t>
  </si>
  <si>
    <t>04496</t>
  </si>
  <si>
    <t>03613</t>
  </si>
  <si>
    <t>03093</t>
  </si>
  <si>
    <t>02884</t>
  </si>
  <si>
    <t>02830</t>
  </si>
  <si>
    <t>01575</t>
  </si>
  <si>
    <t>01477</t>
  </si>
  <si>
    <t>01245</t>
  </si>
  <si>
    <t>01226</t>
  </si>
  <si>
    <t>04699</t>
  </si>
  <si>
    <t>03704</t>
  </si>
  <si>
    <t>03542</t>
  </si>
  <si>
    <t>03274</t>
  </si>
  <si>
    <t>03106</t>
  </si>
  <si>
    <t>02622</t>
  </si>
  <si>
    <t>01238</t>
  </si>
  <si>
    <t>04997</t>
  </si>
  <si>
    <t>04762</t>
  </si>
  <si>
    <t>02852</t>
  </si>
  <si>
    <t>01989</t>
  </si>
  <si>
    <t>01707</t>
  </si>
  <si>
    <t>01065</t>
  </si>
  <si>
    <t>00458</t>
  </si>
  <si>
    <t>03501</t>
  </si>
  <si>
    <t>03144</t>
  </si>
  <si>
    <t>03132</t>
  </si>
  <si>
    <t>02278</t>
  </si>
  <si>
    <t>03965</t>
  </si>
  <si>
    <t>03218</t>
  </si>
  <si>
    <t>02954</t>
  </si>
  <si>
    <t>02199</t>
  </si>
  <si>
    <t>02049</t>
  </si>
  <si>
    <t>01430</t>
  </si>
  <si>
    <t>00684</t>
  </si>
  <si>
    <t>00317</t>
  </si>
  <si>
    <t>00310</t>
  </si>
  <si>
    <t>05072</t>
  </si>
  <si>
    <t>04375</t>
  </si>
  <si>
    <t>04213</t>
  </si>
  <si>
    <t>02820</t>
  </si>
  <si>
    <t>01130</t>
  </si>
  <si>
    <t>01076</t>
  </si>
  <si>
    <t>00439</t>
  </si>
  <si>
    <t>04956</t>
  </si>
  <si>
    <t>04216</t>
  </si>
  <si>
    <t>03631</t>
  </si>
  <si>
    <t>03116</t>
  </si>
  <si>
    <t>01993</t>
  </si>
  <si>
    <t>00555</t>
  </si>
  <si>
    <t>00265</t>
  </si>
  <si>
    <t>00093</t>
  </si>
  <si>
    <t>04451</t>
  </si>
  <si>
    <t>02483</t>
  </si>
  <si>
    <t>01879</t>
  </si>
  <si>
    <t>01622</t>
  </si>
  <si>
    <t>01427</t>
  </si>
  <si>
    <t>01157</t>
  </si>
  <si>
    <t>05024</t>
  </si>
  <si>
    <t>04846</t>
  </si>
  <si>
    <t>04698</t>
  </si>
  <si>
    <t>04830</t>
  </si>
  <si>
    <t>04150</t>
  </si>
  <si>
    <t>02918</t>
  </si>
  <si>
    <t>01811</t>
  </si>
  <si>
    <t>01759</t>
  </si>
  <si>
    <t>01716</t>
  </si>
  <si>
    <t>04763</t>
  </si>
  <si>
    <t>01793</t>
  </si>
  <si>
    <t>00856</t>
  </si>
  <si>
    <t>00585</t>
  </si>
  <si>
    <t>00066</t>
  </si>
  <si>
    <t>05197</t>
  </si>
  <si>
    <t>04968</t>
  </si>
  <si>
    <t>04119</t>
  </si>
  <si>
    <t>04089</t>
  </si>
  <si>
    <t>03345</t>
  </si>
  <si>
    <t>02882</t>
  </si>
  <si>
    <t>02132</t>
  </si>
  <si>
    <t>01967</t>
  </si>
  <si>
    <t>01493</t>
  </si>
  <si>
    <t>01389</t>
  </si>
  <si>
    <t>00960</t>
  </si>
  <si>
    <t>00744</t>
  </si>
  <si>
    <t>00109</t>
  </si>
  <si>
    <t>04304</t>
  </si>
  <si>
    <t>04222</t>
  </si>
  <si>
    <t>04065</t>
  </si>
  <si>
    <t>03770</t>
  </si>
  <si>
    <t>03335</t>
  </si>
  <si>
    <t>02867</t>
  </si>
  <si>
    <t>02656</t>
  </si>
  <si>
    <t>02267</t>
  </si>
  <si>
    <t>01179</t>
  </si>
  <si>
    <t>01018</t>
  </si>
  <si>
    <t>00427</t>
  </si>
  <si>
    <t>00360</t>
  </si>
  <si>
    <t>04197</t>
  </si>
  <si>
    <t>04116</t>
  </si>
  <si>
    <t>03602</t>
  </si>
  <si>
    <t>02741</t>
  </si>
  <si>
    <t>02028</t>
  </si>
  <si>
    <t>01820</t>
  </si>
  <si>
    <t>01815</t>
  </si>
  <si>
    <t>00529</t>
  </si>
  <si>
    <t>00064</t>
  </si>
  <si>
    <t>00036</t>
  </si>
  <si>
    <t>04542</t>
  </si>
  <si>
    <t>03776</t>
  </si>
  <si>
    <t>02177</t>
  </si>
  <si>
    <t>02082</t>
  </si>
  <si>
    <t>02048</t>
  </si>
  <si>
    <t>01321</t>
  </si>
  <si>
    <t>01247</t>
  </si>
  <si>
    <t>01033</t>
  </si>
  <si>
    <t>00791</t>
  </si>
  <si>
    <t>00276</t>
  </si>
  <si>
    <t>04323</t>
  </si>
  <si>
    <t>03789</t>
  </si>
  <si>
    <t>02270</t>
  </si>
  <si>
    <t>02088</t>
  </si>
  <si>
    <t>01867</t>
  </si>
  <si>
    <t>01794</t>
  </si>
  <si>
    <t>05027</t>
  </si>
  <si>
    <t>04815</t>
  </si>
  <si>
    <t>04574</t>
  </si>
  <si>
    <t>04479</t>
  </si>
  <si>
    <t>03212</t>
  </si>
  <si>
    <t>02854</t>
  </si>
  <si>
    <t>01904</t>
  </si>
  <si>
    <t>00989</t>
  </si>
  <si>
    <t>00707</t>
  </si>
  <si>
    <t>00330</t>
  </si>
  <si>
    <t>03910</t>
  </si>
  <si>
    <t>03771</t>
  </si>
  <si>
    <t>00786</t>
  </si>
  <si>
    <t>00513</t>
  </si>
  <si>
    <t>04420</t>
  </si>
  <si>
    <t>03566</t>
  </si>
  <si>
    <t>03368</t>
  </si>
  <si>
    <t>04477</t>
  </si>
  <si>
    <t>04171</t>
  </si>
  <si>
    <t>03568</t>
  </si>
  <si>
    <t>01884</t>
  </si>
  <si>
    <t>01339</t>
  </si>
  <si>
    <t>05076</t>
  </si>
  <si>
    <t>04686</t>
  </si>
  <si>
    <t>04038</t>
  </si>
  <si>
    <t>03816</t>
  </si>
  <si>
    <t>02400</t>
  </si>
  <si>
    <t>01306</t>
  </si>
  <si>
    <t>00670</t>
  </si>
  <si>
    <t>00291</t>
  </si>
  <si>
    <t>00261</t>
  </si>
  <si>
    <t>04285</t>
  </si>
  <si>
    <t>03208</t>
  </si>
  <si>
    <t>02471</t>
  </si>
  <si>
    <t>01865</t>
  </si>
  <si>
    <t>01126</t>
  </si>
  <si>
    <t>05062</t>
  </si>
  <si>
    <t>04275</t>
  </si>
  <si>
    <t>04164</t>
  </si>
  <si>
    <t>04147</t>
  </si>
  <si>
    <t>02946</t>
  </si>
  <si>
    <t>02809</t>
  </si>
  <si>
    <t>02442</t>
  </si>
  <si>
    <t>02277</t>
  </si>
  <si>
    <t>00524</t>
  </si>
  <si>
    <t>03926</t>
  </si>
  <si>
    <t>01094</t>
  </si>
  <si>
    <t>04705</t>
  </si>
  <si>
    <t>04336</t>
  </si>
  <si>
    <t>03904</t>
  </si>
  <si>
    <t>01358</t>
  </si>
  <si>
    <t>00641</t>
  </si>
  <si>
    <t>04984</t>
  </si>
  <si>
    <t>04840</t>
  </si>
  <si>
    <t>02374</t>
  </si>
  <si>
    <t>02205</t>
  </si>
  <si>
    <t>01415</t>
  </si>
  <si>
    <t>00905</t>
  </si>
  <si>
    <t>04371</t>
  </si>
  <si>
    <t>04286</t>
  </si>
  <si>
    <t>04138</t>
  </si>
  <si>
    <t>04135</t>
  </si>
  <si>
    <t>03627</t>
  </si>
  <si>
    <t>01852</t>
  </si>
  <si>
    <t>00809</t>
  </si>
  <si>
    <t>02516</t>
  </si>
  <si>
    <t>02250</t>
  </si>
  <si>
    <t>04868</t>
  </si>
  <si>
    <t>03830</t>
  </si>
  <si>
    <t>03333</t>
  </si>
  <si>
    <t>02569</t>
  </si>
  <si>
    <t>01862</t>
  </si>
  <si>
    <t>01292</t>
  </si>
  <si>
    <t>00151</t>
  </si>
  <si>
    <t>05152</t>
  </si>
  <si>
    <t>05102</t>
  </si>
  <si>
    <t>04646</t>
  </si>
  <si>
    <t>04347</t>
  </si>
  <si>
    <t>03818</t>
  </si>
  <si>
    <t>03814</t>
  </si>
  <si>
    <t>03382</t>
  </si>
  <si>
    <t>03267</t>
  </si>
  <si>
    <t>03119</t>
  </si>
  <si>
    <t>02247</t>
  </si>
  <si>
    <t>01639</t>
  </si>
  <si>
    <t>01158</t>
  </si>
  <si>
    <t>00306</t>
  </si>
  <si>
    <t>04811</t>
  </si>
  <si>
    <t>04557</t>
  </si>
  <si>
    <t>04251</t>
  </si>
  <si>
    <t>04118</t>
  </si>
  <si>
    <t>04018</t>
  </si>
  <si>
    <t>03051</t>
  </si>
  <si>
    <t>02299</t>
  </si>
  <si>
    <t>01548</t>
  </si>
  <si>
    <t>01491</t>
  </si>
  <si>
    <t>00922</t>
  </si>
  <si>
    <t>00871</t>
  </si>
  <si>
    <t>00452</t>
  </si>
  <si>
    <t>05200</t>
  </si>
  <si>
    <t>04522</t>
  </si>
  <si>
    <t>02863</t>
  </si>
  <si>
    <t>02840</t>
  </si>
  <si>
    <t>02795</t>
  </si>
  <si>
    <t>02388</t>
  </si>
  <si>
    <t>01331</t>
  </si>
  <si>
    <t>01151</t>
  </si>
  <si>
    <t>00790</t>
  </si>
  <si>
    <t>00437</t>
  </si>
  <si>
    <t>00417</t>
  </si>
  <si>
    <t>00370</t>
  </si>
  <si>
    <t>00080</t>
  </si>
  <si>
    <t>04517</t>
  </si>
  <si>
    <t>04199</t>
  </si>
  <si>
    <t>02803</t>
  </si>
  <si>
    <t>02383</t>
  </si>
  <si>
    <t>02310</t>
  </si>
  <si>
    <t>01577</t>
  </si>
  <si>
    <t>04883</t>
  </si>
  <si>
    <t>03788</t>
  </si>
  <si>
    <t>03743</t>
  </si>
  <si>
    <t>03216</t>
  </si>
  <si>
    <t>03124</t>
  </si>
  <si>
    <t>02085</t>
  </si>
  <si>
    <t>01395</t>
  </si>
  <si>
    <t>00407</t>
  </si>
  <si>
    <t>00160</t>
  </si>
  <si>
    <t>00095</t>
  </si>
  <si>
    <t>02069</t>
  </si>
  <si>
    <t>04510</t>
  </si>
  <si>
    <t>03286</t>
  </si>
  <si>
    <t>03226</t>
  </si>
  <si>
    <t>03108</t>
  </si>
  <si>
    <t>02921</t>
  </si>
  <si>
    <t>02789</t>
  </si>
  <si>
    <t>02124</t>
  </si>
  <si>
    <t>01931</t>
  </si>
  <si>
    <t>00600</t>
  </si>
  <si>
    <t>03690</t>
  </si>
  <si>
    <t>03027</t>
  </si>
  <si>
    <t>00030</t>
  </si>
  <si>
    <t>04807</t>
  </si>
  <si>
    <t>03899</t>
  </si>
  <si>
    <t>03821</t>
  </si>
  <si>
    <t>03322</t>
  </si>
  <si>
    <t>02425</t>
  </si>
  <si>
    <t>01721</t>
  </si>
  <si>
    <t>01029</t>
  </si>
  <si>
    <t>00808</t>
  </si>
  <si>
    <t>00305</t>
  </si>
  <si>
    <t>04435</t>
  </si>
  <si>
    <t>04041</t>
  </si>
  <si>
    <t>02236</t>
  </si>
  <si>
    <t>02200</t>
  </si>
  <si>
    <t>01942</t>
  </si>
  <si>
    <t>00802</t>
  </si>
  <si>
    <t>00234</t>
  </si>
  <si>
    <t>04666</t>
  </si>
  <si>
    <t>04290</t>
  </si>
  <si>
    <t>01442</t>
  </si>
  <si>
    <t>00918</t>
  </si>
  <si>
    <t>00725</t>
  </si>
  <si>
    <t>00462</t>
  </si>
  <si>
    <t>00210</t>
  </si>
  <si>
    <t>00005</t>
  </si>
  <si>
    <t>04269</t>
  </si>
  <si>
    <t>04191</t>
  </si>
  <si>
    <t>03845</t>
  </si>
  <si>
    <t>03603</t>
  </si>
  <si>
    <t>03588</t>
  </si>
  <si>
    <t>03399</t>
  </si>
  <si>
    <t>02932</t>
  </si>
  <si>
    <t>02788</t>
  </si>
  <si>
    <t>02728</t>
  </si>
  <si>
    <t>01361</t>
  </si>
  <si>
    <t>01346</t>
  </si>
  <si>
    <t>01214</t>
  </si>
  <si>
    <t>05138</t>
  </si>
  <si>
    <t>04881</t>
  </si>
  <si>
    <t>04824</t>
  </si>
  <si>
    <t>04429</t>
  </si>
  <si>
    <t>04343</t>
  </si>
  <si>
    <t>03993</t>
  </si>
  <si>
    <t>02761</t>
  </si>
  <si>
    <t>02452</t>
  </si>
  <si>
    <t>02102</t>
  </si>
  <si>
    <t>00997</t>
  </si>
  <si>
    <t>00259</t>
  </si>
  <si>
    <t>03074</t>
  </si>
  <si>
    <t>02648</t>
  </si>
  <si>
    <t>02067</t>
  </si>
  <si>
    <t>00665</t>
  </si>
  <si>
    <t>00494</t>
  </si>
  <si>
    <t>00365</t>
  </si>
  <si>
    <t>05147</t>
  </si>
  <si>
    <t>05093</t>
  </si>
  <si>
    <t>04500</t>
  </si>
  <si>
    <t>00103</t>
  </si>
  <si>
    <t>04865</t>
  </si>
  <si>
    <t>03369</t>
  </si>
  <si>
    <t>03140</t>
  </si>
  <si>
    <t>02922</t>
  </si>
  <si>
    <t>02186</t>
  </si>
  <si>
    <t>01229</t>
  </si>
  <si>
    <t>00937</t>
  </si>
  <si>
    <t>00874</t>
  </si>
  <si>
    <t>00572</t>
  </si>
  <si>
    <t>02530</t>
  </si>
  <si>
    <t>00753</t>
  </si>
  <si>
    <t>00241</t>
  </si>
  <si>
    <t>00222</t>
  </si>
  <si>
    <t>04606</t>
  </si>
  <si>
    <t>04208</t>
  </si>
  <si>
    <t>04097</t>
  </si>
  <si>
    <t>03346</t>
  </si>
  <si>
    <t>03269</t>
  </si>
  <si>
    <t>02786</t>
  </si>
  <si>
    <t>02563</t>
  </si>
  <si>
    <t>02063</t>
  </si>
  <si>
    <t>01375</t>
  </si>
  <si>
    <t>00770</t>
  </si>
  <si>
    <t>04859</t>
  </si>
  <si>
    <t>04293</t>
  </si>
  <si>
    <t>04106</t>
  </si>
  <si>
    <t>03567</t>
  </si>
  <si>
    <t>03375</t>
  </si>
  <si>
    <t>01900</t>
  </si>
  <si>
    <t>01738</t>
  </si>
  <si>
    <t>00354</t>
  </si>
  <si>
    <t>00078</t>
  </si>
  <si>
    <t>05066</t>
  </si>
  <si>
    <t>03976</t>
  </si>
  <si>
    <t>02307</t>
  </si>
  <si>
    <t>02162</t>
  </si>
  <si>
    <t>01687</t>
  </si>
  <si>
    <t>01535</t>
  </si>
  <si>
    <t>00784</t>
  </si>
  <si>
    <t>00242</t>
  </si>
  <si>
    <t>03548</t>
  </si>
  <si>
    <t>01128</t>
  </si>
  <si>
    <t>01015</t>
  </si>
  <si>
    <t>00097</t>
  </si>
  <si>
    <t>00044</t>
  </si>
  <si>
    <t>04584</t>
  </si>
  <si>
    <t>04210</t>
  </si>
  <si>
    <t>02610</t>
  </si>
  <si>
    <t>02045</t>
  </si>
  <si>
    <t>01489</t>
  </si>
  <si>
    <t>01069</t>
  </si>
  <si>
    <t>04345</t>
  </si>
  <si>
    <t>01224</t>
  </si>
  <si>
    <t>00058</t>
  </si>
  <si>
    <t>04226</t>
  </si>
  <si>
    <t>03828</t>
  </si>
  <si>
    <t>03679</t>
  </si>
  <si>
    <t>02845</t>
  </si>
  <si>
    <t>02831</t>
  </si>
  <si>
    <t>02601</t>
  </si>
  <si>
    <t>02344</t>
  </si>
  <si>
    <t>02305</t>
  </si>
  <si>
    <t>01617</t>
  </si>
  <si>
    <t>00601</t>
  </si>
  <si>
    <t>00075</t>
  </si>
  <si>
    <t>04613</t>
  </si>
  <si>
    <t>04003</t>
  </si>
  <si>
    <t>03549</t>
  </si>
  <si>
    <t>03529</t>
  </si>
  <si>
    <t>03471</t>
  </si>
  <si>
    <t>03187</t>
  </si>
  <si>
    <t>02755</t>
  </si>
  <si>
    <t>02726</t>
  </si>
  <si>
    <t>02370</t>
  </si>
  <si>
    <t>01818</t>
  </si>
  <si>
    <t>01593</t>
  </si>
  <si>
    <t>05030</t>
  </si>
  <si>
    <t>04599</t>
  </si>
  <si>
    <t>03964</t>
  </si>
  <si>
    <t>03514</t>
  </si>
  <si>
    <t>03353</t>
  </si>
  <si>
    <t>02879</t>
  </si>
  <si>
    <t>02077</t>
  </si>
  <si>
    <t>01955</t>
  </si>
  <si>
    <t>04149</t>
  </si>
  <si>
    <t>02790</t>
  </si>
  <si>
    <t>03762</t>
  </si>
  <si>
    <t>03700</t>
  </si>
  <si>
    <t>03575</t>
  </si>
  <si>
    <t>03078</t>
  </si>
  <si>
    <t>02340</t>
  </si>
  <si>
    <t>02108</t>
  </si>
  <si>
    <t>02890</t>
  </si>
  <si>
    <t>02428</t>
  </si>
  <si>
    <t>01568</t>
  </si>
  <si>
    <t>01393</t>
  </si>
  <si>
    <t>00662</t>
  </si>
  <si>
    <t>04826</t>
  </si>
  <si>
    <t>03426</t>
  </si>
  <si>
    <t>03288</t>
  </si>
  <si>
    <t>02866</t>
  </si>
  <si>
    <t>01663</t>
  </si>
  <si>
    <t>01481</t>
  </si>
  <si>
    <t>00271</t>
  </si>
  <si>
    <t>00094</t>
  </si>
  <si>
    <t>03163</t>
  </si>
  <si>
    <t>02975</t>
  </si>
  <si>
    <t>02870</t>
  </si>
  <si>
    <t>02629</t>
  </si>
  <si>
    <t>02146</t>
  </si>
  <si>
    <t>01642</t>
  </si>
  <si>
    <t>00348</t>
  </si>
  <si>
    <t>04990</t>
  </si>
  <si>
    <t>03987</t>
  </si>
  <si>
    <t>03768</t>
  </si>
  <si>
    <t>02860</t>
  </si>
  <si>
    <t>00618</t>
  </si>
  <si>
    <t>00121</t>
  </si>
  <si>
    <t>05180</t>
  </si>
  <si>
    <t>04827</t>
  </si>
  <si>
    <t>04733</t>
  </si>
  <si>
    <t>04640</t>
  </si>
  <si>
    <t>04340</t>
  </si>
  <si>
    <t>04016</t>
  </si>
  <si>
    <t>03983</t>
  </si>
  <si>
    <t>03137</t>
  </si>
  <si>
    <t>03112</t>
  </si>
  <si>
    <t>03057</t>
  </si>
  <si>
    <t>03026</t>
  </si>
  <si>
    <t>02006</t>
  </si>
  <si>
    <t>01694</t>
  </si>
  <si>
    <t>01023</t>
  </si>
  <si>
    <t>00223</t>
  </si>
  <si>
    <t>05105</t>
  </si>
  <si>
    <t>04676</t>
  </si>
  <si>
    <t>02993</t>
  </si>
  <si>
    <t>01817</t>
  </si>
  <si>
    <t>01632</t>
  </si>
  <si>
    <t>01455</t>
  </si>
  <si>
    <t>01343</t>
  </si>
  <si>
    <t>00496</t>
  </si>
  <si>
    <t>05058</t>
  </si>
  <si>
    <t>05000</t>
  </si>
  <si>
    <t>04740</t>
  </si>
  <si>
    <t>04452</t>
  </si>
  <si>
    <t>04169</t>
  </si>
  <si>
    <t>03837</t>
  </si>
  <si>
    <t>03306</t>
  </si>
  <si>
    <t>03211</t>
  </si>
  <si>
    <t>02942</t>
  </si>
  <si>
    <t>02574</t>
  </si>
  <si>
    <t>02188</t>
  </si>
  <si>
    <t>00852</t>
  </si>
  <si>
    <t>04928</t>
  </si>
  <si>
    <t>02503</t>
  </si>
  <si>
    <t>00987</t>
  </si>
  <si>
    <t>01868</t>
  </si>
  <si>
    <t>04765</t>
  </si>
  <si>
    <t>04133</t>
  </si>
  <si>
    <t>03839</t>
  </si>
  <si>
    <t>03559</t>
  </si>
  <si>
    <t>02791</t>
  </si>
  <si>
    <t>02564</t>
  </si>
  <si>
    <t>01973</t>
  </si>
  <si>
    <t>01914</t>
  </si>
  <si>
    <t>04671</t>
  </si>
  <si>
    <t>04064</t>
  </si>
  <si>
    <t>04012</t>
  </si>
  <si>
    <t>03398</t>
  </si>
  <si>
    <t>03299</t>
  </si>
  <si>
    <t>02723</t>
  </si>
  <si>
    <t>02176</t>
  </si>
  <si>
    <t>02083</t>
  </si>
  <si>
    <t>01732</t>
  </si>
  <si>
    <t>01579</t>
  </si>
  <si>
    <t>01553</t>
  </si>
  <si>
    <t>01083</t>
  </si>
  <si>
    <t>01008</t>
  </si>
  <si>
    <t>00991</t>
  </si>
  <si>
    <t>04975</t>
  </si>
  <si>
    <t>04321</t>
  </si>
  <si>
    <t>04265</t>
  </si>
  <si>
    <t>04172</t>
  </si>
  <si>
    <t>04160</t>
  </si>
  <si>
    <t>03979</t>
  </si>
  <si>
    <t>03815</t>
  </si>
  <si>
    <t>03606</t>
  </si>
  <si>
    <t>03098</t>
  </si>
  <si>
    <t>02743</t>
  </si>
  <si>
    <t>01728</t>
  </si>
  <si>
    <t>00957</t>
  </si>
  <si>
    <t>00862</t>
  </si>
  <si>
    <t>00491</t>
  </si>
  <si>
    <t>00478</t>
  </si>
  <si>
    <t>04220</t>
  </si>
  <si>
    <t>03842</t>
  </si>
  <si>
    <t>02978</t>
  </si>
  <si>
    <t>02285</t>
  </si>
  <si>
    <t>01946</t>
  </si>
  <si>
    <t>01524</t>
  </si>
  <si>
    <t>01446</t>
  </si>
  <si>
    <t>01443</t>
  </si>
  <si>
    <t>00661</t>
  </si>
  <si>
    <t>00515</t>
  </si>
  <si>
    <t>04970</t>
  </si>
  <si>
    <t>04237</t>
  </si>
  <si>
    <t>03938</t>
  </si>
  <si>
    <t>03870</t>
  </si>
  <si>
    <t>03281</t>
  </si>
  <si>
    <t>03234</t>
  </si>
  <si>
    <t>03103</t>
  </si>
  <si>
    <t>03002</t>
  </si>
  <si>
    <t>02613</t>
  </si>
  <si>
    <t>01543</t>
  </si>
  <si>
    <t>01156</t>
  </si>
  <si>
    <t>00827</t>
  </si>
  <si>
    <t>00247</t>
  </si>
  <si>
    <t>04775</t>
  </si>
  <si>
    <t>04563</t>
  </si>
  <si>
    <t>04215</t>
  </si>
  <si>
    <t>02328</t>
  </si>
  <si>
    <t>02140</t>
  </si>
  <si>
    <t>01854</t>
  </si>
  <si>
    <t>01054</t>
  </si>
  <si>
    <t>04471</t>
  </si>
  <si>
    <t>04056</t>
  </si>
  <si>
    <t>03972</t>
  </si>
  <si>
    <t>03676</t>
  </si>
  <si>
    <t>02431</t>
  </si>
  <si>
    <t>01966</t>
  </si>
  <si>
    <t>01921</t>
  </si>
  <si>
    <t>05087</t>
  </si>
  <si>
    <t>04256</t>
  </si>
  <si>
    <t>03918</t>
  </si>
  <si>
    <t>03647</t>
  </si>
  <si>
    <t>01965</t>
  </si>
  <si>
    <t>05029</t>
  </si>
  <si>
    <t>04895</t>
  </si>
  <si>
    <t>04636</t>
  </si>
  <si>
    <t>03935</t>
  </si>
  <si>
    <t>03141</t>
  </si>
  <si>
    <t>02948</t>
  </si>
  <si>
    <t>02534</t>
  </si>
  <si>
    <t>02426</t>
  </si>
  <si>
    <t>02282</t>
  </si>
  <si>
    <t>02126</t>
  </si>
  <si>
    <t>01652</t>
  </si>
  <si>
    <t>01394</t>
  </si>
  <si>
    <t>01267</t>
  </si>
  <si>
    <t>00967</t>
  </si>
  <si>
    <t>00959</t>
  </si>
  <si>
    <t>00627</t>
  </si>
  <si>
    <t>00071</t>
  </si>
  <si>
    <t>04850</t>
  </si>
  <si>
    <t>04045</t>
  </si>
  <si>
    <t>03174</t>
  </si>
  <si>
    <t>03083</t>
  </si>
  <si>
    <t>01386</t>
  </si>
  <si>
    <t>00962</t>
  </si>
  <si>
    <t>00421</t>
  </si>
  <si>
    <t>04447</t>
  </si>
  <si>
    <t>03521</t>
  </si>
  <si>
    <t>03200</t>
  </si>
  <si>
    <t>03162</t>
  </si>
  <si>
    <t>02414</t>
  </si>
  <si>
    <t>02281</t>
  </si>
  <si>
    <t>00747</t>
  </si>
  <si>
    <t>04832</t>
  </si>
  <si>
    <t>04767</t>
  </si>
  <si>
    <t>04665</t>
  </si>
  <si>
    <t>04252</t>
  </si>
  <si>
    <t>02749</t>
  </si>
  <si>
    <t>00771</t>
  </si>
  <si>
    <t>03712</t>
  </si>
  <si>
    <t>01564</t>
  </si>
  <si>
    <t>01101</t>
  </si>
  <si>
    <t>00322</t>
  </si>
  <si>
    <t>00245</t>
  </si>
  <si>
    <t>05168</t>
  </si>
  <si>
    <t>04600</t>
  </si>
  <si>
    <t>03319</t>
  </si>
  <si>
    <t>02618</t>
  </si>
  <si>
    <t>01682</t>
  </si>
  <si>
    <t>01326</t>
  </si>
  <si>
    <t>01243</t>
  </si>
  <si>
    <t>01111</t>
  </si>
  <si>
    <t>00415</t>
  </si>
  <si>
    <t>05040</t>
  </si>
  <si>
    <t>02773</t>
  </si>
  <si>
    <t>02187</t>
  </si>
  <si>
    <t>01634</t>
  </si>
  <si>
    <t>01563</t>
  </si>
  <si>
    <t>00925</t>
  </si>
  <si>
    <t>03556</t>
  </si>
  <si>
    <t>02356</t>
  </si>
  <si>
    <t>01468</t>
  </si>
  <si>
    <t>00859</t>
  </si>
  <si>
    <t>00390</t>
  </si>
  <si>
    <t>00227</t>
  </si>
  <si>
    <t>05132</t>
  </si>
  <si>
    <t>04778</t>
  </si>
  <si>
    <t>04641</t>
  </si>
  <si>
    <t>04530</t>
  </si>
  <si>
    <t>03982</t>
  </si>
  <si>
    <t>03075</t>
  </si>
  <si>
    <t>02579</t>
  </si>
  <si>
    <t>02386</t>
  </si>
  <si>
    <t>02369</t>
  </si>
  <si>
    <t>01843</t>
  </si>
  <si>
    <t>01227</t>
  </si>
  <si>
    <t>02382</t>
  </si>
  <si>
    <t>02201</t>
  </si>
  <si>
    <t>01266</t>
  </si>
  <si>
    <t>00836</t>
  </si>
  <si>
    <t>00813</t>
  </si>
  <si>
    <t>05104</t>
  </si>
  <si>
    <t>04645</t>
  </si>
  <si>
    <t>04061</t>
  </si>
  <si>
    <t>03807</t>
  </si>
  <si>
    <t>03553</t>
  </si>
  <si>
    <t>03340</t>
  </si>
  <si>
    <t>03045</t>
  </si>
  <si>
    <t>02693</t>
  </si>
  <si>
    <t>02596</t>
  </si>
  <si>
    <t>01976</t>
  </si>
  <si>
    <t>01104</t>
  </si>
  <si>
    <t>00835</t>
  </si>
  <si>
    <t>05059</t>
  </si>
  <si>
    <t>04892</t>
  </si>
  <si>
    <t>04734</t>
  </si>
  <si>
    <t>04377</t>
  </si>
  <si>
    <t>04035</t>
  </si>
  <si>
    <t>02652</t>
  </si>
  <si>
    <t>02525</t>
  </si>
  <si>
    <t>02415</t>
  </si>
  <si>
    <t>02252</t>
  </si>
  <si>
    <t>01397</t>
  </si>
  <si>
    <t>01148</t>
  </si>
  <si>
    <t>01011</t>
  </si>
  <si>
    <t>00382</t>
  </si>
  <si>
    <t>04463</t>
  </si>
  <si>
    <t>04338</t>
  </si>
  <si>
    <t>04180</t>
  </si>
  <si>
    <t>01871</t>
  </si>
  <si>
    <t>01799</t>
  </si>
  <si>
    <t>01411</t>
  </si>
  <si>
    <t>01289</t>
  </si>
  <si>
    <t>01145</t>
  </si>
  <si>
    <t>00220</t>
  </si>
  <si>
    <t>00118</t>
  </si>
  <si>
    <t>00100</t>
  </si>
  <si>
    <t>03803</t>
  </si>
  <si>
    <t>02539</t>
  </si>
  <si>
    <t>02156</t>
  </si>
  <si>
    <t>01915</t>
  </si>
  <si>
    <t>01187</t>
  </si>
  <si>
    <t>00694</t>
  </si>
  <si>
    <t>00657</t>
  </si>
  <si>
    <t>00295</t>
  </si>
  <si>
    <t>00207</t>
  </si>
  <si>
    <t>04999</t>
  </si>
  <si>
    <t>04614</t>
  </si>
  <si>
    <t>04556</t>
  </si>
  <si>
    <t>03397</t>
  </si>
  <si>
    <t>02936</t>
  </si>
  <si>
    <t>02409</t>
  </si>
  <si>
    <t>01665</t>
  </si>
  <si>
    <t>01599</t>
  </si>
  <si>
    <t>00590</t>
  </si>
  <si>
    <t>05161</t>
  </si>
  <si>
    <t>04804</t>
  </si>
  <si>
    <t>04141</t>
  </si>
  <si>
    <t>02644</t>
  </si>
  <si>
    <t>02519</t>
  </si>
  <si>
    <t>02059</t>
  </si>
  <si>
    <t>00831</t>
  </si>
  <si>
    <t>00777</t>
  </si>
  <si>
    <t>04362</t>
  </si>
  <si>
    <t>03109</t>
  </si>
  <si>
    <t>02376</t>
  </si>
  <si>
    <t>00739</t>
  </si>
  <si>
    <t>04467</t>
  </si>
  <si>
    <t>03875</t>
  </si>
  <si>
    <t>03550</t>
  </si>
  <si>
    <t>03537</t>
  </si>
  <si>
    <t>02763</t>
  </si>
  <si>
    <t>02595</t>
  </si>
  <si>
    <t>02030</t>
  </si>
  <si>
    <t>01644</t>
  </si>
  <si>
    <t>00954</t>
  </si>
  <si>
    <t>05117</t>
  </si>
  <si>
    <t>05033</t>
  </si>
  <si>
    <t>05006</t>
  </si>
  <si>
    <t>04962</t>
  </si>
  <si>
    <t>04931</t>
  </si>
  <si>
    <t>04871</t>
  </si>
  <si>
    <t>04575</t>
  </si>
  <si>
    <t>03338</t>
  </si>
  <si>
    <t>02624</t>
  </si>
  <si>
    <t>02554</t>
  </si>
  <si>
    <t>02253</t>
  </si>
  <si>
    <t>01469</t>
  </si>
  <si>
    <t>00272</t>
  </si>
  <si>
    <t>04271</t>
  </si>
  <si>
    <t>03644</t>
  </si>
  <si>
    <t>03604</t>
  </si>
  <si>
    <t>02802</t>
  </si>
  <si>
    <t>02266</t>
  </si>
  <si>
    <t>01516</t>
  </si>
  <si>
    <t>00457</t>
  </si>
  <si>
    <t>00368</t>
  </si>
  <si>
    <t>00021</t>
  </si>
  <si>
    <t>04474</t>
  </si>
  <si>
    <t>04063</t>
  </si>
  <si>
    <t>03860</t>
  </si>
  <si>
    <t>02682</t>
  </si>
  <si>
    <t>02003</t>
  </si>
  <si>
    <t>00820</t>
  </si>
  <si>
    <t>00379</t>
  </si>
  <si>
    <t>04153</t>
  </si>
  <si>
    <t>04066</t>
  </si>
  <si>
    <t>03476</t>
  </si>
  <si>
    <t>01370</t>
  </si>
  <si>
    <t>01223</t>
  </si>
  <si>
    <t>00702</t>
  </si>
  <si>
    <t>04332</t>
  </si>
  <si>
    <t>04212</t>
  </si>
  <si>
    <t>04136</t>
  </si>
  <si>
    <t>03893</t>
  </si>
  <si>
    <t>03714</t>
  </si>
  <si>
    <t>03710</t>
  </si>
  <si>
    <t>02467</t>
  </si>
  <si>
    <t>02148</t>
  </si>
  <si>
    <t>01891</t>
  </si>
  <si>
    <t>00970</t>
  </si>
  <si>
    <t>00315</t>
  </si>
  <si>
    <t>00087</t>
  </si>
  <si>
    <t>04857</t>
  </si>
  <si>
    <t>04405</t>
  </si>
  <si>
    <t>04348</t>
  </si>
  <si>
    <t>04243</t>
  </si>
  <si>
    <t>00363</t>
  </si>
  <si>
    <t>05118</t>
  </si>
  <si>
    <t>04297</t>
  </si>
  <si>
    <t>04287</t>
  </si>
  <si>
    <t>03730</t>
  </si>
  <si>
    <t>02838</t>
  </si>
  <si>
    <t>02009</t>
  </si>
  <si>
    <t>01513</t>
  </si>
  <si>
    <t>01270</t>
  </si>
  <si>
    <t>00958</t>
  </si>
  <si>
    <t>00613</t>
  </si>
  <si>
    <t>00493</t>
  </si>
  <si>
    <t>00081</t>
  </si>
  <si>
    <t>05129</t>
  </si>
  <si>
    <t>04337</t>
  </si>
  <si>
    <t>04030</t>
  </si>
  <si>
    <t>02758</t>
  </si>
  <si>
    <t>02560</t>
  </si>
  <si>
    <t>01504</t>
  </si>
  <si>
    <t>00965</t>
  </si>
  <si>
    <t>00571</t>
  </si>
  <si>
    <t>00536</t>
  </si>
  <si>
    <t>04616</t>
  </si>
  <si>
    <t>04564</t>
  </si>
  <si>
    <t>04558</t>
  </si>
  <si>
    <t>03646</t>
  </si>
  <si>
    <t>03444</t>
  </si>
  <si>
    <t>02174</t>
  </si>
  <si>
    <t>01745</t>
  </si>
  <si>
    <t>01552</t>
  </si>
  <si>
    <t>01467</t>
  </si>
  <si>
    <t>00435</t>
  </si>
  <si>
    <t>00159</t>
  </si>
  <si>
    <t>03834</t>
  </si>
  <si>
    <t>03725</t>
  </si>
  <si>
    <t>02632</t>
  </si>
  <si>
    <t>02616</t>
  </si>
  <si>
    <t>02514</t>
  </si>
  <si>
    <t>02474</t>
  </si>
  <si>
    <t>02130</t>
  </si>
  <si>
    <t>00270</t>
  </si>
  <si>
    <t>00001</t>
  </si>
  <si>
    <t>05048</t>
  </si>
  <si>
    <t>04974</t>
  </si>
  <si>
    <t>04710</t>
  </si>
  <si>
    <t>02555</t>
  </si>
  <si>
    <t>02215</t>
  </si>
  <si>
    <t>01940</t>
  </si>
  <si>
    <t>01486</t>
  </si>
  <si>
    <t>01409</t>
  </si>
  <si>
    <t>00626</t>
  </si>
  <si>
    <t>00492</t>
  </si>
  <si>
    <t>00484</t>
  </si>
  <si>
    <t>00433</t>
  </si>
  <si>
    <t>00138</t>
  </si>
  <si>
    <t>05054</t>
  </si>
  <si>
    <t>04813</t>
  </si>
  <si>
    <t>04109</t>
  </si>
  <si>
    <t>04102</t>
  </si>
  <si>
    <t>03329</t>
  </si>
  <si>
    <t>03308</t>
  </si>
  <si>
    <t>03156</t>
  </si>
  <si>
    <t>03102</t>
  </si>
  <si>
    <t>03043</t>
  </si>
  <si>
    <t>02781</t>
  </si>
  <si>
    <t>02193</t>
  </si>
  <si>
    <t>01790</t>
  </si>
  <si>
    <t>01726</t>
  </si>
  <si>
    <t>00945</t>
  </si>
  <si>
    <t>04957</t>
  </si>
  <si>
    <t>04154</t>
  </si>
  <si>
    <t>04020</t>
  </si>
  <si>
    <t>03004</t>
  </si>
  <si>
    <t>02660</t>
  </si>
  <si>
    <t>02226</t>
  </si>
  <si>
    <t>01901</t>
  </si>
  <si>
    <t>00768</t>
  </si>
  <si>
    <t>04858</t>
  </si>
  <si>
    <t>04224</t>
  </si>
  <si>
    <t>03546</t>
  </si>
  <si>
    <t>03115</t>
  </si>
  <si>
    <t>02902</t>
  </si>
  <si>
    <t>02100</t>
  </si>
  <si>
    <t>01894</t>
  </si>
  <si>
    <t>01581</t>
  </si>
  <si>
    <t>01464</t>
  </si>
  <si>
    <t>01146</t>
  </si>
  <si>
    <t>00972</t>
  </si>
  <si>
    <t>00543</t>
  </si>
  <si>
    <t>00258</t>
  </si>
  <si>
    <t>00194</t>
  </si>
  <si>
    <t>04732</t>
  </si>
  <si>
    <t>04424</t>
  </si>
  <si>
    <t>04048</t>
  </si>
  <si>
    <t>03295</t>
  </si>
  <si>
    <t>01607</t>
  </si>
  <si>
    <t>00357</t>
  </si>
  <si>
    <t>00061</t>
  </si>
  <si>
    <t>03709</t>
  </si>
  <si>
    <t>03259</t>
  </si>
  <si>
    <t>02883</t>
  </si>
  <si>
    <t>02823</t>
  </si>
  <si>
    <t>01686</t>
  </si>
  <si>
    <t>01144</t>
  </si>
  <si>
    <t>00838</t>
  </si>
  <si>
    <t>00772</t>
  </si>
  <si>
    <t>03297</t>
  </si>
  <si>
    <t>02746</t>
  </si>
  <si>
    <t>02517</t>
  </si>
  <si>
    <t>02385</t>
  </si>
  <si>
    <t>02147</t>
  </si>
  <si>
    <t>01534</t>
  </si>
  <si>
    <t>01279</t>
  </si>
  <si>
    <t>01025</t>
  </si>
  <si>
    <t>00884</t>
  </si>
  <si>
    <t>05012</t>
  </si>
  <si>
    <t>04017</t>
  </si>
  <si>
    <t>03670</t>
  </si>
  <si>
    <t>03210</t>
  </si>
  <si>
    <t>03059</t>
  </si>
  <si>
    <t>02817</t>
  </si>
  <si>
    <t>02407</t>
  </si>
  <si>
    <t>01674</t>
  </si>
  <si>
    <t>01515</t>
  </si>
  <si>
    <t>01317</t>
  </si>
  <si>
    <t>00552</t>
  </si>
  <si>
    <t>00314</t>
  </si>
  <si>
    <t>04365</t>
  </si>
  <si>
    <t>03868</t>
  </si>
  <si>
    <t>03832</t>
  </si>
  <si>
    <t>03249</t>
  </si>
  <si>
    <t>02939</t>
  </si>
  <si>
    <t>02893</t>
  </si>
  <si>
    <t>02886</t>
  </si>
  <si>
    <t>02298</t>
  </si>
  <si>
    <t>01990</t>
  </si>
  <si>
    <t>01480</t>
  </si>
  <si>
    <t>00198</t>
  </si>
  <si>
    <t>00165</t>
  </si>
  <si>
    <t>05025</t>
  </si>
  <si>
    <t>04768</t>
  </si>
  <si>
    <t>04760</t>
  </si>
  <si>
    <t>03940</t>
  </si>
  <si>
    <t>03715</t>
  </si>
  <si>
    <t>03582</t>
  </si>
  <si>
    <t>03236</t>
  </si>
  <si>
    <t>02869</t>
  </si>
  <si>
    <t>02324</t>
  </si>
  <si>
    <t>01941</t>
  </si>
  <si>
    <t>01910</t>
  </si>
  <si>
    <t>00758</t>
  </si>
  <si>
    <t>04725</t>
  </si>
  <si>
    <t>03682</t>
  </si>
  <si>
    <t>03240</t>
  </si>
  <si>
    <t>03161</t>
  </si>
  <si>
    <t>02716</t>
  </si>
  <si>
    <t>01974</t>
  </si>
  <si>
    <t>01366</t>
  </si>
  <si>
    <t>01302</t>
  </si>
  <si>
    <t>00392</t>
  </si>
  <si>
    <t>00211</t>
  </si>
  <si>
    <t>03833</t>
  </si>
  <si>
    <t>02719</t>
  </si>
  <si>
    <t>00941</t>
  </si>
  <si>
    <t>00650</t>
  </si>
  <si>
    <t>00375</t>
  </si>
  <si>
    <t>02751</t>
  </si>
  <si>
    <t>02424</t>
  </si>
  <si>
    <t>01001</t>
  </si>
  <si>
    <t>00337</t>
  </si>
  <si>
    <t>04856</t>
  </si>
  <si>
    <t>04370</t>
  </si>
  <si>
    <t>03990</t>
  </si>
  <si>
    <t>02465</t>
  </si>
  <si>
    <t>02342</t>
  </si>
  <si>
    <t>02053</t>
  </si>
  <si>
    <t>01839</t>
  </si>
  <si>
    <t>01549</t>
  </si>
  <si>
    <t>00923</t>
  </si>
  <si>
    <t>05080</t>
  </si>
  <si>
    <t>04126</t>
  </si>
  <si>
    <t>04058</t>
  </si>
  <si>
    <t>03823</t>
  </si>
  <si>
    <t>03711</t>
  </si>
  <si>
    <t>03220</t>
  </si>
  <si>
    <t>02488</t>
  </si>
  <si>
    <t>02096</t>
  </si>
  <si>
    <t>02052</t>
  </si>
  <si>
    <t>01440</t>
  </si>
  <si>
    <t>01096</t>
  </si>
  <si>
    <t>00969</t>
  </si>
  <si>
    <t>00659</t>
  </si>
  <si>
    <t>05164</t>
  </si>
  <si>
    <t>04940</t>
  </si>
  <si>
    <t>04869</t>
  </si>
  <si>
    <t>03819</t>
  </si>
  <si>
    <t>03591</t>
  </si>
  <si>
    <t>02720</t>
  </si>
  <si>
    <t>02547</t>
  </si>
  <si>
    <t>02352</t>
  </si>
  <si>
    <t>01310</t>
  </si>
  <si>
    <t>01149</t>
  </si>
  <si>
    <t>04165</t>
  </si>
  <si>
    <t>03942</t>
  </si>
  <si>
    <t>03931</t>
  </si>
  <si>
    <t>03610</t>
  </si>
  <si>
    <t>01546</t>
  </si>
  <si>
    <t>00727</t>
  </si>
  <si>
    <t>05174</t>
  </si>
  <si>
    <t>05071</t>
  </si>
  <si>
    <t>04233</t>
  </si>
  <si>
    <t>03858</t>
  </si>
  <si>
    <t>02363</t>
  </si>
  <si>
    <t>01683</t>
  </si>
  <si>
    <t>01531</t>
  </si>
  <si>
    <t>00906</t>
  </si>
  <si>
    <t>00729</t>
  </si>
  <si>
    <t>04873</t>
  </si>
  <si>
    <t>04589</t>
  </si>
  <si>
    <t>04122</t>
  </si>
  <si>
    <t>03937</t>
  </si>
  <si>
    <t>02650</t>
  </si>
  <si>
    <t>02249</t>
  </si>
  <si>
    <t>01217</t>
  </si>
  <si>
    <t>05158</t>
  </si>
  <si>
    <t>02895</t>
  </si>
  <si>
    <t>00045</t>
  </si>
  <si>
    <t>04079</t>
  </si>
  <si>
    <t>03474</t>
  </si>
  <si>
    <t>02417</t>
  </si>
  <si>
    <t>01897</t>
  </si>
  <si>
    <t>01655</t>
  </si>
  <si>
    <t>01089</t>
  </si>
  <si>
    <t>00929</t>
  </si>
  <si>
    <t>00557</t>
  </si>
  <si>
    <t>00521</t>
  </si>
  <si>
    <t>03688</t>
  </si>
  <si>
    <t>02109</t>
  </si>
  <si>
    <t>01677</t>
  </si>
  <si>
    <t>01050</t>
  </si>
  <si>
    <t>00944</t>
  </si>
  <si>
    <t>00886</t>
  </si>
  <si>
    <t>00708</t>
  </si>
  <si>
    <t>00647</t>
  </si>
  <si>
    <t>00312</t>
  </si>
  <si>
    <t>05041</t>
  </si>
  <si>
    <t>03273</t>
  </si>
  <si>
    <t>03014</t>
  </si>
  <si>
    <t>02885</t>
  </si>
  <si>
    <t>02874</t>
  </si>
  <si>
    <t>02451</t>
  </si>
  <si>
    <t>02216</t>
  </si>
  <si>
    <t>01837</t>
  </si>
  <si>
    <t>00912</t>
  </si>
  <si>
    <t>04805</t>
  </si>
  <si>
    <t>04701</t>
  </si>
  <si>
    <t>04008</t>
  </si>
  <si>
    <t>03932</t>
  </si>
  <si>
    <t>01388</t>
  </si>
  <si>
    <t>00927</t>
  </si>
  <si>
    <t>00189</t>
  </si>
  <si>
    <t>03120</t>
  </si>
  <si>
    <t>02992</t>
  </si>
  <si>
    <t>02664</t>
  </si>
  <si>
    <t>02190</t>
  </si>
  <si>
    <t>02098</t>
  </si>
  <si>
    <t>01323</t>
  </si>
  <si>
    <t>01163</t>
  </si>
  <si>
    <t>00864</t>
  </si>
  <si>
    <t>00689</t>
  </si>
  <si>
    <t>00472</t>
  </si>
  <si>
    <t>05133</t>
  </si>
  <si>
    <t>04307</t>
  </si>
  <si>
    <t>03660</t>
  </si>
  <si>
    <t>03586</t>
  </si>
  <si>
    <t>03494</t>
  </si>
  <si>
    <t>02211</t>
  </si>
  <si>
    <t>01169</t>
  </si>
  <si>
    <t>00110</t>
  </si>
  <si>
    <t>00040</t>
  </si>
  <si>
    <t>04982</t>
  </si>
  <si>
    <t>04885</t>
  </si>
  <si>
    <t>04882</t>
  </si>
  <si>
    <t>04741</t>
  </si>
  <si>
    <t>04561</t>
  </si>
  <si>
    <t>04352</t>
  </si>
  <si>
    <t>01932</t>
  </si>
  <si>
    <t>01570</t>
  </si>
  <si>
    <t>00544</t>
  </si>
  <si>
    <t>00323</t>
  </si>
  <si>
    <t>04182</t>
  </si>
  <si>
    <t>04078</t>
  </si>
  <si>
    <t>03951</t>
  </si>
  <si>
    <t>03933</t>
  </si>
  <si>
    <t>03766</t>
  </si>
  <si>
    <t>03595</t>
  </si>
  <si>
    <t>03481</t>
  </si>
  <si>
    <t>02366</t>
  </si>
  <si>
    <t>02358</t>
  </si>
  <si>
    <t>01647</t>
  </si>
  <si>
    <t>01512</t>
  </si>
  <si>
    <t>01362</t>
  </si>
  <si>
    <t>00731</t>
  </si>
  <si>
    <t>04339</t>
  </si>
  <si>
    <t>04070</t>
  </si>
  <si>
    <t>03325</t>
  </si>
  <si>
    <t>02757</t>
  </si>
  <si>
    <t>01105</t>
  </si>
  <si>
    <t>05108</t>
  </si>
  <si>
    <t>05082</t>
  </si>
  <si>
    <t>04267</t>
  </si>
  <si>
    <t>03404</t>
  </si>
  <si>
    <t>03260</t>
  </si>
  <si>
    <t>03223</t>
  </si>
  <si>
    <t>03126</t>
  </si>
  <si>
    <t>02255</t>
  </si>
  <si>
    <t>00540</t>
  </si>
  <si>
    <t>00501</t>
  </si>
  <si>
    <t>05112</t>
  </si>
  <si>
    <t>05096</t>
  </si>
  <si>
    <t>04862</t>
  </si>
  <si>
    <t>03909</t>
  </si>
  <si>
    <t>03691</t>
  </si>
  <si>
    <t>03366</t>
  </si>
  <si>
    <t>03351</t>
  </si>
  <si>
    <t>03341</t>
  </si>
  <si>
    <t>02549</t>
  </si>
  <si>
    <t>02473</t>
  </si>
  <si>
    <t>01906</t>
  </si>
  <si>
    <t>01772</t>
  </si>
  <si>
    <t>00269</t>
  </si>
  <si>
    <t>00099</t>
  </si>
  <si>
    <t>00023</t>
  </si>
  <si>
    <t>04786</t>
  </si>
  <si>
    <t>04217</t>
  </si>
  <si>
    <t>04120</t>
  </si>
  <si>
    <t>03846</t>
  </si>
  <si>
    <t>03414</t>
  </si>
  <si>
    <t>03209</t>
  </si>
  <si>
    <t>02780</t>
  </si>
  <si>
    <t>02777</t>
  </si>
  <si>
    <t>02670</t>
  </si>
  <si>
    <t>02295</t>
  </si>
  <si>
    <t>04040</t>
  </si>
  <si>
    <t>02043</t>
  </si>
  <si>
    <t>01081</t>
  </si>
  <si>
    <t>00952</t>
  </si>
  <si>
    <t>00717</t>
  </si>
  <si>
    <t>00512</t>
  </si>
  <si>
    <t>04994</t>
  </si>
  <si>
    <t>04668</t>
  </si>
  <si>
    <t>03197</t>
  </si>
  <si>
    <t>02611</t>
  </si>
  <si>
    <t>00498</t>
  </si>
  <si>
    <t>00335</t>
  </si>
  <si>
    <t>00141</t>
  </si>
  <si>
    <t>00137</t>
  </si>
  <si>
    <t>04655</t>
  </si>
  <si>
    <t>02330</t>
  </si>
  <si>
    <t>01450</t>
  </si>
  <si>
    <t>05088</t>
  </si>
  <si>
    <t>03750</t>
  </si>
  <si>
    <t>03629</t>
  </si>
  <si>
    <t>03361</t>
  </si>
  <si>
    <t>03258</t>
  </si>
  <si>
    <t>02815</t>
  </si>
  <si>
    <t>02588</t>
  </si>
  <si>
    <t>01821</t>
  </si>
  <si>
    <t>01507</t>
  </si>
  <si>
    <t>00486</t>
  </si>
  <si>
    <t>05166</t>
  </si>
  <si>
    <t>04713</t>
  </si>
  <si>
    <t>04272</t>
  </si>
  <si>
    <t>04178</t>
  </si>
  <si>
    <t>02680</t>
  </si>
  <si>
    <t>02272</t>
  </si>
  <si>
    <t>01948</t>
  </si>
  <si>
    <t>01300</t>
  </si>
  <si>
    <t>00736</t>
  </si>
  <si>
    <t>00564</t>
  </si>
  <si>
    <t>05020</t>
  </si>
  <si>
    <t>04353</t>
  </si>
  <si>
    <t>04211</t>
  </si>
  <si>
    <t>02683</t>
  </si>
  <si>
    <t>01888</t>
  </si>
  <si>
    <t>01857</t>
  </si>
  <si>
    <t>01704</t>
  </si>
  <si>
    <t>01612</t>
  </si>
  <si>
    <t>00855</t>
  </si>
  <si>
    <t>00810</t>
  </si>
  <si>
    <t>00691</t>
  </si>
  <si>
    <t>00268</t>
  </si>
  <si>
    <t>00190</t>
  </si>
  <si>
    <t>00063</t>
  </si>
  <si>
    <t>04780</t>
  </si>
  <si>
    <t>04242</t>
  </si>
  <si>
    <t>04152</t>
  </si>
  <si>
    <t>03769</t>
  </si>
  <si>
    <t>02990</t>
  </si>
  <si>
    <t>01447</t>
  </si>
  <si>
    <t>01332</t>
  </si>
  <si>
    <t>01059</t>
  </si>
  <si>
    <t>00763</t>
  </si>
  <si>
    <t>00397</t>
  </si>
  <si>
    <t>00206</t>
  </si>
  <si>
    <t>00039</t>
  </si>
  <si>
    <t>04991</t>
  </si>
  <si>
    <t>04303</t>
  </si>
  <si>
    <t>04137</t>
  </si>
  <si>
    <t>03810</t>
  </si>
  <si>
    <t>03636</t>
  </si>
  <si>
    <t>03532</t>
  </si>
  <si>
    <t>03354</t>
  </si>
  <si>
    <t>02748</t>
  </si>
  <si>
    <t>01662</t>
  </si>
  <si>
    <t>01079</t>
  </si>
  <si>
    <t>00938</t>
  </si>
  <si>
    <t>00910</t>
  </si>
  <si>
    <t>00532</t>
  </si>
  <si>
    <t>00372</t>
  </si>
  <si>
    <t>04394</t>
  </si>
  <si>
    <t>03831</t>
  </si>
  <si>
    <t>03661</t>
  </si>
  <si>
    <t>03615</t>
  </si>
  <si>
    <t>03429</t>
  </si>
  <si>
    <t>03036</t>
  </si>
  <si>
    <t>02329</t>
  </si>
  <si>
    <t>02316</t>
  </si>
  <si>
    <t>01437</t>
  </si>
  <si>
    <t>05185</t>
  </si>
  <si>
    <t>04241</t>
  </si>
  <si>
    <t>03091</t>
  </si>
  <si>
    <t>02772</t>
  </si>
  <si>
    <t>02159</t>
  </si>
  <si>
    <t>01697</t>
  </si>
  <si>
    <t>00896</t>
  </si>
  <si>
    <t>00205</t>
  </si>
  <si>
    <t>00176</t>
  </si>
  <si>
    <t>00072</t>
  </si>
  <si>
    <t>04598</t>
  </si>
  <si>
    <t>04413</t>
  </si>
  <si>
    <t>04193</t>
  </si>
  <si>
    <t>03989</t>
  </si>
  <si>
    <t>03879</t>
  </si>
  <si>
    <t>03355</t>
  </si>
  <si>
    <t>00713</t>
  </si>
  <si>
    <t>04989</t>
  </si>
  <si>
    <t>04349</t>
  </si>
  <si>
    <t>03702</t>
  </si>
  <si>
    <t>03555</t>
  </si>
  <si>
    <t>03278</t>
  </si>
  <si>
    <t>03160</t>
  </si>
  <si>
    <t>02805</t>
  </si>
  <si>
    <t>02420</t>
  </si>
  <si>
    <t>01544</t>
  </si>
  <si>
    <t>01140</t>
  </si>
  <si>
    <t>00815</t>
  </si>
  <si>
    <t>04495</t>
  </si>
  <si>
    <t>03185</t>
  </si>
  <si>
    <t>02718</t>
  </si>
  <si>
    <t>02628</t>
  </si>
  <si>
    <t>02333</t>
  </si>
  <si>
    <t>01349</t>
  </si>
  <si>
    <t>03966</t>
  </si>
  <si>
    <t>03283</t>
  </si>
  <si>
    <t>03243</t>
  </si>
  <si>
    <t>03015</t>
  </si>
  <si>
    <t>02678</t>
  </si>
  <si>
    <t>02104</t>
  </si>
  <si>
    <t>00819</t>
  </si>
  <si>
    <t>00161</t>
  </si>
  <si>
    <t>00146</t>
  </si>
  <si>
    <t>03522</t>
  </si>
  <si>
    <t>02833</t>
  </si>
  <si>
    <t>02572</t>
  </si>
  <si>
    <t>01984</t>
  </si>
  <si>
    <t>01701</t>
  </si>
  <si>
    <t>01511</t>
  </si>
  <si>
    <t>01441</t>
  </si>
  <si>
    <t>01396</t>
  </si>
  <si>
    <t>03205</t>
  </si>
  <si>
    <t>01851</t>
  </si>
  <si>
    <t>01762</t>
  </si>
  <si>
    <t>01261</t>
  </si>
  <si>
    <t>01172</t>
  </si>
  <si>
    <t>00998</t>
  </si>
  <si>
    <t>04314</t>
  </si>
  <si>
    <t>04130</t>
  </si>
  <si>
    <t>03415</t>
  </si>
  <si>
    <t>03230</t>
  </si>
  <si>
    <t>03104</t>
  </si>
  <si>
    <t>02114</t>
  </si>
  <si>
    <t>02010</t>
  </si>
  <si>
    <t>01952</t>
  </si>
  <si>
    <t>01925</t>
  </si>
  <si>
    <t>01485</t>
  </si>
  <si>
    <t>00653</t>
  </si>
  <si>
    <t>00463</t>
  </si>
  <si>
    <t>00027</t>
  </si>
  <si>
    <t>05090</t>
  </si>
  <si>
    <t>04755</t>
  </si>
  <si>
    <t>04696</t>
  </si>
  <si>
    <t>04234</t>
  </si>
  <si>
    <t>04204</t>
  </si>
  <si>
    <t>04091</t>
  </si>
  <si>
    <t>03992</t>
  </si>
  <si>
    <t>03616</t>
  </si>
  <si>
    <t>01978</t>
  </si>
  <si>
    <t>01877</t>
  </si>
  <si>
    <t>01625</t>
  </si>
  <si>
    <t>01474</t>
  </si>
  <si>
    <t>01355</t>
  </si>
  <si>
    <t>01208</t>
  </si>
  <si>
    <t>00447</t>
  </si>
  <si>
    <t>04485</t>
  </si>
  <si>
    <t>03511</t>
  </si>
  <si>
    <t>03401</t>
  </si>
  <si>
    <t>03228</t>
  </si>
  <si>
    <t>03138</t>
  </si>
  <si>
    <t>03037</t>
  </si>
  <si>
    <t>02774</t>
  </si>
  <si>
    <t>02649</t>
  </si>
  <si>
    <t>02634</t>
  </si>
  <si>
    <t>01576</t>
  </si>
  <si>
    <t>01206</t>
  </si>
  <si>
    <t>01116</t>
  </si>
  <si>
    <t>00873</t>
  </si>
  <si>
    <t>00454</t>
  </si>
  <si>
    <t>05107</t>
  </si>
  <si>
    <t>05021</t>
  </si>
  <si>
    <t>04663</t>
  </si>
  <si>
    <t>03981</t>
  </si>
  <si>
    <t>03110</t>
  </si>
  <si>
    <t>03058</t>
  </si>
  <si>
    <t>02641</t>
  </si>
  <si>
    <t>01039</t>
  </si>
  <si>
    <t>00191</t>
  </si>
  <si>
    <t>04281</t>
  </si>
  <si>
    <t>03862</t>
  </si>
  <si>
    <t>03798</t>
  </si>
  <si>
    <t>03019</t>
  </si>
  <si>
    <t>02989</t>
  </si>
  <si>
    <t>02432</t>
  </si>
  <si>
    <t>02019</t>
  </si>
  <si>
    <t>01122</t>
  </si>
  <si>
    <t>00644</t>
  </si>
  <si>
    <t>04230</t>
  </si>
  <si>
    <t>03073</t>
  </si>
  <si>
    <t>01755</t>
  </si>
  <si>
    <t>00942</t>
  </si>
  <si>
    <t>04753</t>
  </si>
  <si>
    <t>04727</t>
  </si>
  <si>
    <t>04092</t>
  </si>
  <si>
    <t>00289</t>
  </si>
  <si>
    <t>05109</t>
  </si>
  <si>
    <t>04896</t>
  </si>
  <si>
    <t>04364</t>
  </si>
  <si>
    <t>04274</t>
  </si>
  <si>
    <t>04202</t>
  </si>
  <si>
    <t>03919</t>
  </si>
  <si>
    <t>01152</t>
  </si>
  <si>
    <t>05056</t>
  </si>
  <si>
    <t>04959</t>
  </si>
  <si>
    <t>04852</t>
  </si>
  <si>
    <t>04472</t>
  </si>
  <si>
    <t>03454</t>
  </si>
  <si>
    <t>02847</t>
  </si>
  <si>
    <t>02446</t>
  </si>
  <si>
    <t>02089</t>
  </si>
  <si>
    <t>01959</t>
  </si>
  <si>
    <t>01510</t>
  </si>
  <si>
    <t>00979</t>
  </si>
  <si>
    <t>00656</t>
  </si>
  <si>
    <t>04504</t>
  </si>
  <si>
    <t>04143</t>
  </si>
  <si>
    <t>02931</t>
  </si>
  <si>
    <t>02273</t>
  </si>
  <si>
    <t>01597</t>
  </si>
  <si>
    <t>01385</t>
  </si>
  <si>
    <t>00133</t>
  </si>
  <si>
    <t>05137</t>
  </si>
  <si>
    <t>04071</t>
  </si>
  <si>
    <t>03775</t>
  </si>
  <si>
    <t>03659</t>
  </si>
  <si>
    <t>02180</t>
  </si>
  <si>
    <t>01012</t>
  </si>
  <si>
    <t>01004</t>
  </si>
  <si>
    <t>04166</t>
  </si>
  <si>
    <t>02395</t>
  </si>
  <si>
    <t>01849</t>
  </si>
  <si>
    <t>01213</t>
  </si>
  <si>
    <t>01092</t>
  </si>
  <si>
    <t>00127</t>
  </si>
  <si>
    <t>00053</t>
  </si>
  <si>
    <t>05121</t>
  </si>
  <si>
    <t>03841</t>
  </si>
  <si>
    <t>03411</t>
  </si>
  <si>
    <t>02776</t>
  </si>
  <si>
    <t>02703</t>
  </si>
  <si>
    <t>02327</t>
  </si>
  <si>
    <t>01372</t>
  </si>
  <si>
    <t>00409</t>
  </si>
  <si>
    <t>00280</t>
  </si>
  <si>
    <t>04591</t>
  </si>
  <si>
    <t>04328</t>
  </si>
  <si>
    <t>02951</t>
  </si>
  <si>
    <t>02658</t>
  </si>
  <si>
    <t>01930</t>
  </si>
  <si>
    <t>01016</t>
  </si>
  <si>
    <t>00588</t>
  </si>
  <si>
    <t>03022</t>
  </si>
  <si>
    <t>01594</t>
  </si>
  <si>
    <t>01188</t>
  </si>
  <si>
    <t>00915</t>
  </si>
  <si>
    <t>04938</t>
  </si>
  <si>
    <t>04426</t>
  </si>
  <si>
    <t>03480</t>
  </si>
  <si>
    <t>02322</t>
  </si>
  <si>
    <t>02296</t>
  </si>
  <si>
    <t>02128</t>
  </si>
  <si>
    <t>01816</t>
  </si>
  <si>
    <t>01155</t>
  </si>
  <si>
    <t>00980</t>
  </si>
  <si>
    <t>00282</t>
  </si>
  <si>
    <t>03599</t>
  </si>
  <si>
    <t>03478</t>
  </si>
  <si>
    <t>02856</t>
  </si>
  <si>
    <t>02600</t>
  </si>
  <si>
    <t>02598</t>
  </si>
  <si>
    <t>02504</t>
  </si>
  <si>
    <t>02496</t>
  </si>
  <si>
    <t>02320</t>
  </si>
  <si>
    <t>01713</t>
  </si>
  <si>
    <t>00226</t>
  </si>
  <si>
    <t>00035</t>
  </si>
  <si>
    <t>05037</t>
  </si>
  <si>
    <t>04469</t>
  </si>
  <si>
    <t>03881</t>
  </si>
  <si>
    <t>03531</t>
  </si>
  <si>
    <t>02977</t>
  </si>
  <si>
    <t>02172</t>
  </si>
  <si>
    <t>02075</t>
  </si>
  <si>
    <t>01133</t>
  </si>
  <si>
    <t>00787</t>
  </si>
  <si>
    <t>04551</t>
  </si>
  <si>
    <t>04378</t>
  </si>
  <si>
    <t>03913</t>
  </si>
  <si>
    <t>01902</t>
  </si>
  <si>
    <t>01150</t>
  </si>
  <si>
    <t>01087</t>
  </si>
  <si>
    <t>00854</t>
  </si>
  <si>
    <t>00765</t>
  </si>
  <si>
    <t>03428</t>
  </si>
  <si>
    <t>02581</t>
  </si>
  <si>
    <t>01592</t>
  </si>
  <si>
    <t>01403</t>
  </si>
  <si>
    <t>01244</t>
  </si>
  <si>
    <t>01210</t>
  </si>
  <si>
    <t>01071</t>
  </si>
  <si>
    <t>05182</t>
  </si>
  <si>
    <t>05051</t>
  </si>
  <si>
    <t>04922</t>
  </si>
  <si>
    <t>03128</t>
  </si>
  <si>
    <t>01933</t>
  </si>
  <si>
    <t>01533</t>
  </si>
  <si>
    <t>00712</t>
  </si>
  <si>
    <t>00526</t>
  </si>
  <si>
    <t>05156</t>
  </si>
  <si>
    <t>04799</t>
  </si>
  <si>
    <t>03570</t>
  </si>
  <si>
    <t>03516</t>
  </si>
  <si>
    <t>03508</t>
  </si>
  <si>
    <t>02196</t>
  </si>
  <si>
    <t>02015</t>
  </si>
  <si>
    <t>01175</t>
  </si>
  <si>
    <t>00474</t>
  </si>
  <si>
    <t>05018</t>
  </si>
  <si>
    <t>04800</t>
  </si>
  <si>
    <t>04795</t>
  </si>
  <si>
    <t>04746</t>
  </si>
  <si>
    <t>04367</t>
  </si>
  <si>
    <t>03804</t>
  </si>
  <si>
    <t>03645</t>
  </si>
  <si>
    <t>01812</t>
  </si>
  <si>
    <t>01615</t>
  </si>
  <si>
    <t>04867</t>
  </si>
  <si>
    <t>04677</t>
  </si>
  <si>
    <t>04509</t>
  </si>
  <si>
    <t>03159</t>
  </si>
  <si>
    <t>00908</t>
  </si>
  <si>
    <t>00328</t>
  </si>
  <si>
    <t>00184</t>
  </si>
  <si>
    <t>00162</t>
  </si>
  <si>
    <t>04886</t>
  </si>
  <si>
    <t>04651</t>
  </si>
  <si>
    <t>04029</t>
  </si>
  <si>
    <t>03754</t>
  </si>
  <si>
    <t>03638</t>
  </si>
  <si>
    <t>03510</t>
  </si>
  <si>
    <t>03298</t>
  </si>
  <si>
    <t>02526</t>
  </si>
  <si>
    <t>01352</t>
  </si>
  <si>
    <t>00068</t>
  </si>
  <si>
    <t>04706</t>
  </si>
  <si>
    <t>02105</t>
  </si>
  <si>
    <t>01364</t>
  </si>
  <si>
    <t>01236</t>
  </si>
  <si>
    <t>00829</t>
  </si>
  <si>
    <t>00400</t>
  </si>
  <si>
    <t>05196</t>
  </si>
  <si>
    <t>04247</t>
  </si>
  <si>
    <t>04227</t>
  </si>
  <si>
    <t>04209</t>
  </si>
  <si>
    <t>03654</t>
  </si>
  <si>
    <t>03490</t>
  </si>
  <si>
    <t>03060</t>
  </si>
  <si>
    <t>01574</t>
  </si>
  <si>
    <t>01297</t>
  </si>
  <si>
    <t>00812</t>
  </si>
  <si>
    <t>00393</t>
  </si>
  <si>
    <t>05190</t>
  </si>
  <si>
    <t>04602</t>
  </si>
  <si>
    <t>04386</t>
  </si>
  <si>
    <t>04320</t>
  </si>
  <si>
    <t>00830</t>
  </si>
  <si>
    <t>04587</t>
  </si>
  <si>
    <t>04255</t>
  </si>
  <si>
    <t>03378</t>
  </si>
  <si>
    <t>03186</t>
  </si>
  <si>
    <t>02511</t>
  </si>
  <si>
    <t>01801</t>
  </si>
  <si>
    <t>01743</t>
  </si>
  <si>
    <t>00253</t>
  </si>
  <si>
    <t>04988</t>
  </si>
  <si>
    <t>04535</t>
  </si>
  <si>
    <t>02542</t>
  </si>
  <si>
    <t>02317</t>
  </si>
  <si>
    <t>01896</t>
  </si>
  <si>
    <t>00956</t>
  </si>
  <si>
    <t>00849</t>
  </si>
  <si>
    <t>00617</t>
  </si>
  <si>
    <t>05171</t>
  </si>
  <si>
    <t>05070</t>
  </si>
  <si>
    <t>03607</t>
  </si>
  <si>
    <t>03238</t>
  </si>
  <si>
    <t>02657</t>
  </si>
  <si>
    <t>01262</t>
  </si>
  <si>
    <t>03897</t>
  </si>
  <si>
    <t>03726</t>
  </si>
  <si>
    <t>03678</t>
  </si>
  <si>
    <t>02544</t>
  </si>
  <si>
    <t>02217</t>
  </si>
  <si>
    <t>02110</t>
  </si>
  <si>
    <t>00551</t>
  </si>
  <si>
    <t>00534</t>
  </si>
  <si>
    <t>05148</t>
  </si>
  <si>
    <t>03695</t>
  </si>
  <si>
    <t>03237</t>
  </si>
  <si>
    <t>03222</t>
  </si>
  <si>
    <t>01796</t>
  </si>
  <si>
    <t>00792</t>
  </si>
  <si>
    <t>04897</t>
  </si>
  <si>
    <t>04650</t>
  </si>
  <si>
    <t>04151</t>
  </si>
  <si>
    <t>04140</t>
  </si>
  <si>
    <t>03008</t>
  </si>
  <si>
    <t>01304</t>
  </si>
  <si>
    <t>05022</t>
  </si>
  <si>
    <t>04482</t>
  </si>
  <si>
    <t>04475</t>
  </si>
  <si>
    <t>04396</t>
  </si>
  <si>
    <t>03167</t>
  </si>
  <si>
    <t>03105</t>
  </si>
  <si>
    <t>02566</t>
  </si>
  <si>
    <t>02325</t>
  </si>
  <si>
    <t>00785</t>
  </si>
  <si>
    <t>00356</t>
  </si>
  <si>
    <t>00239</t>
  </si>
  <si>
    <t>00122</t>
  </si>
  <si>
    <t>04235</t>
  </si>
  <si>
    <t>04044</t>
  </si>
  <si>
    <t>03856</t>
  </si>
  <si>
    <t>03500</t>
  </si>
  <si>
    <t>01099</t>
  </si>
  <si>
    <t>01061</t>
  </si>
  <si>
    <t>05092</t>
  </si>
  <si>
    <t>05010</t>
  </si>
  <si>
    <t>04324</t>
  </si>
  <si>
    <t>04270</t>
  </si>
  <si>
    <t>02957</t>
  </si>
  <si>
    <t>02590</t>
  </si>
  <si>
    <t>02101</t>
  </si>
  <si>
    <t>00228</t>
  </si>
  <si>
    <t>04442</t>
  </si>
  <si>
    <t>04190</t>
  </si>
  <si>
    <t>03969</t>
  </si>
  <si>
    <t>03930</t>
  </si>
  <si>
    <t>03445</t>
  </si>
  <si>
    <t>03248</t>
  </si>
  <si>
    <t>01422</t>
  </si>
  <si>
    <t>00449</t>
  </si>
  <si>
    <t>00149</t>
  </si>
  <si>
    <t>05075</t>
  </si>
  <si>
    <t>04838</t>
  </si>
  <si>
    <t>04726</t>
  </si>
  <si>
    <t>04637</t>
  </si>
  <si>
    <t>03458</t>
  </si>
  <si>
    <t>02229</t>
  </si>
  <si>
    <t>01712</t>
  </si>
  <si>
    <t>01369</t>
  </si>
  <si>
    <t>01333</t>
  </si>
  <si>
    <t>01102</t>
  </si>
  <si>
    <t>04980</t>
  </si>
  <si>
    <t>03777</t>
  </si>
  <si>
    <t>03206</t>
  </si>
  <si>
    <t>03000</t>
  </si>
  <si>
    <t>02832</t>
  </si>
  <si>
    <t>02224</t>
  </si>
  <si>
    <t>05160</t>
  </si>
  <si>
    <t>04761</t>
  </si>
  <si>
    <t>04239</t>
  </si>
  <si>
    <t>03980</t>
  </si>
  <si>
    <t>02024</t>
  </si>
  <si>
    <t>01658</t>
  </si>
  <si>
    <t>00413</t>
  </si>
  <si>
    <t>05191</t>
  </si>
  <si>
    <t>04920</t>
  </si>
  <si>
    <t>04654</t>
  </si>
  <si>
    <t>03920</t>
  </si>
  <si>
    <t>03719</t>
  </si>
  <si>
    <t>03017</t>
  </si>
  <si>
    <t>02812</t>
  </si>
  <si>
    <t>01695</t>
  </si>
  <si>
    <t>01496</t>
  </si>
  <si>
    <t>01348</t>
  </si>
  <si>
    <t>01303</t>
  </si>
  <si>
    <t>00773</t>
  </si>
  <si>
    <t>00308</t>
  </si>
  <si>
    <t>04683</t>
  </si>
  <si>
    <t>04562</t>
  </si>
  <si>
    <t>04117</t>
  </si>
  <si>
    <t>03877</t>
  </si>
  <si>
    <t>03772</t>
  </si>
  <si>
    <t>03307</t>
  </si>
  <si>
    <t>02686</t>
  </si>
  <si>
    <t>01708</t>
  </si>
  <si>
    <t>01679</t>
  </si>
  <si>
    <t>01538</t>
  </si>
  <si>
    <t>01514</t>
  </si>
  <si>
    <t>01147</t>
  </si>
  <si>
    <t>04417</t>
  </si>
  <si>
    <t>04372</t>
  </si>
  <si>
    <t>03885</t>
  </si>
  <si>
    <t>03367</t>
  </si>
  <si>
    <t>03213</t>
  </si>
  <si>
    <t>03050</t>
  </si>
  <si>
    <t>02240</t>
  </si>
  <si>
    <t>01657</t>
  </si>
  <si>
    <t>01284</t>
  </si>
  <si>
    <t>01271</t>
  </si>
  <si>
    <t>00728</t>
  </si>
  <si>
    <t>00125</t>
  </si>
  <si>
    <t>05119</t>
  </si>
  <si>
    <t>04516</t>
  </si>
  <si>
    <t>03157</t>
  </si>
  <si>
    <t>03076</t>
  </si>
  <si>
    <t>02390</t>
  </si>
  <si>
    <t>01444</t>
  </si>
  <si>
    <t>01340</t>
  </si>
  <si>
    <t>00754</t>
  </si>
  <si>
    <t>04537</t>
  </si>
  <si>
    <t>04101</t>
  </si>
  <si>
    <t>04047</t>
  </si>
  <si>
    <t>03244</t>
  </si>
  <si>
    <t>00605</t>
  </si>
  <si>
    <t>05187</t>
  </si>
  <si>
    <t>05181</t>
  </si>
  <si>
    <t>03321</t>
  </si>
  <si>
    <t>03320</t>
  </si>
  <si>
    <t>03311</t>
  </si>
  <si>
    <t>02445</t>
  </si>
  <si>
    <t>02427</t>
  </si>
  <si>
    <t>02248</t>
  </si>
  <si>
    <t>05042</t>
  </si>
  <si>
    <t>04899</t>
  </si>
  <si>
    <t>04742</t>
  </si>
  <si>
    <t>02839</t>
  </si>
  <si>
    <t>02265</t>
  </si>
  <si>
    <t>02107</t>
  </si>
  <si>
    <t>01703</t>
  </si>
  <si>
    <t>01045</t>
  </si>
  <si>
    <t>04874</t>
  </si>
  <si>
    <t>03349</t>
  </si>
  <si>
    <t>03301</t>
  </si>
  <si>
    <t>03179</t>
  </si>
  <si>
    <t>02953</t>
  </si>
  <si>
    <t>00290</t>
  </si>
  <si>
    <t>04043</t>
  </si>
  <si>
    <t>03853</t>
  </si>
  <si>
    <t>02712</t>
  </si>
  <si>
    <t>02688</t>
  </si>
  <si>
    <t>02486</t>
  </si>
  <si>
    <t>01928</t>
  </si>
  <si>
    <t>00749</t>
  </si>
  <si>
    <t>02996</t>
  </si>
  <si>
    <t>02979</t>
  </si>
  <si>
    <t>02848</t>
  </si>
  <si>
    <t>01975</t>
  </si>
  <si>
    <t>01720</t>
  </si>
  <si>
    <t>01259</t>
  </si>
  <si>
    <t>05077</t>
  </si>
  <si>
    <t>04276</t>
  </si>
  <si>
    <t>02911</t>
  </si>
  <si>
    <t>02142</t>
  </si>
  <si>
    <t>02072</t>
  </si>
  <si>
    <t>04493</t>
  </si>
  <si>
    <t>02312</t>
  </si>
  <si>
    <t>02007</t>
  </si>
  <si>
    <t>01881</t>
  </si>
  <si>
    <t>01541</t>
  </si>
  <si>
    <t>00888</t>
  </si>
  <si>
    <t>00673</t>
  </si>
  <si>
    <t>04969</t>
  </si>
  <si>
    <t>04901</t>
  </si>
  <si>
    <t>04344</t>
  </si>
  <si>
    <t>03782</t>
  </si>
  <si>
    <t>03747</t>
  </si>
  <si>
    <t>03189</t>
  </si>
  <si>
    <t>01742</t>
  </si>
  <si>
    <t>00186</t>
  </si>
  <si>
    <t>05139</t>
  </si>
  <si>
    <t>04246</t>
  </si>
  <si>
    <t>01844</t>
  </si>
  <si>
    <t>01631</t>
  </si>
  <si>
    <t>01619</t>
  </si>
  <si>
    <t>01492</t>
  </si>
  <si>
    <t>01233</t>
  </si>
  <si>
    <t>00556</t>
  </si>
  <si>
    <t>00052</t>
  </si>
  <si>
    <t>04756</t>
  </si>
  <si>
    <t>02944</t>
  </si>
  <si>
    <t>02655</t>
  </si>
  <si>
    <t>02381</t>
  </si>
  <si>
    <t>01962</t>
  </si>
  <si>
    <t>01580</t>
  </si>
  <si>
    <t>04837</t>
  </si>
  <si>
    <t>04512</t>
  </si>
  <si>
    <t>04086</t>
  </si>
  <si>
    <t>02829</t>
  </si>
  <si>
    <t>02515</t>
  </si>
  <si>
    <t>02480</t>
  </si>
  <si>
    <t>02443</t>
  </si>
  <si>
    <t>01950</t>
  </si>
  <si>
    <t>01907</t>
  </si>
  <si>
    <t>00643</t>
  </si>
  <si>
    <t>00581</t>
  </si>
  <si>
    <t>00028</t>
  </si>
  <si>
    <t>04764</t>
  </si>
  <si>
    <t>03263</t>
  </si>
  <si>
    <t>02933</t>
  </si>
  <si>
    <t>02111</t>
  </si>
  <si>
    <t>01951</t>
  </si>
  <si>
    <t>04692</t>
  </si>
  <si>
    <t>04301</t>
  </si>
  <si>
    <t>04074</t>
  </si>
  <si>
    <t>02583</t>
  </si>
  <si>
    <t>01383</t>
  </si>
  <si>
    <t>01153</t>
  </si>
  <si>
    <t>04954</t>
  </si>
  <si>
    <t>04681</t>
  </si>
  <si>
    <t>03621</t>
  </si>
  <si>
    <t>03261</t>
  </si>
  <si>
    <t>03229</t>
  </si>
  <si>
    <t>02602</t>
  </si>
  <si>
    <t>02548</t>
  </si>
  <si>
    <t>02023</t>
  </si>
  <si>
    <t>00877</t>
  </si>
  <si>
    <t>00169</t>
  </si>
  <si>
    <t>02556</t>
  </si>
  <si>
    <t>02246</t>
  </si>
  <si>
    <t>00193</t>
  </si>
  <si>
    <t>04693</t>
  </si>
  <si>
    <t>04418</t>
  </si>
  <si>
    <t>03958</t>
  </si>
  <si>
    <t>03809</t>
  </si>
  <si>
    <t>02391</t>
  </si>
  <si>
    <t>01517</t>
  </si>
  <si>
    <t>00495</t>
  </si>
  <si>
    <t>00422</t>
  </si>
  <si>
    <t>03880</t>
  </si>
  <si>
    <t>03794</t>
  </si>
  <si>
    <t>02767</t>
  </si>
  <si>
    <t>02722</t>
  </si>
  <si>
    <t>03925</t>
  </si>
  <si>
    <t>03145</t>
  </si>
  <si>
    <t>02892</t>
  </si>
  <si>
    <t>02294</t>
  </si>
  <si>
    <t>02054</t>
  </si>
  <si>
    <t>01498</t>
  </si>
  <si>
    <t>01184</t>
  </si>
  <si>
    <t>00769</t>
  </si>
  <si>
    <t>04787</t>
  </si>
  <si>
    <t>03669</t>
  </si>
  <si>
    <t>03584</t>
  </si>
  <si>
    <t>02857</t>
  </si>
  <si>
    <t>02800</t>
  </si>
  <si>
    <t>02676</t>
  </si>
  <si>
    <t>02453</t>
  </si>
  <si>
    <t>01876</t>
  </si>
  <si>
    <t>01768</t>
  </si>
  <si>
    <t>01700</t>
  </si>
  <si>
    <t>00920</t>
  </si>
  <si>
    <t>00860</t>
  </si>
  <si>
    <t>04914</t>
  </si>
  <si>
    <t>04608</t>
  </si>
  <si>
    <t>00441</t>
  </si>
  <si>
    <t>04445</t>
  </si>
  <si>
    <t>03121</t>
  </si>
  <si>
    <t>02987</t>
  </si>
  <si>
    <t>02379</t>
  </si>
  <si>
    <t>01359</t>
  </si>
  <si>
    <t>00848</t>
  </si>
  <si>
    <t>00130</t>
  </si>
  <si>
    <t>04978</t>
  </si>
  <si>
    <t>04464</t>
  </si>
  <si>
    <t>02999</t>
  </si>
  <si>
    <t>02145</t>
  </si>
  <si>
    <t>01476</t>
  </si>
  <si>
    <t>00487</t>
  </si>
  <si>
    <t>00089</t>
  </si>
  <si>
    <t>04796</t>
  </si>
  <si>
    <t>04311</t>
  </si>
  <si>
    <t>04264</t>
  </si>
  <si>
    <t>02541</t>
  </si>
  <si>
    <t>01540</t>
  </si>
  <si>
    <t>01501</t>
  </si>
  <si>
    <t>01290</t>
  </si>
  <si>
    <t>00578</t>
  </si>
  <si>
    <t>00273</t>
  </si>
  <si>
    <t>04483</t>
  </si>
  <si>
    <t>04466</t>
  </si>
  <si>
    <t>02212</t>
  </si>
  <si>
    <t>01813</t>
  </si>
  <si>
    <t>00086</t>
  </si>
  <si>
    <t>04784</t>
  </si>
  <si>
    <t>04198</t>
  </si>
  <si>
    <t>03718</t>
  </si>
  <si>
    <t>03628</t>
  </si>
  <si>
    <t>02309</t>
  </si>
  <si>
    <t>01590</t>
  </si>
  <si>
    <t>01189</t>
  </si>
  <si>
    <t>04678</t>
  </si>
  <si>
    <t>04491</t>
  </si>
  <si>
    <t>04090</t>
  </si>
  <si>
    <t>02762</t>
  </si>
  <si>
    <t>02582</t>
  </si>
  <si>
    <t>02347</t>
  </si>
  <si>
    <t>01672</t>
  </si>
  <si>
    <t>00693</t>
  </si>
  <si>
    <t>04731</t>
  </si>
  <si>
    <t>04059</t>
  </si>
  <si>
    <t>03560</t>
  </si>
  <si>
    <t>01845</t>
  </si>
  <si>
    <t>01452</t>
  </si>
  <si>
    <t>01382</t>
  </si>
  <si>
    <t>00839</t>
  </si>
  <si>
    <t>05016</t>
  </si>
  <si>
    <t>04952</t>
  </si>
  <si>
    <t>04253</t>
  </si>
  <si>
    <t>03953</t>
  </si>
  <si>
    <t>03611</t>
  </si>
  <si>
    <t>02339</t>
  </si>
  <si>
    <t>02232</t>
  </si>
  <si>
    <t>01142</t>
  </si>
  <si>
    <t>01047</t>
  </si>
  <si>
    <t>04121</t>
  </si>
  <si>
    <t>03706</t>
  </si>
  <si>
    <t>03587</t>
  </si>
  <si>
    <t>03563</t>
  </si>
  <si>
    <t>02311</t>
  </si>
  <si>
    <t>02171</t>
  </si>
  <si>
    <t>04724</t>
  </si>
  <si>
    <t>03961</t>
  </si>
  <si>
    <t>02478</t>
  </si>
  <si>
    <t>01143</t>
  </si>
  <si>
    <t>00891</t>
  </si>
  <si>
    <t>00029</t>
  </si>
  <si>
    <t>04912</t>
  </si>
  <si>
    <t>00995</t>
  </si>
  <si>
    <t>00164</t>
  </si>
  <si>
    <t>03358</t>
  </si>
  <si>
    <t>02973</t>
  </si>
  <si>
    <t>02956</t>
  </si>
  <si>
    <t>02528</t>
  </si>
  <si>
    <t>01320</t>
  </si>
  <si>
    <t>01161</t>
  </si>
  <si>
    <t>00412</t>
  </si>
  <si>
    <t>05149</t>
  </si>
  <si>
    <t>03280</t>
  </si>
  <si>
    <t>02027</t>
  </si>
  <si>
    <t>03878</t>
  </si>
  <si>
    <t>03536</t>
  </si>
  <si>
    <t>03421</t>
  </si>
  <si>
    <t>02952</t>
  </si>
  <si>
    <t>02901</t>
  </si>
  <si>
    <t>02617</t>
  </si>
  <si>
    <t>02189</t>
  </si>
  <si>
    <t>01056</t>
  </si>
  <si>
    <t>00313</t>
  </si>
  <si>
    <t>04684</t>
  </si>
  <si>
    <t>04195</t>
  </si>
  <si>
    <t>03929</t>
  </si>
  <si>
    <t>02498</t>
  </si>
  <si>
    <t>00264</t>
  </si>
  <si>
    <t>04839</t>
  </si>
  <si>
    <t>03752</t>
  </si>
  <si>
    <t>03302</t>
  </si>
  <si>
    <t>02578</t>
  </si>
  <si>
    <t>02512</t>
  </si>
  <si>
    <t>02152</t>
  </si>
  <si>
    <t>01097</t>
  </si>
  <si>
    <t>00759</t>
  </si>
  <si>
    <t>00443</t>
  </si>
  <si>
    <t>00046</t>
  </si>
  <si>
    <t>04995</t>
  </si>
  <si>
    <t>03064</t>
  </si>
  <si>
    <t>02323</t>
  </si>
  <si>
    <t>00863</t>
  </si>
  <si>
    <t>00083</t>
  </si>
  <si>
    <t>04876</t>
  </si>
  <si>
    <t>03304</t>
  </si>
  <si>
    <t>02625</t>
  </si>
  <si>
    <t>02623</t>
  </si>
  <si>
    <t>01073</t>
  </si>
  <si>
    <t>00709</t>
  </si>
  <si>
    <t>05050</t>
  </si>
  <si>
    <t>04095</t>
  </si>
  <si>
    <t>02917</t>
  </si>
  <si>
    <t>01797</t>
  </si>
  <si>
    <t>01527</t>
  </si>
  <si>
    <t>00718</t>
  </si>
  <si>
    <t>04576</t>
  </si>
  <si>
    <t>04465</t>
  </si>
  <si>
    <t>02653</t>
  </si>
  <si>
    <t>01286</t>
  </si>
  <si>
    <t>04505</t>
  </si>
  <si>
    <t>03386</t>
  </si>
  <si>
    <t>00842</t>
  </si>
  <si>
    <t>00471</t>
  </si>
  <si>
    <t>03056</t>
  </si>
  <si>
    <t>02997</t>
  </si>
  <si>
    <t>02907</t>
  </si>
  <si>
    <t>01470</t>
  </si>
  <si>
    <t>01036</t>
  </si>
  <si>
    <t>04904</t>
  </si>
  <si>
    <t>01923</t>
  </si>
  <si>
    <t>00996</t>
  </si>
  <si>
    <t>00977</t>
  </si>
  <si>
    <t>00388</t>
  </si>
  <si>
    <t>04992</t>
  </si>
  <si>
    <t>04434</t>
  </si>
  <si>
    <t>04416</t>
  </si>
  <si>
    <t>02698</t>
  </si>
  <si>
    <t>02499</t>
  </si>
  <si>
    <t>01992</t>
  </si>
  <si>
    <t>01819</t>
  </si>
  <si>
    <t>01717</t>
  </si>
  <si>
    <t>00788</t>
  </si>
  <si>
    <t>04004</t>
  </si>
  <si>
    <t>03850</t>
  </si>
  <si>
    <t>03374</t>
  </si>
  <si>
    <t>00525</t>
  </si>
  <si>
    <t>00459</t>
  </si>
  <si>
    <t>00179</t>
  </si>
  <si>
    <t>05074</t>
  </si>
  <si>
    <t>03895</t>
  </si>
  <si>
    <t>02042</t>
  </si>
  <si>
    <t>01354</t>
  </si>
  <si>
    <t>04951</t>
  </si>
  <si>
    <t>04398</t>
  </si>
  <si>
    <t>04157</t>
  </si>
  <si>
    <t>03551</t>
  </si>
  <si>
    <t>03225</t>
  </si>
  <si>
    <t>03024</t>
  </si>
  <si>
    <t>02558</t>
  </si>
  <si>
    <t>01457</t>
  </si>
  <si>
    <t>00985</t>
  </si>
  <si>
    <t>00730</t>
  </si>
  <si>
    <t>00383</t>
  </si>
  <si>
    <t>04664</t>
  </si>
  <si>
    <t>04245</t>
  </si>
  <si>
    <t>04960</t>
  </si>
  <si>
    <t>04750</t>
  </si>
  <si>
    <t>04594</t>
  </si>
  <si>
    <t>03917</t>
  </si>
  <si>
    <t>03891</t>
  </si>
  <si>
    <t>03538</t>
  </si>
  <si>
    <t>02136</t>
  </si>
  <si>
    <t>02093</t>
  </si>
  <si>
    <t>01186</t>
  </si>
  <si>
    <t>01115</t>
  </si>
  <si>
    <t>00892</t>
  </si>
  <si>
    <t>00518</t>
  </si>
  <si>
    <t>03666</t>
  </si>
  <si>
    <t>02359</t>
  </si>
  <si>
    <t>01905</t>
  </si>
  <si>
    <t>01737</t>
  </si>
  <si>
    <t>05155</t>
  </si>
  <si>
    <t>04757</t>
  </si>
  <si>
    <t>02209</t>
  </si>
  <si>
    <t>04921</t>
  </si>
  <si>
    <t>01609</t>
  </si>
  <si>
    <t>00794</t>
  </si>
  <si>
    <t>00287</t>
  </si>
  <si>
    <t>04067</t>
  </si>
  <si>
    <t>01635</t>
  </si>
  <si>
    <t>01085</t>
  </si>
  <si>
    <t>00587</t>
  </si>
  <si>
    <t>04670</t>
  </si>
  <si>
    <t>03773</t>
  </si>
  <si>
    <t>03402</t>
  </si>
  <si>
    <t>02170</t>
  </si>
  <si>
    <t>01649</t>
  </si>
  <si>
    <t>03504</t>
  </si>
  <si>
    <t>01475</t>
  </si>
  <si>
    <t>04390</t>
  </si>
  <si>
    <t>04184</t>
  </si>
  <si>
    <t>02375</t>
  </si>
  <si>
    <t>00940</t>
  </si>
  <si>
    <t>00675</t>
  </si>
  <si>
    <t>00404</t>
  </si>
  <si>
    <t>00304</t>
  </si>
  <si>
    <t>00174</t>
  </si>
  <si>
    <t>04476</t>
  </si>
  <si>
    <t>02435</t>
  </si>
  <si>
    <t>01072</t>
  </si>
  <si>
    <t>04104</t>
  </si>
  <si>
    <t>02038</t>
  </si>
  <si>
    <t>00006</t>
  </si>
  <si>
    <t>03530</t>
  </si>
  <si>
    <t>03227</t>
  </si>
  <si>
    <t>03020</t>
  </si>
  <si>
    <t>02353</t>
  </si>
  <si>
    <t>01100</t>
  </si>
  <si>
    <t>01013</t>
  </si>
  <si>
    <t>00624</t>
  </si>
  <si>
    <t>00594</t>
  </si>
  <si>
    <t>03901</t>
  </si>
  <si>
    <t>02753</t>
  </si>
  <si>
    <t>02714</t>
  </si>
  <si>
    <t>01197</t>
  </si>
  <si>
    <t>00303</t>
  </si>
  <si>
    <t>00014</t>
  </si>
  <si>
    <t>04588</t>
  </si>
  <si>
    <t>04069</t>
  </si>
  <si>
    <t>00479</t>
  </si>
  <si>
    <t>02615</t>
  </si>
  <si>
    <t>01499</t>
  </si>
  <si>
    <t>00285</t>
  </si>
  <si>
    <t>04545</t>
  </si>
  <si>
    <t>04649</t>
  </si>
  <si>
    <t>02520</t>
  </si>
  <si>
    <t>01471</t>
  </si>
  <si>
    <t>01019</t>
  </si>
  <si>
    <t>04294</t>
  </si>
  <si>
    <t>04260</t>
  </si>
  <si>
    <t>04156</t>
  </si>
  <si>
    <t>04076</t>
  </si>
  <si>
    <t>03952</t>
  </si>
  <si>
    <t>03854</t>
  </si>
  <si>
    <t>03416</t>
  </si>
  <si>
    <t>02178</t>
  </si>
  <si>
    <t>00255</t>
  </si>
  <si>
    <t>04964</t>
  </si>
  <si>
    <t>04381</t>
  </si>
  <si>
    <t>04582</t>
  </si>
  <si>
    <t>04360</t>
  </si>
  <si>
    <t>03614</t>
  </si>
  <si>
    <t>02925</t>
  </si>
  <si>
    <t>02494</t>
  </si>
  <si>
    <t>02396</t>
  </si>
  <si>
    <t>00902</t>
  </si>
  <si>
    <t>00582</t>
  </si>
  <si>
    <t>05083</t>
  </si>
  <si>
    <t>02092</t>
  </si>
  <si>
    <t>01314</t>
  </si>
  <si>
    <t>03506</t>
  </si>
  <si>
    <t>01368</t>
  </si>
  <si>
    <t>00539</t>
  </si>
  <si>
    <t>00346</t>
  </si>
  <si>
    <t>02793</t>
  </si>
  <si>
    <t>02685</t>
  </si>
  <si>
    <t>02529</t>
  </si>
  <si>
    <t>01723</t>
  </si>
  <si>
    <t>00380</t>
  </si>
  <si>
    <t>01646</t>
  </si>
  <si>
    <t>00933</t>
  </si>
  <si>
    <t>00928</t>
  </si>
  <si>
    <t>04228</t>
  </si>
  <si>
    <t>00002</t>
  </si>
  <si>
    <t>04031</t>
  </si>
  <si>
    <t>03855</t>
  </si>
  <si>
    <t>02929</t>
  </si>
  <si>
    <t>02642</t>
  </si>
  <si>
    <t>02014</t>
  </si>
  <si>
    <t>01641</t>
  </si>
  <si>
    <t>01263</t>
  </si>
  <si>
    <t>02940</t>
  </si>
  <si>
    <t>02706</t>
  </si>
  <si>
    <t>02668</t>
  </si>
  <si>
    <t>02047</t>
  </si>
  <si>
    <t>01778</t>
  </si>
  <si>
    <t>01432</t>
  </si>
  <si>
    <t>03889</t>
  </si>
  <si>
    <t>03496</t>
  </si>
  <si>
    <t>02659</t>
  </si>
  <si>
    <t>02593</t>
  </si>
  <si>
    <t>02149</t>
  </si>
  <si>
    <t>01613</t>
  </si>
  <si>
    <t>01164</t>
  </si>
  <si>
    <t>01125</t>
  </si>
  <si>
    <t>00672</t>
  </si>
  <si>
    <t>00373</t>
  </si>
  <si>
    <t>04592</t>
  </si>
  <si>
    <t>04125</t>
  </si>
  <si>
    <t>03822</t>
  </si>
  <si>
    <t>03328</t>
  </si>
  <si>
    <t>03117</t>
  </si>
  <si>
    <t>00748</t>
  </si>
  <si>
    <t>04299</t>
  </si>
  <si>
    <t>03525</t>
  </si>
  <si>
    <t>00183</t>
  </si>
  <si>
    <t>03352</t>
  </si>
  <si>
    <t>02203</t>
  </si>
  <si>
    <t>01654</t>
  </si>
  <si>
    <t>00203</t>
  </si>
  <si>
    <t>04473</t>
  </si>
  <si>
    <t>04449</t>
  </si>
  <si>
    <t>01798</t>
  </si>
  <si>
    <t>01616</t>
  </si>
  <si>
    <t>01439</t>
  </si>
  <si>
    <t>00818</t>
  </si>
  <si>
    <t>04002</t>
  </si>
  <si>
    <t>03485</t>
  </si>
  <si>
    <t>01944</t>
  </si>
  <si>
    <t>01757</t>
  </si>
  <si>
    <t>00230</t>
  </si>
  <si>
    <t>05078</t>
  </si>
  <si>
    <t>02490</t>
  </si>
  <si>
    <t>01874</t>
  </si>
  <si>
    <t>05175</t>
  </si>
  <si>
    <t>02828</t>
  </si>
  <si>
    <t>01971</t>
  </si>
  <si>
    <t>01643</t>
  </si>
  <si>
    <t>00994</t>
  </si>
  <si>
    <t>03820</t>
  </si>
  <si>
    <t>02784</t>
  </si>
  <si>
    <t>02335</t>
  </si>
  <si>
    <t>02185</t>
  </si>
  <si>
    <t>00890</t>
  </si>
  <si>
    <t>00868</t>
  </si>
  <si>
    <t>00843</t>
  </si>
  <si>
    <t>03861</t>
  </si>
  <si>
    <t>02314</t>
  </si>
  <si>
    <t>02051</t>
  </si>
  <si>
    <t>00347</t>
  </si>
  <si>
    <t>04864</t>
  </si>
  <si>
    <t>04401</t>
  </si>
  <si>
    <t>03911</t>
  </si>
  <si>
    <t>03467</t>
  </si>
  <si>
    <t>01769</t>
  </si>
  <si>
    <t>04455</t>
  </si>
  <si>
    <t>03233</t>
  </si>
  <si>
    <t>01525</t>
  </si>
  <si>
    <t>01113</t>
  </si>
  <si>
    <t>00631</t>
  </si>
  <si>
    <t>03694</t>
  </si>
  <si>
    <t>02910</t>
  </si>
  <si>
    <t>01858</t>
  </si>
  <si>
    <t>01850</t>
  </si>
  <si>
    <t>01840</t>
  </si>
  <si>
    <t>04547</t>
  </si>
  <si>
    <t>03330</t>
  </si>
  <si>
    <t>02271</t>
  </si>
  <si>
    <t>00157</t>
  </si>
  <si>
    <t>04648</t>
  </si>
  <si>
    <t>04277</t>
  </si>
  <si>
    <t>03171</t>
  </si>
  <si>
    <t>00755</t>
  </si>
  <si>
    <t>04806</t>
  </si>
  <si>
    <t>04508</t>
  </si>
  <si>
    <t>04425</t>
  </si>
  <si>
    <t>03219</t>
  </si>
  <si>
    <t>02380</t>
  </si>
  <si>
    <t>01040</t>
  </si>
  <si>
    <t>00170</t>
  </si>
  <si>
    <t>03967</t>
  </si>
  <si>
    <t>03736</t>
  </si>
  <si>
    <t>03705</t>
  </si>
  <si>
    <t>03176</t>
  </si>
  <si>
    <t>02702</t>
  </si>
  <si>
    <t>01709</t>
  </si>
  <si>
    <t>01539</t>
  </si>
  <si>
    <t>05068</t>
  </si>
  <si>
    <t>04703</t>
  </si>
  <si>
    <t>04643</t>
  </si>
  <si>
    <t>03871</t>
  </si>
  <si>
    <t>05101</t>
  </si>
  <si>
    <t>02681</t>
  </si>
  <si>
    <t>05036</t>
  </si>
  <si>
    <t>03948</t>
  </si>
  <si>
    <t>03129</t>
  </si>
  <si>
    <t>03096</t>
  </si>
  <si>
    <t>03068</t>
  </si>
  <si>
    <t>02844</t>
  </si>
  <si>
    <t>01780</t>
  </si>
  <si>
    <t>00804</t>
  </si>
  <si>
    <t>04789</t>
  </si>
  <si>
    <t>04674</t>
  </si>
  <si>
    <t>03703</t>
  </si>
  <si>
    <t>02796</t>
  </si>
  <si>
    <t>00387</t>
  </si>
  <si>
    <t>03796</t>
  </si>
  <si>
    <t>03685</t>
  </si>
  <si>
    <t>00490</t>
  </si>
  <si>
    <t>00069</t>
  </si>
  <si>
    <t>04704</t>
  </si>
  <si>
    <t>02782</t>
  </si>
  <si>
    <t>00136</t>
  </si>
  <si>
    <t>04798</t>
  </si>
  <si>
    <t>04397</t>
  </si>
  <si>
    <t>00450</t>
  </si>
  <si>
    <t>00142</t>
  </si>
  <si>
    <t>00062</t>
  </si>
  <si>
    <t>03903</t>
  </si>
  <si>
    <t>03023</t>
  </si>
  <si>
    <t>01118</t>
  </si>
  <si>
    <t>00248</t>
  </si>
  <si>
    <t>04803</t>
  </si>
  <si>
    <t>04680</t>
  </si>
  <si>
    <t>03624</t>
  </si>
  <si>
    <t>01433</t>
  </si>
  <si>
    <t>02475</t>
  </si>
  <si>
    <t>02331</t>
  </si>
  <si>
    <t>01734</t>
  </si>
  <si>
    <t>04249</t>
  </si>
  <si>
    <t>02928</t>
  </si>
  <si>
    <t>02245</t>
  </si>
  <si>
    <t>01908</t>
  </si>
  <si>
    <t>01237</t>
  </si>
  <si>
    <t>01077</t>
  </si>
  <si>
    <t>00845</t>
  </si>
  <si>
    <t>05188</t>
  </si>
  <si>
    <t>04910</t>
  </si>
  <si>
    <t>03863</t>
  </si>
  <si>
    <t>03326</t>
  </si>
  <si>
    <t>02937</t>
  </si>
  <si>
    <t>02005</t>
  </si>
  <si>
    <t>02002</t>
  </si>
  <si>
    <t>00542</t>
  </si>
  <si>
    <t>00163</t>
  </si>
  <si>
    <t>04836</t>
  </si>
  <si>
    <t>03392</t>
  </si>
  <si>
    <t>Month</t>
  </si>
  <si>
    <t>MonthNo</t>
  </si>
  <si>
    <t>Quarter</t>
  </si>
  <si>
    <t>Year</t>
  </si>
  <si>
    <t>Gross Margin %</t>
  </si>
  <si>
    <t>Gross Profit</t>
  </si>
  <si>
    <t>COGS</t>
  </si>
  <si>
    <t>Revenue</t>
  </si>
  <si>
    <t>Unit Cost</t>
  </si>
  <si>
    <t>Discount %</t>
  </si>
  <si>
    <t>Unit Price</t>
  </si>
  <si>
    <t>Units Sold</t>
  </si>
  <si>
    <t>Product</t>
  </si>
  <si>
    <t>Product Category</t>
  </si>
  <si>
    <t>Customer Type</t>
  </si>
  <si>
    <t>Sales Channel</t>
  </si>
  <si>
    <t>Country</t>
  </si>
  <si>
    <t>Region</t>
  </si>
  <si>
    <t>Order Date</t>
  </si>
  <si>
    <t>ID</t>
  </si>
  <si>
    <t>Sum of Revenue</t>
  </si>
  <si>
    <t>Sum of Gross Profit</t>
  </si>
  <si>
    <t>Sum of Units Sold</t>
  </si>
  <si>
    <t>Row Labels</t>
  </si>
  <si>
    <t>Jan</t>
  </si>
  <si>
    <t>Feb</t>
  </si>
  <si>
    <t>Mar</t>
  </si>
  <si>
    <t>Apr</t>
  </si>
  <si>
    <t>May</t>
  </si>
  <si>
    <t>Jun</t>
  </si>
  <si>
    <t>Jul</t>
  </si>
  <si>
    <t>Aug</t>
  </si>
  <si>
    <t>Sep</t>
  </si>
  <si>
    <t>Oct</t>
  </si>
  <si>
    <t>Nov</t>
  </si>
  <si>
    <t>Dec</t>
  </si>
  <si>
    <t>Grand Total</t>
  </si>
  <si>
    <t xml:space="preserve">Revenue </t>
  </si>
  <si>
    <t xml:space="preserve">Gross Profit </t>
  </si>
  <si>
    <t>Sum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</si>
</sst>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
    <numFmt numFmtId="165" formatCode="\$#,##0.00"/>
    <numFmt numFmtId="166" formatCode="dd\-mmm\-yyyy"/>
    <numFmt numFmtId="167" formatCode="\$#,##0,\k"/>
    <numFmt numFmtId="169" formatCode="\$#,##0"/>
    <numFmt numFmtId="174" formatCode="_-* #,##0_-;\-* #,##0_-;_-* &quot;-&quot;??_-;_-@_-"/>
  </numFmts>
  <fonts count="5" x14ac:knownFonts="1">
    <font>
      <sz val="11"/>
      <color theme="1"/>
      <name val="Aptos Narrow"/>
      <family val="2"/>
      <scheme val="minor"/>
    </font>
    <font>
      <sz val="11"/>
      <color theme="1"/>
      <name val="Aptos Narrow"/>
      <family val="2"/>
      <scheme val="minor"/>
    </font>
    <font>
      <sz val="12"/>
      <name val="Aptos Narrow"/>
      <family val="2"/>
      <scheme val="minor"/>
    </font>
    <font>
      <b/>
      <sz val="12"/>
      <color rgb="FFFFFFFF"/>
      <name val="Aptos Narrow"/>
      <family val="2"/>
      <scheme val="minor"/>
    </font>
    <font>
      <sz val="11"/>
      <color theme="2" tint="-0.499984740745262"/>
      <name val="Aptos Narrow"/>
      <family val="2"/>
      <scheme val="minor"/>
    </font>
  </fonts>
  <fills count="5">
    <fill>
      <patternFill patternType="none"/>
    </fill>
    <fill>
      <patternFill patternType="gray125"/>
    </fill>
    <fill>
      <patternFill patternType="solid">
        <fgColor rgb="FF1F4E78"/>
      </patternFill>
    </fill>
    <fill>
      <patternFill patternType="solid">
        <fgColor theme="2"/>
        <bgColor indexed="64"/>
      </patternFill>
    </fill>
    <fill>
      <patternFill patternType="solid">
        <fgColor theme="9"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0" fontId="0" fillId="0" borderId="0" xfId="0" applyAlignment="1">
      <alignment horizontal="center"/>
    </xf>
    <xf numFmtId="164" fontId="2" fillId="0" borderId="0" xfId="0" applyNumberFormat="1" applyFont="1" applyAlignment="1">
      <alignment horizontal="center"/>
    </xf>
    <xf numFmtId="1" fontId="2" fillId="0" borderId="0" xfId="0" applyNumberFormat="1" applyFont="1" applyAlignment="1">
      <alignment horizontal="center"/>
    </xf>
    <xf numFmtId="1" fontId="2" fillId="0" borderId="0" xfId="0" applyNumberFormat="1" applyFont="1"/>
    <xf numFmtId="165" fontId="2" fillId="0" borderId="0" xfId="0" applyNumberFormat="1" applyFont="1"/>
    <xf numFmtId="9" fontId="2" fillId="0" borderId="0" xfId="0" applyNumberFormat="1" applyFont="1"/>
    <xf numFmtId="0" fontId="2" fillId="0" borderId="0" xfId="0" applyFont="1"/>
    <xf numFmtId="166" fontId="2" fillId="0" borderId="0" xfId="0" applyNumberFormat="1" applyFont="1"/>
    <xf numFmtId="0" fontId="2" fillId="0" borderId="0" xfId="0" quotePrefix="1" applyFont="1"/>
    <xf numFmtId="0" fontId="3" fillId="2" borderId="0" xfId="0" applyFont="1" applyFill="1" applyAlignment="1">
      <alignment horizontal="center" vertical="center"/>
    </xf>
    <xf numFmtId="0" fontId="4" fillId="3" borderId="0" xfId="0" applyFont="1" applyFill="1"/>
    <xf numFmtId="0" fontId="0" fillId="4" borderId="0" xfId="0" applyFill="1"/>
    <xf numFmtId="165" fontId="0" fillId="0" borderId="0" xfId="0" applyNumberFormat="1"/>
    <xf numFmtId="1" fontId="0" fillId="0" borderId="0" xfId="0" applyNumberFormat="1"/>
    <xf numFmtId="0" fontId="0" fillId="0" borderId="0" xfId="0" pivotButton="1"/>
    <xf numFmtId="9" fontId="0" fillId="0" borderId="0" xfId="0" applyNumberFormat="1"/>
    <xf numFmtId="0" fontId="0" fillId="0" borderId="0" xfId="0" applyAlignment="1">
      <alignment horizontal="left"/>
    </xf>
    <xf numFmtId="167" fontId="0" fillId="0" borderId="0" xfId="0" applyNumberFormat="1"/>
    <xf numFmtId="169" fontId="0" fillId="0" borderId="0" xfId="0" applyNumberFormat="1"/>
    <xf numFmtId="174" fontId="0" fillId="0" borderId="0" xfId="1" applyNumberFormat="1" applyFont="1"/>
  </cellXfs>
  <cellStyles count="2">
    <cellStyle name="Comma" xfId="1" builtinId="3"/>
    <cellStyle name="Normal" xfId="0" builtinId="0"/>
  </cellStyles>
  <dxfs count="31">
    <dxf>
      <font>
        <b/>
        <color theme="1"/>
      </font>
      <border>
        <bottom style="thin">
          <color theme="6"/>
        </bottom>
        <vertical/>
        <horizontal/>
      </border>
    </dxf>
    <dxf>
      <font>
        <color theme="1"/>
      </font>
      <fill>
        <patternFill patternType="none">
          <bgColor auto="1"/>
        </patternFill>
      </fill>
      <border diagonalUp="0" diagonalDown="0">
        <left/>
        <right/>
        <top/>
        <bottom/>
        <vertical/>
        <horizontal/>
      </border>
    </dxf>
    <dxf>
      <font>
        <b/>
        <sz val="11"/>
        <color theme="1"/>
      </font>
      <border>
        <vertical/>
        <horizontal/>
      </border>
    </dxf>
    <dxf>
      <font>
        <color theme="1"/>
      </font>
      <fill>
        <patternFill patternType="none">
          <bgColor auto="1"/>
        </patternFill>
      </fill>
      <border diagonalUp="0" diagonalDown="0">
        <left/>
        <right/>
        <top/>
        <bottom/>
        <vertical/>
        <horizontal/>
      </border>
    </dxf>
    <dxf>
      <numFmt numFmtId="169" formatCode="\$#,##0"/>
    </dxf>
    <dxf>
      <numFmt numFmtId="167" formatCode="\$#,##0,\k"/>
    </dxf>
    <dxf>
      <numFmt numFmtId="167" formatCode="\$#,##0,\k"/>
    </dxf>
    <dxf>
      <numFmt numFmtId="167" formatCode="\$#,##0,\k"/>
    </dxf>
    <dxf>
      <numFmt numFmtId="167" formatCode="\$#,##0,\k"/>
    </dxf>
    <dxf>
      <font>
        <strike val="0"/>
        <outline val="0"/>
        <shadow val="0"/>
        <u val="none"/>
        <vertAlign val="baseline"/>
        <sz val="12"/>
        <name val="Aptos Narrow"/>
        <family val="2"/>
        <scheme val="minor"/>
      </font>
      <numFmt numFmtId="164"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4"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s>
  <tableStyles count="2" defaultTableStyle="TableStyleMedium2" defaultPivotStyle="PivotStyleLight16">
    <tableStyle name="SlicerStyleDark3 2" pivot="0" table="0" count="10" xr9:uid="{7067C06E-F3BE-4913-9D1E-F61A93999FED}">
      <tableStyleElement type="wholeTable" dxfId="1"/>
      <tableStyleElement type="headerRow" dxfId="0"/>
    </tableStyle>
    <tableStyle name="TimeSlicerStyleLight3 2" pivot="0" table="0" count="9" xr9:uid="{BC71DB5C-B205-4632-801F-A4452190D97C}">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6" tint="0.39997558519241921"/>
              <bgColor theme="6"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6" tint="0.59999389629810485"/>
              </stop>
              <stop position="1">
                <color theme="6"/>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3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[Nuri-Ismail-Sales-Dashboard-for-GitHub.xlsx]Analyse!PivotTable7</c:name>
    <c:fmtId val="1"/>
  </c:pivotSource>
  <c:chart>
    <c:autoTitleDeleted val="0"/>
    <c:pivotFmts>
      <c:pivotFmt>
        <c:idx val="0"/>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45785812647856E-2"/>
          <c:y val="6.0185185185185182E-2"/>
          <c:w val="0.69581347174652497"/>
          <c:h val="0.84204505686789155"/>
        </c:manualLayout>
      </c:layout>
      <c:lineChart>
        <c:grouping val="standard"/>
        <c:varyColors val="0"/>
        <c:ser>
          <c:idx val="0"/>
          <c:order val="0"/>
          <c:tx>
            <c:strRef>
              <c:f>Analyse!$E$2</c:f>
              <c:strCache>
                <c:ptCount val="1"/>
                <c:pt idx="0">
                  <c:v>Revenue </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Analyse!$E$3:$E$15</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4C9B-4A00-9B71-7E418EF46702}"/>
            </c:ext>
          </c:extLst>
        </c:ser>
        <c:ser>
          <c:idx val="1"/>
          <c:order val="1"/>
          <c:tx>
            <c:strRef>
              <c:f>Analyse!$F$2</c:f>
              <c:strCache>
                <c:ptCount val="1"/>
                <c:pt idx="0">
                  <c:v>Gross Profit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Analyse!$F$3:$F$15</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4C9B-4A00-9B71-7E418EF46702}"/>
            </c:ext>
          </c:extLst>
        </c:ser>
        <c:dLbls>
          <c:showLegendKey val="0"/>
          <c:showVal val="0"/>
          <c:showCatName val="0"/>
          <c:showSerName val="0"/>
          <c:showPercent val="0"/>
          <c:showBubbleSize val="0"/>
        </c:dLbls>
        <c:marker val="1"/>
        <c:smooth val="0"/>
        <c:axId val="1298384800"/>
        <c:axId val="999064912"/>
      </c:lineChart>
      <c:catAx>
        <c:axId val="12983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64912"/>
        <c:crosses val="autoZero"/>
        <c:auto val="1"/>
        <c:lblAlgn val="ctr"/>
        <c:lblOffset val="100"/>
        <c:noMultiLvlLbl val="0"/>
      </c:catAx>
      <c:valAx>
        <c:axId val="999064912"/>
        <c:scaling>
          <c:orientation val="minMax"/>
        </c:scaling>
        <c:delete val="1"/>
        <c:axPos val="l"/>
        <c:numFmt formatCode="\$#,##0,\k" sourceLinked="1"/>
        <c:majorTickMark val="none"/>
        <c:minorTickMark val="none"/>
        <c:tickLblPos val="nextTo"/>
        <c:crossAx val="129838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[Nuri-Ismail-Sales-Dashboard-for-GitHub.xlsx]Analyse!PivotTable9</c:name>
    <c:fmtId val="3"/>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0647419072616"/>
          <c:y val="3.2407407407407406E-2"/>
          <c:w val="0.83834908136482944"/>
          <c:h val="0.89814814814814814"/>
        </c:manualLayout>
      </c:layout>
      <c:barChart>
        <c:barDir val="bar"/>
        <c:grouping val="clustered"/>
        <c:varyColors val="0"/>
        <c:ser>
          <c:idx val="0"/>
          <c:order val="0"/>
          <c:tx>
            <c:strRef>
              <c:f>Analyse!$I$2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Analyse!$H$3:$H$8</c:f>
              <c:strCache>
                <c:ptCount val="5"/>
                <c:pt idx="0">
                  <c:v>Camping</c:v>
                </c:pt>
                <c:pt idx="1">
                  <c:v>Hiking</c:v>
                </c:pt>
                <c:pt idx="2">
                  <c:v>Travel</c:v>
                </c:pt>
                <c:pt idx="3">
                  <c:v>Cycling</c:v>
                </c:pt>
                <c:pt idx="4">
                  <c:v>Fitness</c:v>
                </c:pt>
              </c:strCache>
            </c:strRef>
          </c:cat>
          <c:val>
            <c:numRef>
              <c:f>Analyse!$I$3:$I$8</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5AE5-415B-B044-C1FA149F6831}"/>
            </c:ext>
          </c:extLst>
        </c:ser>
        <c:dLbls>
          <c:showLegendKey val="0"/>
          <c:showVal val="0"/>
          <c:showCatName val="0"/>
          <c:showSerName val="0"/>
          <c:showPercent val="0"/>
          <c:showBubbleSize val="0"/>
        </c:dLbls>
        <c:gapWidth val="100"/>
        <c:axId val="1307143440"/>
        <c:axId val="999155152"/>
      </c:barChart>
      <c:catAx>
        <c:axId val="1307143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5152"/>
        <c:crosses val="autoZero"/>
        <c:auto val="1"/>
        <c:lblAlgn val="ctr"/>
        <c:lblOffset val="100"/>
        <c:noMultiLvlLbl val="0"/>
      </c:catAx>
      <c:valAx>
        <c:axId val="999155152"/>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0714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[Nuri-Ismail-Sales-Dashboard-for-GitHub.xlsx]Analyse!PivotTable10</c:name>
    <c:fmtId val="3"/>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76312335958003"/>
          <c:y val="8.3880869058034407E-2"/>
          <c:w val="0.68457020997375329"/>
          <c:h val="0.84204505686789155"/>
        </c:manualLayout>
      </c:layout>
      <c:barChart>
        <c:barDir val="bar"/>
        <c:grouping val="clustered"/>
        <c:varyColors val="0"/>
        <c:ser>
          <c:idx val="0"/>
          <c:order val="0"/>
          <c:tx>
            <c:strRef>
              <c:f>Analyse!$I$10</c:f>
              <c:strCache>
                <c:ptCount val="1"/>
                <c:pt idx="0">
                  <c:v>Total</c:v>
                </c:pt>
              </c:strCache>
            </c:strRef>
          </c:tx>
          <c:spPr>
            <a:solidFill>
              <a:schemeClr val="accent6">
                <a:lumMod val="50000"/>
              </a:schemeClr>
            </a:solidFill>
            <a:ln>
              <a:noFill/>
            </a:ln>
            <a:effectLst/>
          </c:spPr>
          <c:invertIfNegative val="0"/>
          <c:cat>
            <c:strRef>
              <c:f>Analyse!$H$11:$H$16</c:f>
              <c:strCache>
                <c:ptCount val="5"/>
                <c:pt idx="0">
                  <c:v>Trail Boots</c:v>
                </c:pt>
                <c:pt idx="1">
                  <c:v>Summit Backpack 45L</c:v>
                </c:pt>
                <c:pt idx="2">
                  <c:v>Compact Sleeping Bag</c:v>
                </c:pt>
                <c:pt idx="3">
                  <c:v>Hiking Daypack 20L</c:v>
                </c:pt>
                <c:pt idx="4">
                  <c:v>Trail Bike Light</c:v>
                </c:pt>
              </c:strCache>
            </c:strRef>
          </c:cat>
          <c:val>
            <c:numRef>
              <c:f>Analyse!$I$11:$I$16</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F5B4-4352-9493-4DF4EFC83C39}"/>
            </c:ext>
          </c:extLst>
        </c:ser>
        <c:dLbls>
          <c:showLegendKey val="0"/>
          <c:showVal val="0"/>
          <c:showCatName val="0"/>
          <c:showSerName val="0"/>
          <c:showPercent val="0"/>
          <c:showBubbleSize val="0"/>
        </c:dLbls>
        <c:gapWidth val="100"/>
        <c:axId val="834663952"/>
        <c:axId val="999092752"/>
      </c:barChart>
      <c:catAx>
        <c:axId val="834663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92752"/>
        <c:crosses val="autoZero"/>
        <c:auto val="1"/>
        <c:lblAlgn val="ctr"/>
        <c:lblOffset val="100"/>
        <c:noMultiLvlLbl val="0"/>
      </c:catAx>
      <c:valAx>
        <c:axId val="999092752"/>
        <c:scaling>
          <c:orientation val="minMax"/>
        </c:scaling>
        <c:delete val="0"/>
        <c:axPos val="t"/>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[Nuri-Ismail-Sales-Dashboard-for-GitHub.xlsx]Analyse!PivotTable7</c:name>
    <c:fmtId val="4"/>
  </c:pivotSource>
  <c:chart>
    <c:autoTitleDeleted val="0"/>
    <c:pivotFmts>
      <c:pivotFmt>
        <c:idx val="0"/>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5545432839013E-2"/>
          <c:y val="4.7526156396095302E-2"/>
          <c:w val="0.85363051772499854"/>
          <c:h val="0.85258998841273526"/>
        </c:manualLayout>
      </c:layout>
      <c:lineChart>
        <c:grouping val="standard"/>
        <c:varyColors val="0"/>
        <c:ser>
          <c:idx val="0"/>
          <c:order val="0"/>
          <c:tx>
            <c:strRef>
              <c:f>Analyse!$E$2</c:f>
              <c:strCache>
                <c:ptCount val="1"/>
                <c:pt idx="0">
                  <c:v>Revenue </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Analyse!$E$3:$E$15</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CBFF-4BD7-8BBC-CDA5BE78A478}"/>
            </c:ext>
          </c:extLst>
        </c:ser>
        <c:ser>
          <c:idx val="1"/>
          <c:order val="1"/>
          <c:tx>
            <c:strRef>
              <c:f>Analyse!$F$2</c:f>
              <c:strCache>
                <c:ptCount val="1"/>
                <c:pt idx="0">
                  <c:v>Gross Profit </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Analyse!$F$3:$F$15</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CBFF-4BD7-8BBC-CDA5BE78A478}"/>
            </c:ext>
          </c:extLst>
        </c:ser>
        <c:dLbls>
          <c:showLegendKey val="0"/>
          <c:showVal val="0"/>
          <c:showCatName val="0"/>
          <c:showSerName val="0"/>
          <c:showPercent val="0"/>
          <c:showBubbleSize val="0"/>
        </c:dLbls>
        <c:marker val="1"/>
        <c:smooth val="0"/>
        <c:axId val="1298384800"/>
        <c:axId val="999064912"/>
      </c:lineChart>
      <c:catAx>
        <c:axId val="12983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64912"/>
        <c:crosses val="autoZero"/>
        <c:auto val="1"/>
        <c:lblAlgn val="ctr"/>
        <c:lblOffset val="100"/>
        <c:noMultiLvlLbl val="0"/>
      </c:catAx>
      <c:valAx>
        <c:axId val="999064912"/>
        <c:scaling>
          <c:orientation val="minMax"/>
        </c:scaling>
        <c:delete val="1"/>
        <c:axPos val="l"/>
        <c:numFmt formatCode="\$#,##0,\k" sourceLinked="1"/>
        <c:majorTickMark val="none"/>
        <c:minorTickMark val="none"/>
        <c:tickLblPos val="nextTo"/>
        <c:crossAx val="129838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[Nuri-Ismail-Sales-Dashboard-for-GitHub.xlsx]Analyse!PivotTable9</c:name>
    <c:fmtId val="5"/>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3980752405949"/>
          <c:y val="6.9444444444444448E-2"/>
          <c:w val="0.83834908136482944"/>
          <c:h val="0.89814814814814814"/>
        </c:manualLayout>
      </c:layout>
      <c:barChart>
        <c:barDir val="bar"/>
        <c:grouping val="clustered"/>
        <c:varyColors val="0"/>
        <c:ser>
          <c:idx val="0"/>
          <c:order val="0"/>
          <c:tx>
            <c:strRef>
              <c:f>Analyse!$I$2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Analyse!$H$3:$H$8</c:f>
              <c:strCache>
                <c:ptCount val="5"/>
                <c:pt idx="0">
                  <c:v>Camping</c:v>
                </c:pt>
                <c:pt idx="1">
                  <c:v>Hiking</c:v>
                </c:pt>
                <c:pt idx="2">
                  <c:v>Travel</c:v>
                </c:pt>
                <c:pt idx="3">
                  <c:v>Cycling</c:v>
                </c:pt>
                <c:pt idx="4">
                  <c:v>Fitness</c:v>
                </c:pt>
              </c:strCache>
            </c:strRef>
          </c:cat>
          <c:val>
            <c:numRef>
              <c:f>Analyse!$I$3:$I$8</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2B6C-485D-8A1C-00ED08D7166B}"/>
            </c:ext>
          </c:extLst>
        </c:ser>
        <c:dLbls>
          <c:showLegendKey val="0"/>
          <c:showVal val="0"/>
          <c:showCatName val="0"/>
          <c:showSerName val="0"/>
          <c:showPercent val="0"/>
          <c:showBubbleSize val="0"/>
        </c:dLbls>
        <c:gapWidth val="100"/>
        <c:axId val="1307143440"/>
        <c:axId val="999155152"/>
      </c:barChart>
      <c:catAx>
        <c:axId val="1307143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5152"/>
        <c:crosses val="autoZero"/>
        <c:auto val="1"/>
        <c:lblAlgn val="ctr"/>
        <c:lblOffset val="100"/>
        <c:noMultiLvlLbl val="0"/>
      </c:catAx>
      <c:valAx>
        <c:axId val="999155152"/>
        <c:scaling>
          <c:orientation val="minMax"/>
        </c:scaling>
        <c:delete val="1"/>
        <c:axPos val="t"/>
        <c:majorGridlines>
          <c:spPr>
            <a:ln w="9525" cap="flat" cmpd="sng" algn="ctr">
              <a:noFill/>
              <a:round/>
            </a:ln>
            <a:effectLst/>
          </c:spPr>
        </c:majorGridlines>
        <c:numFmt formatCode="\$#,##0" sourceLinked="1"/>
        <c:majorTickMark val="none"/>
        <c:minorTickMark val="none"/>
        <c:tickLblPos val="nextTo"/>
        <c:crossAx val="130714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[Nuri-Ismail-Sales-Dashboard-for-GitHub.xlsx]Analyse!PivotTable10</c:name>
    <c:fmtId val="6"/>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s>
    <c:plotArea>
      <c:layout>
        <c:manualLayout>
          <c:layoutTarget val="inner"/>
          <c:xMode val="edge"/>
          <c:yMode val="edge"/>
          <c:x val="0.2519853455818023"/>
          <c:y val="0.11165864683581218"/>
          <c:w val="0.68457020997375329"/>
          <c:h val="0.84204505686789155"/>
        </c:manualLayout>
      </c:layout>
      <c:barChart>
        <c:barDir val="bar"/>
        <c:grouping val="clustered"/>
        <c:varyColors val="0"/>
        <c:ser>
          <c:idx val="0"/>
          <c:order val="0"/>
          <c:tx>
            <c:strRef>
              <c:f>Analyse!$I$10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Analyse!$H$11:$H$16</c:f>
              <c:strCache>
                <c:ptCount val="5"/>
                <c:pt idx="0">
                  <c:v>Trail Boots</c:v>
                </c:pt>
                <c:pt idx="1">
                  <c:v>Summit Backpack 45L</c:v>
                </c:pt>
                <c:pt idx="2">
                  <c:v>Compact Sleeping Bag</c:v>
                </c:pt>
                <c:pt idx="3">
                  <c:v>Hiking Daypack 20L</c:v>
                </c:pt>
                <c:pt idx="4">
                  <c:v>Trail Bike Light</c:v>
                </c:pt>
              </c:strCache>
            </c:strRef>
          </c:cat>
          <c:val>
            <c:numRef>
              <c:f>Analyse!$I$11:$I$16</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56E0-4CF1-8576-981CF8818F66}"/>
            </c:ext>
          </c:extLst>
        </c:ser>
        <c:dLbls>
          <c:showLegendKey val="0"/>
          <c:showVal val="0"/>
          <c:showCatName val="0"/>
          <c:showSerName val="0"/>
          <c:showPercent val="0"/>
          <c:showBubbleSize val="0"/>
        </c:dLbls>
        <c:gapWidth val="100"/>
        <c:axId val="834663952"/>
        <c:axId val="999092752"/>
      </c:barChart>
      <c:catAx>
        <c:axId val="834663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92752"/>
        <c:crosses val="autoZero"/>
        <c:auto val="1"/>
        <c:lblAlgn val="ctr"/>
        <c:lblOffset val="100"/>
        <c:noMultiLvlLbl val="0"/>
      </c:catAx>
      <c:valAx>
        <c:axId val="999092752"/>
        <c:scaling>
          <c:orientation val="minMax"/>
        </c:scaling>
        <c:delete val="1"/>
        <c:axPos val="t"/>
        <c:majorGridlines>
          <c:spPr>
            <a:ln w="9525" cap="flat" cmpd="sng" algn="ctr">
              <a:noFill/>
              <a:round/>
            </a:ln>
            <a:effectLst/>
          </c:spPr>
        </c:majorGridlines>
        <c:numFmt formatCode="0" sourceLinked="1"/>
        <c:majorTickMark val="none"/>
        <c:minorTickMark val="none"/>
        <c:tickLblPos val="nextTo"/>
        <c:crossAx val="83466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DBCC-4DD1-86E7-49D7E25E1377}" formatIdx="0">
          <cx:tx>
            <cx:txData>
              <cx:v>Revenue</cx:v>
            </cx:txData>
          </cx:tx>
          <cx:dataId val="0"/>
          <cx:layoutPr>
            <cx:geography cultureLanguage="en-GB" cultureRegion="GB" attribution="Powered by Bing">
              <cx:geoCache provider="{E9337A44-BEBE-4D9F-B70C-5C5E7DAFC167}">
                <cx:binary>zFvZctw4lv2VCj8PVViIhR1dEzEgmanUvnp7YciSzA0kSHAD8fVz5W2stLpcE+2Iar04TCYS4Lnb
uecy/3nv/nGvH+/sb67R7fCPe/fHq2Icu3/8/vtwXzw2d8NBU95bM5iP48G9aX43Hz+W94+/P9i7
pWzz3wnC4e/3xZ0dH92r//4nfFv+aE7M/d1YmvZyerTr1eMw6XH4k3sv3vrt3kzt+LQ8h2/641Xy
2DZ3tn7122M7luN6s3aPf7x69plXv/2+/00/7PqbhoON0wOsZewgIpxLzAj69Ede/aZNm3+5LQ+i
CEseRfTrlmd3DSz7C+f4dIq7hwf7OAy/ffn3u4XPDv3d9XIw8ednjs3TAZPjT0/0+3NM//ufexfg
GfeufAf7PiA/u7WP+m1bjo8Pvx2DqR9M8xWJXwA+PYhCKimh0ec/+Qz8gBwwhhgPEftsGwTG+Wz4
z1b46+d62Rj76/dssn973zRb9febRj3qvJx+pU3QAQ9xKKIweikgwgPOIkE4Dr+YBD83yV84z8u2
+LZwzwjfru+jr9K/H/3r7q5svwLw78dDiA5ohDDi+OV4oBAPIeVh9N397+Php8d5Gfovy/aA/3J1
H/b0+u+Hfftom7t2/XXAM3yAAFQpOPqMvHiWiDDYRSKJ+Dfgv279OQ/9hfO8jPy3hXvYf7u+j37y
H+D0Z49j8Wj1XfswfIXh33d9Rg5ICKlehOSlUsAOOOFRKOWXu1H0devPFviLZ3rZCs8W71ni2b19
a5yd/P2xsLF37f3jVzT+fUOEHKAOJYrI8xggByGTVHApvuSmPQv8/Bwvg/913R7uXy/vQ765+vsh
3413+hcmnxDSOmHAdOSXmgol9TsKiskBZk+YS/bVyp99/qfHeBnwL8v28P5ydR/u3c3fD/eFeco1
X5/93/fwp1QDiNJQfKGVzyk/jg4wDUNC6MsM5+fHeRn3r+v2gP96eR/5i/+A3HK9PD48/kJ+w6ID
LkKgj+zFJI9DCAQkmRSf/B1c/qvRPzv8z4/zMvJf1+0h//XyPvLX/wE19n+mYbTl3dfn//edPhQH
gCsSKHye1gFzoPKRlPRLMOzx+b9wkJdB/7ZwD/Vv1/dh/5//iFRjxym/078OdwouLwmOBHuOeyAO
IrgB1fRr7wv3v+fyF+bnR3kZ+f9buQf9/93Yx/7iPwD7M2OXu19YViHZRJhSyOLycyLfK6voQFAZ
8Qg0h+9x//kxXkb967o9zL9e3kf87PzvL6zXSzn6z0z+Kwa/INHwA4kwKDrQx376A+XsOzYjD6Cu
RjwEFeHz357b/8UzvWyDZ4v3DPHs3r414sO/3xqbsv21PIdTaKm4EJx9CYDnPIc8KZ/Q9TL+Ms/5
C+d52QrfFu5Z4Nv1ffQ3u78f/dg/3he/tOBGByKEKAjxi3GA2QGl8knq+QL/Xt39C+d5Gf1vC/fQ
/3Z9H/34/d+P/s4+/lrfB44vOcMR/8rin/v+U/UFhROUzH/h/H/hQC/D/23hHvzfru/Dv/slbPNf
a//fhh/J3XiXfpqafCf///ndT48Ik5y9pV/q5Yu14nMp3T388SoKP/nV57nF0zc8K7PfFK7nCx7v
hvGPVxAciAqQ4iSVhHFJ+avflsenO+zJrJxEXEBdDzFDsEkLTKn4NMmBaKJcIAoCKcEIuofBTE+3
gPwSIGBSUEYZJDzCvg2poP1ac9N+w+HL/39rp+bClO04/PEKKlT3+VNPjyWgrhGYF4WwCRdMMgpH
6O7vrmA4Ah/G/+VF1nR09GWcrVkucjXwdsnVGGaoSsrQMXvKI+busWuHz4nvM0Qv7AzUZH9nQIVI
BGoB5zQEp/5+Z7EMdRXkRRkPQ9NkShQIfej5mIk0p906JdHCo3E3ybF+HJqpMeo7C72wPUY/7E8J
DxmlIA7xCNGn+989+RgO3dDxysSREAYpX+mQxpIPZmsGF92OK9aPIVlbkgS1x3E5dthsxwGF2z8/
CAgfezhQQWAsRxAcBtzjCafvzjEjo/t+Daq4qjw7RrQu3oZ0Wo6mwgXlTx4aXG1/LxhAgSoJlAW0
d7KHebd0i5+DoYrrJgvnG5mtMmF1VgWnIyWA+WyYu/jzx/vRweDxCAsjEiJMmdhzsMEtbpxQVcej
10upusGxeqfHOWrUWAZua12JujPhB/Thzzd+CdeQc/Bw9jTypE/3v8N1aLlYSYfrOGgzy8+4q7Lq
iLpAWxXkQ/0TZH/0ZtC7GCXQfIIzwRzw+W7zWjaTq62Oa63Z8dAMD1U4jdPGu1bRGdebYPVWVXpp
25/E0QsAQwaByMUihAdlezt300jlWtMmrh1nx3Pl6jSfMUp0Xj00Fke7+smv/hzbJ6M9zxoUSg7B
PJRg0VDsxY7zaOKa9k3cwbTzA8MGPLWCTPWTbX40YYgE5E4mOCzmAmjF9yZs6UAk6ZyOFwbpQQV1
MaisnfyDb4vG/sSC+Mn5nz8UwAfbwFgKcq/cTwgiwHXbE2LiuQqr12JueB43GE1bjMtpSF3HwzoZ
dVHUqpposKplHEcZr8IFaW9ahlRTtEv/k2P9iIFABLIkAeoFBQTvxU8tUW7GbDXxVPR0PUZZs8bt
GNXLaVkW0f87F0HBwZAREVQEAZPT54D7FYWFyzXkxG5hx2OPyi3LaVGoIVy6d/9fH3oqbqDXSMgM
IWVQ4b43LocMVEGMmHgpp2hLqwV8qOm6vIv/fJ8fI1NgyPIw7sJgVcT2nmnMsIPamJvYLu18Wq2B
3vplYYn2/WQUtHb5PQpcc9NkwVz9ZO8f863A4L6hBL0bRp1sLweN7ZCProNnLASB6jaVflXE8zKP
OalIfTp1BErPnz/vj7EpBAHJV0BWkD8GTY9lztuMN3FBvLsIvNavIfPK5M93+SHrcBSC3gOVBNIe
jFie7n+XXSdR+crDE6vW4uBChlV2mvUyPKrLKYtdKLtrDMH7WTf4l5QBQ7v9PEQhtwohOchMILuG
8gnv73Y1NpgDOrspljoqouOM5vJQN65T9VB4eRhov+bbuZZ6SVszgUOtmucPZdu0hwOafbSrkKjp
YT1V2P/E1J9i41n6AENz4OBPr4CEP/IZaupoXOdgjT3rzFYSVM3birO8UJjMUolWVMeja4uLrMmj
eK18uxuqOYcw9vVjKaJ+jpljvUklncqfxfUPQSCQhMaZEhg8witC4R5wsyu9rGjj4xFX8o0d5+a9
jyTmKV91eemrNkCnpQ7AMYEnAg3E3jqSrp4I1QJBfMPE0h6SScwiifKZHAmRLUsa2knkyaCtW5PO
d5CSa0a4S201zb2aoiWsFJiRu2Tt2vrBWHCmeCb17Derk+OyWdqGdHEXhEAAw24dBoVyh04X7uTj
3ODWHQ4Zr6qNM71eNh2R8DmykkikBNX6KF+jqdzkT7FlUZVXqiscHCKaxitncXmBaNZuSFPWhUKL
0/cC6zVGy9LoWLqmyOMQMMlUGczuwtQ+mFThqDwmedi3au5mYESjb2T9ruKVOysRdWP652G0bxfI
6sDjIwHGwfBultwvpLp2RTObNg7O9Lxp2pjqNEwMn36SFJ6qxfPYCUMK30/gbRcZUcxkuJcHKzfZ
MbKFVCQseXEXkCCyCrvVDDFB5WyUt0Oh5haXqUdVNybVSC+y0uYqQ9k8KND46Ql3OTvjbd61Sc6j
4sIPfqPr4oQ6EqgQ3k2r1bJUYQw1LbvydeP7hELgFWnR+DH2baO3ZGmIElnm7WYZy/eezEGgGp91
8bCUPDXdotPSdehuGdZD4/rqLbJ1bpXM6uW6DOc2V0B4pJKA5hAXHZnVsGJfJbzvL59SYrnpTRYe
ZpnoLnpP5HxSlnUVd9Jwu61GlDk1ygJyfz5l9AjygUiKNrROZUK0PtZlvaA0W6S4XDrLTmtdxKQO
EN9MRYBskkVB322DuuPboljdBiZz1ig8Yf+G5uWuCzvq78DoOA4HzkjSF04P24DCmE4NUHnsJtDN
fIOwiFTmpyEeulqoaVyrSzx3tFAjnGJNcc8Dfhh5GRyhxpukYnq4zNDaXfWhqK8JKZrHcJiGRkVF
PwiFNRtwnHeV22ZTfj5FXU+3VkvbKTQM0UfbYWsg1AL2Nptbt8YGe5mrkjoRj3Sgk7LCTReozPpL
zGa9g8F6edL2GTsKRrrhNpIbSx09BvDRWbuGNu7CoNqWchpoHGA22jRv+3A8RJg9Ftn6PqiKFVrJ
aYneWvCoqyJgnTLT1NfKlItResH03Yh6fLhE0qtWZ69Zu5ALi/CgZk8ecJW3aVVKuSjpA7zEZp3X
TWR1hFQeCnK6Nrw6bhrGrroIL1b5KeejmitaK9jMfnSrMDI2AVDT7SwnXJ/prLsXBb8uq0GqyZJl
3c6u8VSFXnutJMWvu6Vu822WE7Lpqg5dkirMVYWYS4K8oyov/b1dZuBjrMrjYS696mo6XQndjamu
o36bRY2vE2jfzDY0lYw5OOKYQNYaWFxPgGAVBDwdgmA8grd4xiZtszrL4rK04gbn1U1BsjE/gqZF
72qLaJE0bTlsSdSxKvXjqt8MbvSAZM00ZIw8hzIShDp22kwXjQ/QVrsFJRMO/Wk+cXcEbTaH4C7f
zbRolansdUb1qEa9qH6imwL517ZiryvoHBWgypQN2t3qMpcuUMfVAolLkWLpEh409Ub3E2apnyP2
QKrI93FjRqyTgbbuvDPDnClf5KtyNS3jnC0+LbXrla+dTecwDy9nh4NzYosLo8cuzkhO45kVty1j
eCei/Lrrx/5yWvvyoZh5s2uNPqnG4SYqWZ7whoCbsrvO+btaWF2poa3n98B2HqIQipsL5g/W9eHb
avUC/DkMd86TOp7n5spF+XmwmvYY9WHwpsr8OXNiieu8fIf9g23LW5lHD8WCXezlerSi/BSSVK7E
NKdiHLa9x30S8b5N3RC+y/NojjUj5zgYynhk3aZq/S0Vo4sb5I5z7k7bPNNQTc1tHmC6ZWv9cVpZ
0knyLmLdB1SUtxFbmOLc8LiZehkPubtDkZgqVXfrPfC7K0f9jUQ12gQD6B8EB7ViXdfGpm16VQ35
SQc+potMzRZf9Vku4wIK74lpqLK4GxWZHY+tqfKk4PhchytYyM8uLqr8BOinVpk2IPN0nCSLWYOz
ZgwXNTWLVjiUFHZA7MjxAiVELlQ1jQlV0QZxn1Nz1uKoUqLPFjXSTkAvRA+Dtg5US6ubfOFboDoe
CALrUwdxMpUaKd3l14RCDMnWnNcriqNxaYAJl4+yKMIdsDcmE9uTcFAVZg81EI9OVU3gHkbNxrds
xO1RBnF2EhrfxWFbb3BXwtFdEB0G3XxeDziI54C46zCwY4yb9hat87EX1qY2emoy4O3TmLBeuc7v
gE2c+mGuVdSDXOdxl+glClNNmuMZD2/bOjsarM62pWtbFYRTOoYgFoHUF8WMOZrktizSbpbDmRb6
VsAr300cYgSGacRN732QtMN0W414E7D8UgP/UqBSOKXZcllX8j7n6xxDjs1Pgp6NaRcU9wPJy2Qm
kBHbVqxK2LyJ22BgSUTq/LTquntS2KO+qOVRNFKjnG4/ymAqFOxdfoT2sIhDnaFUrqZ4GDPfHlvN
mo0MI30dslHf+qwHo5AiAnYT+BR1bQcJGhdJndcbX6MtsOZtt5BVgU88kiby4HUgakzDWp6WTSt3
tluvChwe4mW+btruZJy6q3Zw1Vvn+ssyL1kcFGKNSSfv8arz1BSa7vxsCehZa5XyMqsV7m2aaWdV
MZZnHrLzle3nK8RMoaLFbTlf49C4U9r3Bfh7eGtqaC5klCvZ5xdVXRz1ATvxbr4kRQ+JbprPSFif
1aK7yfwMjBNUi8N6mT8aPxpluvWkyDHkjbY9mcnE1JIXRoUB+siHqFvBKIQel7Q1QFWX49oMXJmG
kJjo5UQO+bZvTKuAZYhdNrhL2oL3bzAAqfSTwZvxncjnIREu3AaQcHoVtEV9hvKlURRxRaK2vY3G
5h46m0KFdlgCVRMzJRaEP/BFH04qF+tZP6xHo418SqfoHSRwFnelf5/NZTkonEMRp7wCnhLkJ7gk
6DR0ulNEs9hIP10uDTglSBeNWmu9qqLMjGrnbFbWj0FSmDWL26zazFGZ9qjeFrKIabjCZ8byqiYR
VHK2oNh2zd0SRCKuffuAymBUoAZEGzmNSoZtoZqwsGqY6XkLPDpeluyGt/0J1xWIMoQb1UTdXb7g
4zmP3Hmd1dMhy0OcVHTok2AN3swdL091s4p46rIzY5osxSAw6KbeIX2TifwwW9Zknbs07PFxiYpT
UVQpkhaqcdtO8ZIFSPV1b5Ixo+ms+4dyLu65KHf5E7YF9zcM2VatPhS7hdk6HhoLKxqQ4SzROKmL
Tqre821XlNtg0dWGWXIhMXgZuu5ZmG1cP2w5DV5n0LUt1RRjEl4A09igyM8qrLsEFI0HouejoTTH
HgVbi0ihgqmO1MCCTV6vm1nIC1CVb1GTPVRtuGEjS0E5SsOpTI0R1wtrzv3AtPJN/U5Yn/R0uTWy
hNQNFXYwOA3nMNyMxNYbKvUF6Kd646bZpKShS9xTzUEDKzNgnGCOiOHEtNVwVlULEHY+qLaA/E6z
5TBy4AVlS7cFm1eVL/a674fUBkG3kaCnKTY/EZ7AvEaj5Eo4dKIDdEVycRY2IDdxFxxjM1apRvV4
xFeqwaXCQhmdHwdh2W4N8wDQGLSNCnj0vgS1J83q1T6VApa4aL1Y1+rYy/ak5m4+m1tzL1YWxGKp
qhMjgZEDm34jm/5CyKU9nzwvDhkpIWoklO7GK0uC8pCuWXBbQldyk8voA586kIvEbkb9leTBDcuC
eBxAIHQ8/FgKOUMbSqF1E+I9iiqrSt41ahE9VhP1p6UkbUygCADFnt+BvH43jVKozIou5a284Qsm
qsBkY1rtt8676kg29KbO5XVRBAJkjf4S5jeXInfmDBFmY2/8+3AJjuzYkbjgU5FoKq6cnoE3DFmW
Nnl3EdSljofMaVBIxQ5I2nat2LCJnGUw9GA6AdH8vMxmEQ+G9xsYt1yavvpQ24mrNSjOTaeBb41O
OyWH/mOI9WUzYEj+oCMpxLvXAyJN3K/dg6HLJe6icNfJld4GeGwUWUYW6yxf4wkP7mhe/Pko2JgE
JJ83LK+aWvVrI5Qs+ruqmU6I7k5LKGBHvQ+yhELXk0C9KpECLbA+Bb/zx66c342t5nHbrJDngI54
SKEnIipNljSYt4dZYe6DsXZH4xiNsSjK837MztuhPFrmaVJdU0XbzoxQdVYRpEG41DG23aKwLEhs
alwpRLxNK8qzpLI1VlHVvO79cCikg3QGmUWhXqRrE7QnmlVege6R+Km9NU3w6FkvL1A+FKdI9uuR
ET3ZNCWY2RkcpJov+Smd+w2qs12xkC0MhoJ3cwsbcx1so0ZABMkl27Y6uKhku5HD+jqfx9cmKod4
WfOdEHYL2SxBY1SqwdETMw6XZiJaka4/oT5LI7aOcb22DIoXkJy6Ka6mSNyYyoUx8/aiR+zt2kbn
0UQPpwbhnZUAUyClS/S0pFU+3IY+uMVlj457aS4XmV/12Fw101qq2pfv0NxvaQtx51l4MmvjYjOQ
I8uiI+9dKvvu1CELbQl0MFCqN8XoIEcZsQknu12cS0HH2Gk/YigsQ3smmSE45rJdT4hlc9rP0a5s
sksctnk8C1eDYpLtoq7Z0GZ53ehGJrnGqcPQ1LpaQqeMP46de4rdDqsCCZ4KLbpIaQyDNWUzgqBn
NTOV0KOS2iR9tSx8EyzWTnHNlugWGsbxOkJZoeMeBXWTBK4rIKtUVdZpRTHyZ0wDgb7ipYUyvY6R
Hg5ZPRen/RDUly43/cfBzJD8AjsAZexpSc+ItgbUrHIMg6PMgeYT54aRB1By2OtgbtxhgIrlbKQ8
H7fYCfe6y6ruvCslymKEy0BvSjaRi6wLMijWeM74zlCt05GRWiYQUrJP0LBMaTfhGzMXEz6Z2Chu
eDcWFwRU5WTK13NPsptIrpcYFP4Pzrkw6eUd5LsurtYP1PrzRViqyp5URzxfNdT6oqr0Bl5yGd85
AAg8bKAqygyHjreYLxlppo0APSsYoFmoitMsyG9ciJVv4dzO6asMmmftpwuSR5cgBLfxapcpbiJ2
7goN0sdqqlPigjqL82zIPrCiqs+LqktNJeq4MijOfCWTtQ8/9FaKtCHZstMwJIbcbpYQFnkWowB8
N2YWqoxd8iNPqzxtuTPnprXH8zS/qeHFATX0aLqxgrxrZfdaiBJEON2CFN4V4kPlWAA9R4YVjKn8
cRmNwPRF8aaoWQ/qo0XzYQO5ROmBvdar1NdNl78lDQQs+IZhqoZnCgNDE6FHqoD19V5lph0lCAcY
Gs+8L2hSzHZJmrw9FMO8C2h/VU70fPSmTApHsmMYr38wdWW2ebm666ILmvlkclN7B31Z/qFvrbzQ
Xd1vXCn1Vd4RUHZLF5frGDCYJSxXIFAmay6PioX7CzfDTyEDm69bM3HIZxWGTqoqqhPU5uwaAvxu
sO6iBDZ/3ka2MkpGpk6r1gW30AiD4prBYOd6Ha3fQVm0ykJhveka6PG099WFENN6JHz0xqM2OJJY
XOS0ehOCHY5N2Jq0EJF/HfAGHAFI25AOg0S32kBHPxV1kS7F2NxGHgQEXjbsGuc5PALHhVcwydy5
sY8Sx/hy0fmouJfwy6J7NrP59aQZVXoMX/cYyeOibPR5lQfAw5mrTrXMZqASMEVXZYVU1TunopUc
SztPsesYU3IZUlRgGOIP7r4SwymYBSZoi72DybZOLOsul94sd10B6hNEzKZxUQ9aW1gcw3ikTW3f
Nbu5HaedNLo5LOesOzQdm2+pW7MqthF/S/BI0h5IdAxUCm/CqMHwKgGZ0jpq6hR+/ZGWIA2psF/J
IW25jGe38jmeYO6NVn/N57KIDaH1kUfDvIEArFXJolkJBkTGyuHtsi4fK9puVkmzVANXjPVESFoW
lCbarEO1Xeeem+vcoiZIGsLt6dh5UKwondFtyDKoC6QrO5VH1TsQSVYQVDhyMQzo8TEpHdpGkoB+
FqxTXIzTxUqBSWvG9W6uszYZGYq06q2bNzPqhsO1YyJxzYItpHcd7MzKqzPb8O6ozMNgUaZYzcZw
mserzPNrgWp22lbTSdCQJuGU6Xd6LIt37VAxp/CwrDByE+iOFLXdRCAcP0p4FRKGBNTNaspLexdF
VRGeVEMWpjBH14Wq7IDvuyelGfqlvkpMNgFRgdjJw9iRogKHXFkk1QpcEOiiWztON52fZhCQpBiN
hpQWBuLSoLJtIzWF4JCHq7WgVASgWkN8L2yK87GK7jyaVw7NiS8iYNwy77IjXJTW7OZsLFpQqUHb
PcIjLsPHcVxmiN5xspnijW/t+wq+c3lLIwu1ANcjzT9EpC3dCfIjL3dLMw15imCs8Hpoxk9TCfix
UDoNEF6qIrJDMRQJmEWuwPpH4NoIb/s+o2wHtYIbaIF4Xl6jJuQf8ibnFz00/Pmh+DROsH09VDug
p2sIhKIdDidUdvJSz0DyjsJoFnSTjUO9HJqxGd8YrsGp2prDBTc7Wo1qdTDlByFEBNVRQdxq42Kd
KC3igbjQHS121c0Z7UN3odepshs6IXpYzDOPYsuKDPor0B1Bz7bNij40fYPipkHSPI4kGMLzdeZh
k1asCRmMyhjKkz5fArexzkz9IcjyzRy7gqMgheFlEymoXAEoPXMX1Ue0zEaZVqCqJjYgCbTbW+yD
yzV0oMjK/kMjxJaSZRst3ZVb6uWtqUB+jvB9sFQgFA7ntu42sx046MIdpJsI94czSMyXHuTWRA4F
PgZrvyuA1Rbz9ChH5NNaLP7doMsEflDXqXWQBkgQaHfQcYHekK4LdD6jW3iyViC4PDXxxSY0nYBW
870tFpvHiAcwNsoHvIEuPmvUTH0d5/ahjOThHCzvcT7yM8NnpOrIbfI5789hSXgNknl9Q6OJvUa4
qw4n5j7IMYTSXXhx2APbTqGFKialeyKODJxVVbWQYGKQKdPB0hb0unqOIr0N0Wj45aK1FEkVzZAN
nOX/y965NceNY1v6Dw1PEARJAC/zQDLvSl0tyfYLw7JdJHgBSIA38NfPoqu6ynZ1l+eceZ2Iju5S
qyRmJkFg77W+teUONpx4majOLXhE4r6lNyPz1VsRzkWf1pWcwnNv55ZCa9js1j2Zg2o+VlaioQ+j
2vBMlQP6As0o2hP0jeMIdacRB625C29kXzm96zseibQ0nVQ7Ovcxuyjp2SbRKlDtHguG2z2dpsW/
sNZ60V0+Tiw+Blp6bBd6QAxytUb1lUyFH1/mzqf6hNsr1yOZgmDN8mXA62asBzYGZgQuLGiOYt7r
fgjqB1TMS/FuaFxDb+rFx1YQTx7+22EX4onvazFktLN+gQImvzGhyIf9ooQt92UUdj52F17wRJta
05uWrI4+1XQ25CKGyDZHXzbrfORtVHd98vs2MfFqbD9OcdzL+9DSqr3WPWydzJ9H21UJ7Qq7JiJu
fe8q4i6QR/zmHAKGKZsLGXgENdP0d0Vo0GEFrHbnSLc4EsPa3mENr8PeTHTwdhSgwvwyCiV21Cyd
TIRX2mProQ1sGsgb97XfmSM4snnzfF76wRKe5J0VmZnhXhaoO2/XQskTvLjfBFtfcaSiyUIBfukN
dXfYvIeLDOOLmnhzbEsRH4ArbOTHDC2HRsOhDfS6K9dSp9YzYUp6gdpIhfOptF6ZmM18dwt8rTSK
R/pl5JW3h2eev89VYMkmq5XvWyvLeW9nQEno8o2pjpCgUVtOZnA3ynQlijqJtRBZ2l8aRiEElU0s
btvFLcdAcoumS1QR2hCV73JduyrDWkbl3lpl3222yn4UOKQXUwssc8rV596r3W400U2R1/XbUhD3
4BERPExWzvIw89qkzFuL0+r7T2OgwPxEvtwDz4gh5DRMQvOyeep6YfdeMQZniS2iPy9oyA7B2GC8
gFdltcj7p8AE6GogyIV4J26d0f6ZjwI37amEffKxlmrO/EbYbFChShsWNSTxtYfP1MkO1ayDvLUa
PzyulsqzIvlyz9Cp3jOsu1QE9DVUayBTOLXBWwMVAcYZG4IMDod7rmG0vpQ11Q81Ye/pDGFnJi3f
tcuUP+T52C27mrv71uQ+dgbdpCxQ3ZUbwyDWD/yuFuOcQ8rDffJdU8OdtPV0MmJoDjyuxduM4SSH
bpr1DZmVvaW5PyYMCiW67yhI4nLb7fryhfg5vbBufDN10OyA+p2YzJcbt/RxhhNjuBUDo2fgRR0c
JtN9YrKWeUb6wO1qozaNtKKT3sNNpLsm6nOZRYyGb6NXFmPqCdWTna1brLB6jt2nntXVnFS5F6Dt
r+S9gHH3vgzd8H5uOI4J6j94+E1XStb4bqRwhlBgqPXswzkWmYNldjujFNlbT01fwqi3D2ot7b1n
xnNFGHQjEs/sCEEBqlVkKIQiUkVhmdZ6pR/KfuXJ4Hi/o9qpWxsW/tEwcAAJB1y5pmSs6kNb+c0u
BqhTYONZy49lHvO9V2o/Twb42rBguw77Kh8BcnULdOIyGMCcBZe1hGa44dmQSdpgTucu8qHuzwXB
o8J5FlDOnqiv0A6AqDzAkBQw9co8OJRNgJ6deY2fFrNa92vo99fCm8wbcxW9rerp6+gr0aNXWk/o
aYqU6XyQGW09/6RavZz6GIVoVIvoQiS0rHz1o0PYz9JLhjUPH5aAzR862wUiy6feXQPhR4+qmFF5
mK7ZravitxBweFLr/DhF6xH9m9xbf6yTzl8ewYR471yshgcDVwzlq9R7rH/gEcKv9n0j6asl0da5
5RE9FRFWYrIsmj3mEgQA11VzEmYSx64a8+NYMSh0UmQV9/UZj+ypVuX6ATQdVO0C2qNfxebBC3Ob
lSj70dHaqn4a6Uzez1FQ3Ea1nHA2ByV0nDi4CxbxUsebvkratjqMEZGZr8EWAMcrU4ECH72dDY61
XOkhL+vxfu3GBmVGk2P9l+IrnXP7pa3V16ZSc2r6cfw0VQG77XXY26QbQaAyO+I68PRgdi+pD0s8
5XNQorCpmrNjds8bMiUwt/dh7x2XXE2nKC5WqKXROQjmPqVMdqnQ7oMNqmoHkOS5bevP0QDMRHtt
QlwXJpHyb3Qk+hDlAnjBPPBQE/VxXQEMaoe91271jec1mXKqS6GrLDc1unGbrEv5CClcXRa/eZxQ
OU+8lXGmLdoJb4QdSYHdnvXiY7FGDi1z0XquvFjTy72YpuICzmPAjcCeKGaBA7iFhtVM69Pqzzqr
sYnuJizitJktUCpf7IoxfMf86q0FL7aPOCkyGII71F7keSD1EVJ7dW6F+9hZYnccn81XT+M8knSW
YRpT97zybiZJJ2cgg61dXZvIhZdnb23Fa97mLQRL5iR+glTYK6fWVhnP0RiMM06ypI+Ud2k8tNV6
mr13i+2GczDO7lLgeE5MOdZHATUNIvxi72zPISixxqSwicsLr5lKS4Cat7zpoKFDdnYYDHCApogm
BG1XqjgF+ScmP636tnsnfQ+4EjbVnWraaK9xCu7DNah2zmtZ1kF7uRYkhhbst5AEJbEpsUxcBmVw
CkZF9OjnzN2sbuyfoxxNbAul8r0XeyfnvLN2ox9kU6X1DVTs1B/MRzlG7f04RuISV608I9RNjr3x
7HPOQ3Ixvc9vdNH3XyAe+xfp9cWFEDUlOZUjeOXKvwPh5eU77GdwHWCTwfQpVBoNVXvsHCBCwbea
Ua8SDyitd65RYh8EXjTAt4iG+zFW3i2XsC0KNP7vOq/j9zmI011DoIUFxbqs6eQa/egH3SdOrbqx
DY7DvXWTPrJOxzsZuiodFje8iQEufwOoOkFzh+25DS7xgtbr6iBzPxZzCWd4bYuepBOk3rM3QWrc
SkY4QHra5T2ps9xnywGaCTmzufGSMsc7UAYAVjVD2dzXjbXneFlElxjn+FnXg9xMbv3RYadZjniq
xZPRdVOkVdcuWcmsdXAyPX10C8EeIJth54CrHVvmhh3YBDxtMjLmNTcoMaF9cGGyyZ9qm0C58y+L
8cJzAU0lSOnYs+ewCPzfSu7EcTCoySZXhv5zF8X2YQ5DD7OWxuBqFDPndVhfq5631wUt1gOtInNu
81g/eq1ry6QrWnqKWT8ayOjB2qYzzLGMqgmdvb+4K6T9ZhehMfSTCTK+PjWxwi4fTwWBfl2YKcy8
oTBpHA/+mOqoU58dVeW4E8GaP5f9UP9G61zAU/FwFnAOp2EYfCwbK6YKS15qXySdltW7oHNRmICK
C3gmdR+hBib2MlhbH7ChoWZrohUMGPrGGcgvI3s7rAx6wgqQM4bCXLtR33sluoV37YzdL3Yg49Lc
o/yuh6BXAaAhhryEYCpQPFVxceZK5Sk68pgeAwWhwe9aOSRLqWF5hMsU6aScOuJSEo7FV3+oJvii
DJhWV9bngCryRu3cnwexYn+I6AIXg643nYAHWDSTuurZy1+DdX0rF8XhyMP7riPsY7OUN3XNllu6
+PWedd7cwRrcuuRQfwn5fBr8Lk96UV01Gz9ILHKoiYsMUqnLCWBSxHf9EtZobLqubVNQV+ouAjFV
7AChYddDtX0kudcnMpBQlkZa9WkR5PpAiraXSexajfcUewwIEg+TKWafIePJvenVwUbRvCtHZa9N
NZnUNLUP+woRBSDZcYIgKta/icS+dKY9BWgaUrrwz4IVgBwAUx7angyvlUeKk9B5YbNm6M0RclSP
BwggBJpdL3H9Utzj8wZHBB7vUi/VAvZ01tN+RRBnX5cO4vGKm+SVQ5etcDG8i/DX9t2k0XtmcTtz
gm+q6xqS9Z6LjkKVd4W3nrGvwqNlcI9RQUH0gj8awgxKWiw+vlvkUJ1soVCj43v+zmKThoHc9j4U
MyAqaEiK4xRTarLIn6ddAbBkD/nPG1M1h48zbMY9IhTwh1gICGuJPk40ijwc/tvqCyJ2RIc1vF+V
nI+Edg0KB67mRFmve0/HCIZqp0P23kQeWEFmXHsd8qi6zP6C14GiL4fnhX65GP0p8yb7UFJImrZx
0EBHpdeThAD7S+jyb8glKJ0YmW2GcDb7NvPkB1wZga5wMvoPnH7lxi3p3MZxlUCYB9QTokTAnrV1
nQPLT27mwyeY9QxG8GANAjICXfBxzvMGK3ZRAFyxGy73Ao4kqrFqUXWyDnQMsq4ZSu9rOziYM/Wo
2/l3fviPoB1Qq79iY58BRBhZlH+MN/zzy//9Trf4z7fBfH/9n9t0xL++uv5rrOI//luHr3obgWF/
/pe2V/Pn7/prBOCWtvtzHuD2xd9yf/8h2ff7lMb/8M3/u9gfYQCl/xzBuF38h9zfD/OU/sr+ffup
38N/yOphCeDp9SOGrVX4+H2/h//ofyF/hTk5foBoB+Niywb8K/y3jUbDd/CDYbQFMoI/w38Rgv4R
8hkYBsARUYmQS/zXG/zhLiLn+MfX34f/Avyi7ntm3RdhuA1B4kHs49dtKcPvFyjhq10ciqDEdj0a
ARthB8IB4kDx5j2glnqIVVKHdthZVpaHKvSrducxaIvRHNAk8JdxV1ZzcOZxLj6sWJGvsAGaGXWJ
x5s9Yjo1yvxO5O8QaTMwEf0pVY65/Xef+r95H9vL/OltYJxTtHHU2ECC4CeK2g/R+VFuwARX0Bw6
Og1wiAtgZLQYcvDpbf+ol7A8gm4BawJt4RfsP/2JrfbxOUbAjQNkhwIaIMz54+fowl63ZgaUbPOm
ujEVvPIBMHMN23yoYO1QMFq2mPJzV3PvyMbaZWXhPSGcYE+QTNAYoPenYj3iVdq7dar7u0As9jCb
HlY5t+YEepiEO21VBQSv85433zqFQCQ+VKNdwysEqypGFqle99E85OffP+p2nX7xVsnPwQ+81Rip
zYCyKERoM/wp0qIK5k+s7vNklHX3CKVb3NrFB9Cwrp2I96Vel9uZiyrGqco5rJYOAmFahzlNGy7K
VzHNzSdm8tgk/kIF+OW6mJsgKaJxswSrCivun1cHAn9/Wx8xUnkE6AQSuEgD/ZR+mGk4NWRQFBVi
39wSsnwd6m4FeUBDVFL1dGnRxqDUWJ4gsK9H1s7Q4oohenPt1N5NdFENKBvdZmQpwfcaMIi3EirN
JazJ/LyWEjSf7VBoamC2Do5r28PCh5PQVGI+O0nHPY2Vfw8ub1/lKjzgNvZo/IYYgpmlh0XW/Vu9
DOZKBDWvdUDdb5oKD7Z/25yZFOM+z7vgtvOsBzQu9HZsgi9PTG0v3WLZHXeK7/Q4qycWTeKLztdn
U/P1BYq+etWlUi8ea6D6EJDRcdH0F1lYscvH3t3bUiEUgcYArX3dLud2reLbznX2qlel7gyUpNTk
E32lJshvIrIuqRD1I5tWewupYq4zzdpuj+jj/ESpV0Gu8vJTv0StQhOwbs6Bm6+MeTfIgQ0nyK/y
dqns3dSIPRCYNRXAq8XofwA+UQZJxTmSB4sHPUZ5wbALAXs/EOlmhS5uig/LAg64XXh1LcoC5+Qk
4VgLjWc7xsEGp0zXCa+7V+48sZ/iabjvma13tT+egY4RuByt/kWGg/y8/SBDjVlyNESmghM8Hj9t
Px2soEVHDjQ4n0Chx0sHRBQodH8Ius78Ni6Bf3QD8TKvku5u9mt0SjF7HRDBaDNTTwa4dO/FJCPh
hBgDLVSTCC2P0/b0B1DlMycY+X3E1n/OUm3hye83zS35vWXSSByzOAS3+uOepfhEwWdMZdp2np9V
HfgMMa8LNnV0PQtWEGvl9JXk03xoCkJ3fuFsJhqZf/jnx/PnDWV7HUg+cww4QM+BWNmPr2Ohnoaf
EpSwZqf+d867Yj08+tHBsDF9/C7syK9yN3/bxpCoR4Qe+q9PEJyFFvzjVX0SF4E3AsZsXVBOu3Ka
+/chgNvPY03hRsdortEIIaT1XNcaHogftXWXoDzNP0BnC5OhFOGHfrT2xhPA5zpK+CXul6z2W1SU
//wJxfHf7hWS09vxhrwIBgkAofnx1ZqZcZg2aLilmND0j+wOL/6tdB2lW9eUH0TJM2J6RyG+RIip
T/FlKgOEHpcGsKe1kiAGHXzqwlDfR7Ixt3Xg2C42AUBISN/ZHObmTVHvKD0tz9M0GNDt6pU6lO8h
QScvlc2fkNJtT/Cp/ANrwmfjgfbM1k3yDDfxMy86/mTyUmR6k0YtxGlIMgODJOPjizTYFFRiPWiT
RXOzfFNXQ7Bni+MuWftpfLUBhT4A6PQ+IrCEzIjkUVJsMu26CbZSMABdMeeHCn3qzooi3wNcNmta
cB2BKOrjJwst5Oj1ZX6oAU8kkYzNTvgKJ3Nfhh+ico7KdG02v6kicCY08pFJryv0r66eb5TnhSAU
Y3s2c2Duo02GBogBQbqQZI/tDGRvFxR5hvT8em7LcYHn1wUsK7S3gAHu6bWMggdtq/nQBbR7H+e9
BjOD0FRkR3nvVTQ4FznsEmil9LRUTb5b9NTAnQjqJIC4dbaxWc+miadDSxFZaLsJTEIMzg7i76x9
tDks0pDioMTbPia7oYihfW/S+i76ptePtJMH1dEZ/AKlMLA9e1wsdzv+Td9Xm9RPNtF/oEPK/bU6
tcDib52Ehco3g6AaONxrOezbPHofbCYChZsQF5WXBEYEQIDllTtUin0bgL3bLIjGi/RNuNrhUEer
eGtx2hxUDHgtAZ42NNlSdDqj04j7HGl+Hbh5Xl2TX+1md3AEM9OpVs2VTapOc9JFB8v8e996H0sr
l0dnVg0azCJr0E0T+ty+QX4mrwyWfHBAlLPLbJW/LzbHBWgZv2ti1wP7rNfnvHfkBWV0cNJFRS9+
UZ8oXfmBuHJIS167d23feGnRdN3j4Jb6AjHBpV0VvyoAwilc4PnexJ27n4Qnz57iMIRalLON5oe8
meYU8Xt4uggXFXhtI/ibcuIgIjdnqdo8pmJzm3AP5ydEGD6CZ5NA95fgfppkdBO1Vp9xzLH3fQ11
pgJFvY8RjIawDc2WwtBym7PV6hEhLbHQiSWVaoLzuvlfbbnkaVzlMjF9+VWHQ6C26IHcLzXYjm4i
73LlZCqLtb+OPqpTQNDaexjwwDzMZK3flC6uhIeIa4ZGf0Yt5st0EnB8Rh7zMw3b4DEsN8iVm/EF
yfinqivCcxtYZBwa2hLQ61jIq9SwAIOuHLJ2jNyxwQ24hbgQfiLY9F+9eGiPGnvPM29W8HU20O9R
qpY7QGPuxtICfqOtPVYdELFskuGbGQlUFMZk1LMKnEBFAgi1m3XpDXG8r6tKfjWg5tpsKFt1lZvd
KTWMzwYMwQFrrH/zlv4z6yELcRPw1GPOpc1moZK6cBf2zVpt5HpnN7uVbcYrhwNL4cRqPPH7KrYH
HI1iX2xgLamq+6AZWyB0C0yWhsSHEdH5T5OMj1o0Qep3izmimqnZC0MUD/LH5gqjPpLzC0iknoKF
huQVhQ3p99KrhzuoHsVnV+txh+EvEAntXCN9qab1MBY9oP3IAiLthvwoKlfCWtbytgSQgSevnr3b
uZ/UU4nELraFzoKfR+2A+toHPr+OCB1AXk4mMkiVcLe8ubHgl77T6upJ2OQITvNqN0xL8wVsNAh5
s7avXBVLMpsY3l7uxqdy9LDxu3CXW49/ElM4X6sYQhMeaHJbi07sZiZwZ6aIeXFmeafi87TAByxq
hJfSQmFIV4LZMSY/QNytiwTnv/7gejAsmYtncybYx6rUDwMPT8D27HcdILKgkcvRz/32TjY1dPgu
IrnYTTkGkyAPqoLlWcYRujtftQNotREQ1UB98mUeV03uJlARSERsV6rmKr4WlBYhHHc8Bo7z4tz2
zo+SEVmXDpiCm4MHIxG9+jIKpLQ0XvHtpHMM0dAhbaakiP31BoW6y0Y8aztrB/Bia4QDuKomeejU
uNzPCixKCvZLHqplJbeMdzyDZUxPVYTNd2xjyIfzQpZ7xYCYpQ4mBqIAHcIce2uWkO7nSfabC40a
5aLl2GC9ArjZoUCEFS6VPCwt5zc4x8ULLt70j34NOvQthxJE78O4DyDAoRipUQWTDrwq/GSbFoR3
Iziwdvgydf6MSsaS266S5vjtpdaiAB9uBnlwwQwfwG/NMVINuYX2BmHTFOQW8OmcCILDGM0bGBPw
tvSU45S5QaJqS8ds714us9i1Ye0ejQAjlfBA62eN1BMs+mIT1ahGqHqAtn3wBhZPjwt8ndty1V4D
5JOEn6peY2kgfwz2MfSinOwrNJQ2ATUkDzbffpGvmo2hMOImimyRrZQ2H7pc4HVMMP0S5pvug0Cq
uYdtzrvHoBOsT0lTwGSD/I0Fq5EqGyHV09SqFXcDBAgbssBj8Yx/7hD9rirtpQHHTWoMOqKx8eZi
5yCkHkFQRHcadSLoACLgOoFW05dm8R3JYEeLF1FofHQwFkBam8B+CTUTL251ZZ/6K6L1qCiW6FMD
k+WViAn2hCbL0u2hUk73FSSR3xDtra6h0LDakLpAUElggZZLxoP23Jm8Nxj5EYl7JVZvpyIWZTML
Z72r46HZQ7Utd3ZyDvFN9QDaO/zURCS4Als8zZ6CM79a9SD6pTxDup1vy7GcSGYBx6bNwvJ3tKnN
sgur6LMuQfttmajiDLzZHRGvre8YrbqHsQnC6yr8IdONws+BjDnPDeLhsxBbp2aFyEJUEnvOcvZG
bN9g9+lmfext0wGmcUHGctl8sSzPcHwc6hKZjBsKknIXdWN7JISp35RD0qvNB/9dV8LgS2G10zWJ
B8T396rvxg/r0GylSoeUzqwJTpC8llEiIYUHCbIe7mB6DHTgiKSA1+msSSHmNsd4QAIZJyiVl6DH
MQ3wkJww4UkobJrE4NMm+YhyIib50V8Uu9TWW76GvLJZ2ARA8qm/nEk1kccqNEGcWnT+Rx2uxTWs
8WTDRXUveRC+osZ8YmXxYErAIMiFm4t1QAWbcXgMKZuSiDrgeaV5KzTV6cCALpdY8XfdgkLKRa33
4M0I2yxcmoMDSVfOvkgFctOpF0cOIno+4lo46IcgWu6KYQJeqSt9Z9sVsxFUxT8i0xvct4NANHGu
KfhcrhC7bMkOvr1EYsEUV9vUOeYfjUAqyr56xgiN104DbaFg6W6pGj95U65fgONKMJglyH1ZSZk1
YLSOIrcvwOvjD+PiiRRchfliZCizdeUW62AwiPbGwAsCA3QTxvZ+5bCCSTUMD0A0fZvgyYRESCgD
Fx2EuPsU4ziiZxG46zqAMdGN2f0vqQs9VxzTRCLLb9G8IDc4h80OleizQtkpnX/n19OSqAUdGyXm
zcbDIx+jz0FNXtWEPb33u0eTj0+1B+OjRN6plqBa/edvndj/18F/Mf4uCKEc/2cd/Oe/LfOXFP7t
B/+Yg/dfLIYFgj9B5PuEQMGGSve7FO5x/JUWzBwSaHA3jIYL9L9/aOGxjyF5JMDYBgxqQxO8TXz+
1yA8gW9R2N4h5HUBPfK/JYX/OFomggwehAySAEalxz6Hhvtji722uQ65xCGxr57aa5fcpsfLwyX7
TWTH+Rf9fOD/2M9vFwvxd2kw8A+Kx7c399PF6qFcCWoRkGTMIeUaa8P4fgZ/PgEH9YR3QJBTXNBh
W4AapiQvBObinntdeGoAHiA2Oxf8N0QyyG+LVfrsybg4ucax/YIW4B0v5g45dTxcTysyQQeGrfTe
93h8iV0QvseUKnPQosO5HQ0dZg9AvfI/ygXjOGJSMWwbnRe/0qFReYboZ+AnAeK9U9bj1IDGJiEd
HWK4fk9zXY0CvJpCjHxYqwGSH1uWPCsopqecRNHGZN8i7Pw+GLmnMj0Ek8Eh69ZxH+et+NrpPJ6P
QxEVepfn0GN3AtsnhsLVfsVS1FfI4Rpg6mqnpr7r90XfLtHJY+BmHwOB5jDJJU7VU5iDPE7lZNv6
7AO3wseHUjoDOrscFBxN8ZyHkbRZ3PQFGLLY4RJiaT9ArW5QjnM0XzDfvOmoeGNTzAxxOZL6HiCz
tnPTtY048gbzWjR12rQ4QNGbh0AeA1MC3Z4LdlPpnmnYvgBS0iWfwI1EU2jrVCB0/2UAtAVgootd
BGxPM3NfzjliEa7yhzkLFcMgFum55knPIr4Lgm6Ru0Xp+ho4D4mdqGwWKGG98KYklqHCHIdIdmcj
MKMrdStiD4Af6BvifjEoc4Etfz+UGHaXRqhbdyEw+WBfNejTkwEJ2Du2hmp8t2rg3uhpOtXvBGuF
PQ3d4L/5ZHQHJLGUBFFUYTaDMhWbL6Yy/EMZFltEKC/mg79aVxwxrpo+w/aXfVphCsQDEH+4u6OO
5TughYYgiOGpz6Dl5i9TGffvtZuRXGaNPPZADC4jol4eIMCJMdjbYJsQHovXk2g6710NY+BRQBAc
s9lJBiCu7C8ABdB2yIYFT13Tmn0OVHHdDU5HGAQxF/WLhgR2bxDTQkRWzPbIq4n7MF7QESRqnfJP
USuXz7r3ULgLbtFv6Y3+owzMO0RnTHfYjdAey7RHjCTlnlOfoGADfKo8igzMKDA1jOf6q8kjG0Il
QF2blLpdkZ2e2acC0s+aUpLrB4nD9GA4AhI7UjJ21wsVgICoobYkE7ABnYw+pm3uMA9nxnAEmlef
uAf7/1BWntqbeZmvMdrn+zoeFaYkReUC65dIdeU2AlLcOAu0cYUoFJ1i8BRXBPGcv1d4bN9ihy4X
Sj5agl9YP5sQ+51gDHEbuyz+1sE2hhaScbTtoN8N32qRovDDIUZky2Ta94+xKY7fnRr/xsf7t1fY
ZmCGGBgZ0m3o6vdXAIzSm7HGFXqEb8DY+0X1/3iFzSn67j2Ibpxpi6ovaftU4j1gssf/5AqhH2DC
EVwytk3K//4KZC0slksEMoRlHtz7Ho3IP39K3+zMv24EZgBGGJoHx3gzgPHHVr59/7s3UXQ+RgFW
UMOaQYfLFcFx/2m1LX/dMkDk4iM3hcwbDKw0qLm6qlDmu6BjzZWAW+sz0F1VvO+XsX1devzxNAwe
QRYKqszkt0dgBoYc8kj6iMp4sHsz0tSg2v/5LWx69Q/vAKsHf0YAfxoDAhPQiJ/Ud7R+Sx/3DFjY
Sm784QtHtiTU/lb1/eJK2w39+Uob9ErxtyJQKHyzBr/7rLyQ2NJvPEywcRgPwU11mdiKOrhds39+
S//+QnD6YWbAA0Y18sN9XxsVtxI54iQc46yVJqWzfpFifv/Pl/n7J8dADYgQcwVx7//2EC4xlEdH
XIDkN5Lj2wyJRvEPi4qP3lz/4lo/OjNYZ1CRESXE2EnMokL99dMDL2H/h0hp0WTky0mBB0ZsEZNT
0sBeSrb/5/dFfiyJvl0Mb8qnIBsY/pf8ZHHUsbIhX0owai2c4vjFx4QVdhHe/yHsvJbcRrYs+kOD
CCDhX0HQFVmOZaUXRMnBu8yE/fpZ7HmYltQhPfbtvgWSADJPnr33Om10TcyOF4mjrD5jTPxLMYZA
9/Oy88+l8UAQS8EQxRPy69M4OZ0kxi7tqBfu8OxbI+L1IsPKh64BSquZaL1u2qXyQT8YUOd0s15s
EFBb0AO9Ezsyy9sDG31+X7SOJzal1zXZJmsTrKeeOxjvHcS5/ejSbNlgyWxOhTV0L0soeFrcodDP
yZJbn5JVhZ+TwCuIlUNFoJn1j+fe8qoBqEiNWX6b2x6EDCftpLEpcACci27Vxzaguot6bxq/VN3U
eDv8YtOL1wU0jWUP4w8yWHBx4fqoS6p94g5p76wovTTb7FPaTeYXnO/5A6dEsjGGnfSwNjwMX2bn
Kyey8zC/2Hj02B+uYCezGULySyEsjXQh6xiDNraeJuXl4jQEnfBuwjntn/p1Iqk3d67cLejW3/Il
1Q8usYJjLbIGX2YK6U7XFt41upxtrLpRSNq3HhEBZ1IjezAeBsCZAdbQYGwNJ9aeT0CAHH/3pSCg
ncP7WjsKzwXd+r5bMax0iejr21ou40cSDO2pT2m/Zn1vPoYcdh+QC1rkasc7B2uSkfCjnNqk9VDQ
bHfNFs9FO9Y71C9zeErna9yk6HtFpKJUdCmUodIJtJMaDYLlwGC8TaF0OeyVyMDK1KXv03Io2ump
a/wU1S0Pyk/hGt5cW10Ht52TXRZI+5HCMHyaOIrbeAaTXVVn/sYcDLhlnHYI8VrJ2ZBhrzc10Ytz
l5fNdMPNFDvV+3M8E7u9GdoUb7UpCVdFTlc0zxNvzdboIW3sGsHycR7CEjsnlDjfPWsMFvuVQOJr
J1bCZ+EAznbEv+fwVHuguCge/E2v8LHuvMIjJsUkXHk76HG9YsoKbCy2zI+iA+xwGfRidrs5Ab14
qvkp75Ee++OUhGweDbGZ5bnk2bH3E3+OmF9m1SW1StW7QfisnbzaDpiNT1I3XozBe1pIF7U8y9gp
aYSlC5yFiAqRWJI2/eqmn8as2Lu0cLCItJBvxP1Upqr4Opo24lcyJ9o4kDfFfIAFq/hQrUGXzp4T
SBvN2pT03ltQFQv592evbGR+1nZDNj3Ml9qNe08Wn/tVX2mHzqDCBEswGoLDmYzmcqFROSKaRcax
kaY3xC315VtThtLZ5UJNsZ3YekeTOHzKHMho7uKMCqlO6A9ROYQQ0ZcPxjLJh5khIpTPTvdDWJNz
KMxa7PLCCA4FNvOPoDenrZvmtAjxTsEwsTA9yDjPezpU4FTHg1oC4wXBS4iomWoTFSgdsm/tEAaX
BESQsTEIl7xJ24bc5XfV+hFmBRxjNzGbnT+N7o0S3Zry6lreblSJfvfsLPhYFrIFRBkGe49Kox/G
oeBzGC6tVWT3+gbp1DI+fJXZ1h5FxtgOKf6puHFgmcSdmFNji68gmwCfuMO4L9dKoQEub23TZR+1
rJuz1RTr1yL3kmA/1XUIwsaHybFx6syc9rMhCqwlXZK/LFAm4Ythrd27YHhlfPWt5VuzMusfk+7x
NCJnhhcQMtLbmyGu6ZM5NLO4z/xc0elC8Vzi0pV6PbtOjlDSGynkjdolT34wcrmakZc08yMnzKm/
RX6qhlfEqomAdU/7HbOBzjsnNpucnAF+WmOXFBn6Qj6L+ZnP3cQOBLQPs5jH7pPmtLQZaoelo/Gm
zNvpEajwyS78xjlkBsUYwVvYr+Sjpj30BKvf+37RfvNaBzaTXwgc4hj/J0LoILj8KsxxCaN1XkBn
1CmoIVB0a1K7L7TZ3S2h1g4zl5WlcTukZHUDvbwGne2tZ0vl5i1Y8Xl47qVZ4mAmUf2gwS7uSQv7
xMSsII8AQWZi55Vrh4WjzQL7pQp0vmmQZE+VTKVPDBlby7FPrEluy3ZZsSLDKe6mJ85+BbZfE3PQ
ztercB587aj6XSf91O+cXAz5o2d69dasB/Nm4Axofcbra5EMyt3eeZioH8+9VY2PnMBWmGH9JJKD
oNccpyOBHwgj3qXp6AtuVjRWsQlwmyQY9bXBZtcvs5d+eJL7euc7w9JENA7mYFcMq5Ue5qlfxKsu
246DljfNJ1+O6aFVXZjeLqNFAJ5juDwuwmhhR4wECRpoo9XpajMbYwJK4UOVTiLczmKpu5uFUeLg
YP1wIZWjU+S+IZGKmFBiEGTbpItX7QpFSJL3O1jLk+GuFRhw+heXMeRtOYwlMz8P7A1XTUC19Z0M
W7XPzdR9q1NYnVFB02HaJdaoDytpwLfUmNb3lQXA36XglMi9BeQnWW3HI/I2vngIAfBYS5FZ+9SU
wwNDGkb/XIO4hSw6Lqm1K9FG+qhdQvvi6LXhl52xHSjevlTnkK8Y6ZA/2aUyORJAzPIKgVw7BPUS
LVQVe78uCKdZxUw5gugITcgFFaUif2XQQbYCuwAk4ttHaY6WdS5Db9LwSdqkuWBBA5lUDqP5VGeu
gbE95L5HypShf0fLO72AymTtmbrVwR6XXVimrSLOzJGEeZ/MQ/Felmk43dUGgS1fNf1dDwQ4OGNL
w4PeykrS5ya8QtsDOZOsW2PzqVdTLmymJn6buisMRlYUII0AAW/aldJqLjWRb2OuKt67MZjo6aCs
VtvGJtEWWeXsbO1+aPQXwyC6SOoKuFFqd+bBcauhPNfJVLiHPLCNEl8B/A4qzzQ0iFqF/ULLxnLV
hJXzg5M8+rflTMXrBHuAbQwgaXDngaCtT3IOwmYTgEfALJQ06bFITP6EHFf3HSmFPkSQ6nY/Yooq
WWuBGx1g8OTuMV2HsrlRZUkiqp90trVrVaYXC013jOnwlf0mWGsZwzxKd6HrrVRQ3fIckLQdn0zX
hXRDOIsMkAQ7uKTxlNqH3nSzu8xZy30yhdku1VWPu8JLdylvfx31g+lwh+f5MJt03qrAhUbWpl5w
Lq3KVD96A7+BGKG3TX2OJaMyjIa9toRQ4CeqHh/HeurLbQLQOSQc7+u7LGzMT3U/dxju2qHbGuu4
nGrVzU4U6BBGKd3cedlNnnKq94n+CZkvWHuwhdvFOgs871S9IH7P5qJbcRuWjiC4O4TVl4LN9Rqk
DNPjFZVQQD+dvNM8Tt4DKM/64R/S68dUjmn6it2ni4Vaw4ItzfM/JcTHdpmN4bNqJ0xdvWF+MmZo
Agh/oXqcbYGPvq6VdxK1FdB0CIp2G4ZTDemyyAKxC4i5gGDI1vnYjZSLu7bt5ubGAZH1pYbMuLFq
0RifOEYN68bJu8V48psM5FSz5nA7+e2XD13Aw/gm/CbpvwDiRd0a/NoYUH9zWT+5ZcYSotHpN4MM
M2ot2rhxWwZWHdPrC7fCJlIWqXHOgGwo+3lYas4JdWcuN+TNkqNhgYCMAicxgjM7BmzSLCQu4Dt9
/6NxSipoOpvRXJTHpSxPAz4Bwoa4X5vQy7AXrtI4lktPXqbN0kMRFsk9Yzmq507tNKU8MBlEIUTM
KcKzqwHYuZpOtVWGC1odC/Ia22sKeEKWK9RkUfQoiitSTtCDceGU4d4N5sIZyqmHH1XuVi+8csHe
xw19UmEndgaxmh9WypuFI6ldjqhgyXTjJhkIrHUmgrJl/U+/ek43AGJd8T8PdglLs2iDBGRYYTXW
tUY1ATPC8okXosHjaxc6FqewsCD9OutqSzREYcZelYylLksCbszv3KIJIG7qvhUYe7E9HvN1BfNV
4WDJifzhdaunBjb7hNunOBqEkMVRFn3anIPKa20UK9m959JvoGRWczdt9Tq0MO+GdTq1GU7eI8ti
duRQhdGgUraZb61iWr6yGxQNqMXaJrGXmdjC+uu5K1dYTlSjs51Xjf6hSDXYY7PzFBnbNJsuwez4
NMfg4zwsRdV/6X013trIJ/vEL/GntOGAhbMvk/YM/356N0c9kodBOCMm0gyeZtlM9exvp7UqQMXS
RfdvdNIV9bNuAtqTmvvpb3u7K99tDsXlhloE9X6s7EdjTtTnQFnmvM1mbz2lmalPo1s5H3MtSKml
Tm2SG5owMPAaa5ldvMQUeCY6J28jezCWkzGmy7TtHXOG16mh8pOPma5nk3KO0t5D2O1G+bUjX3dv
GJKZQ3Qdyy+k6nu4zkms3SZEY1yspLx1e8LFrkV9HgstbdgOOZ6BFSTPW6FB7m9IEgN6H+nRY/GD
Qc4xhv1HR4kiLW14Usagd3u2AOV3Z7vAOXYsoAbttHKpGcKhignf849hOO7yctQw64vq0lkz4BgT
/hwBJFiDU2MG+3DM0s8F3bVnnNMjL1cSzJteg9ZvpTJfpcWRtVnN8t6lF7WtZk+ZUDrb5JOQgEoa
HJanQOTy6o/gsnOX9kAws2l8g1GR/6jairQ8eeh5HzrZcueNC+dy7cl5D3BWLjGYBn2/tA4au0us
76V13OUmUxk6rRUICO2566abiizIpp68r54Sxm1Jb72I6hT7ACVp+2kYLQITOV8eGLuiAHLsJB1Y
JlJs1aN2OWkiCokjmWN3742zOpd5WZ15onGPtk6x46P3j7ZorWek2yeInRfmYXCJws7RtFPsTyqe
zX79wUJj3WCMD51d4mXTcaF+J2WC2/xNyaHL9vw1567MbHibtSQHzUnW/howuWFLHqI9TquPmxTj
/GRFYG6qOGFM76egrw1w8R09KmNWA4RTnKY5RrUEJp7vZF1HYdeqmORf8GoYJelYTpLvJKSd9igU
gduo7L3mJgddi82ZnGg0pl75aOTB/AmwV33B/pRuXCOdySgv1XmSSctDZ/nWXRt49WFc7BIJWvtb
E0Fp0/hVe69VHh5ANow57Fp/jhTnPThM2ps+EwXGweYL5R0AA7q0dazeHXZZZpb+toOwtr+O3DOi
CfwYJ5G+SV56xiLsV0sYsScTC/Vvof4GHQeZS5HsRyQ4yjkckqgNbQ2fYFQ3NWieZ4CExWNmWSgs
kzsnRHnzupNR7RprDGvUfhow7e3XUc0NIM2RKQR9vpSHViR0LAjLb/pkuPp+BmvaWRMm9shfWnyH
/M9jGddZhQ9JmnBdpyUsOKYz1iIH527Nj0TuMo7JvTw7w6jjoEM+TLKFqTIT65prYWCOkBz4P6mw
riG9QaXeg98vl8hyq3THILAwnvghAky5YjwDnZZqM2rpfmeEU7tlp28+D67a6DwoLomy7PG2Wwc3
vhbPL4xF8p9q4nADZSuhm68rcca3hajvuDPWwKwe+Dl4feZuXADoz2230QPxcUZV1cY9nAoP0e/a
G6QOmMmSO6L1l0NeEJA6N6nlfrS5A4hL0heNpc3BYpdj0iY0KyuxJURlhjGAIzKtmUzKXY8DBzt0
P36FJUiC1/EeHAj3/UYBseYTGhMAq5FXxzdMsYHu4Tyoxg2+ewudqQXuhL3RIlvfwyZx3hO1TBea
YJwlIbA0J7L40P/bQA1B1PQlR+hsEIhxK4LNdsrX/CkJ1wKAf+5vQ6tJ8l2HLl1AkOYh2Er0JKjc
ftaDb84t/+yOiKibwJbpowdtyok6lHiqX568iIPYPD7BiYq6Vwx8qV/Ue9PqzKNqEfl3ZclBTZ3N
qsu3YW1808uQwHLlPP49GTzD2hoJ1tHGgtLkJnI9TdKHr6yZ3EOGo5Hqw3dqZ2/6LajEoc2Xa3KC
S0/KBlhsmKN8xGZi3c8VNy4szX9Ib5joavgxUW3p5M5pc4Aafe8Ic2M2anVvu1w9t90Ad1GOt2sg
losDCpnsPmAKJwM3Km/cffYIOrk4LImuyIc71ON7X7rD+5o3vn9j6npmtW379pae/EJ52HJomkWa
Ha2Acyznp9575Ww43UzEUreinObxkAJq+dZRVOoIJFodk3+XnEQmc4gDulPxmlgONmSvHF81dfCX
CpwM6HaPo+MWZFlWxVkAISnyTc5kt03QNuEBTA9EgKybB5K3oulvs4npOztKNsbXFevSvMDAy6w4
RyYB+TiGIDgHYsR7RjO0DDJgzox/h5MO29aofQU6lLMFpgN3+iIGwtP7SvnDUWSVIvVArf/BsBxv
n3Vj+WEQgelifxLWDYCM2dxxeFimfd6H97yWjyUW2yjD0orrfnZBhsrBcXehyqsmaqiTw51PPXTb
lVqkuPo7QCGYId87MFcbyYgKGVVhnbxJjjzhRgzBdAVbBfLVownroxQVyr7YLWJxMhbO0av5/Dtz
MrBLyyKgbLJHoZY4z5JJMdzAoTFoT568BX4bfKOh+b0V9SOcENxjag7E/eLmLZ5+pPhqm/pJ9WRr
Z9jnRCJ+4I5bOuqEhMIzMGonwsGJ4hwtS1ifl6LE8JxAwVmjXrkNOoXXLh+EHwCtceyZX50Ev0WU
gDg+WWT9aSkNlWUfxdqZw35gzMwIZYR879apPUAsA4Piym2V1rLYFUa2lFsJ8aTfaBNf1jPDQ6SO
fWzc4w6BOVkiBMHklmEFfhnheS3VHuu8fTZyLSCF1inpnaymv3+XEYjDCCVd5i/g/8+/WjTHx01p
1Pm5cJreJcWQLv4Br29hMORMeB9YHOBWdlROHnN+KljwbbOWj6nVB88d0CzifDzZUMowCtNpTM0S
FlhpGHDnaLKkDEBjouKDCH3Dj+nZD7T++cmY0qB6CBmZmgQA677/GGnTrd80B63qYaTuJQSZi/nQ
YBjQZFGFeMRX6IGJKAE/G9dq95A6tqUOIbQuEAcNHjfDqO+JEaon5nq49M170/q+5nYGP8yaDcjY
TU0Pfra7AQAcIM6K330329KjA22ZO2qT/NYZoeTvKyLjjyoVw2HCSsAxSoZgkhMzf6Csm+4YQ0dK
yrfmK33O9PmvvDn51oD4kBujcEumRoZuitWtAaq4N0lfOycblAlDF1TyCvbKjOsEmugZ20y7cBKm
C38ZBC/2JuchfgVXSMkIhIE0mAdF4FUOC5Sssh8qbPKjMfEApfRPiYqnxWsuaQewNntGE1VVEq+e
o87EXFmYiWXCdK8CFKB2/uBiZbLF9NM/GashX6q6c1HW2LG+OzWm9qqG89qwVuj9SKYGNLKnOQcH
KqtPDEPqnjQg9WlTtaUtzrBwwx+V5uQamQmjbqAwKzXtbXNdYM34KYOesrULcE7rsDoQTMf70s5+
BsSodAx+mrHdE9XpP9Xu4t4mg9EdTaY/PJk2TvC+qIjAJN/DrjMea0PJXRF+y/1oCV1pxQid1+km
FKDkMRqzNZBjLPM7iSJgoeNcXAl60O3tU5nVGYM9sk5uMVNzNCP0sF6dhOELXcH7MQMyb7kAiG0v
A98/parjLkL80noeOGh0zJLJFn1QredjU1HLcFoaGiFnM3GAkzrh0subTk+6Ow5F0yAZcKvvHN03
47YZRnzAYVKOIpJiNdKTiUmp3dbNqs9OktDg445fWf4cKap7Aklm1BECbaEEF1nCh8xSGvQLqhWO
EtkdTDTDS3/ddLEz8+R5YQcbLeDt/ozQB+JENUIS/QhXZ5tLa6bABEj2rOqiuR/9hkqwpO/IT8Xp
jZzlmJb7wq/YF5o+4Hg25XIpbixr9N+tUuQnY6rVcg99bIANN9u92DSZdZOGxZTH9dT2IirRI76U
Vt+AspAMlHvrOjSLqA8nYPqys9lsZe6329FIJqQ6ujaP3TSupyxkIuVjgzzHNwt0Wj1Y2g0e81zo
5qYCUAh2qvGNl1V1mDxT0iqRWdM2cktyZtuGtDaHOuEJCp2QqSp1t/pvtnlthafkQQRsl8o78ywl
O+oocxcuemhuZm0RZqBOpKfpWpD40LpeWjWs6DmVrWFH1spf9wJ/PWnTNC3Ec08pRqTFtqyWxuI6
cL3BYJoLr7aHSuCRUfOYtVFGRLOM1zaZ+0Phs6VGsGaWL9w46zb3AVp9LvnaEUPHhPGEKFohroxl
ttK48+2nSQdEJlKIg3FpkRXfuIWciqv2NB6x/qflYU27Tu5T5a7PhZuPFUNJ5vlFL3Yed0tqnxfa
1Y+o6MXn5gr/ILZby6Nf6648ZLLBBTa7Yot3kB5lnSy+JECriqfGWvogmjr4QCQapvCpZgqOvq00
IaeLbpm9sKnJ53A2HgNrARTukSe4OuJpJDZpZVKN+N4PgkpmddRTB3KZkb3EheywUkdGaan2S4eI
s7wYXmNlF5XUJcmDMIUdQpCElr4byOllHCEfAYzMmxc1YYDemiqgi466bjA3JqdtvmOukJE96gQ6
aMTULvXJTtP62JH+OzgZFmqYdNX6mivbwfc4l08ZiHV74yTMhuDeeQz1os9BPqno81lCIZ4686xJ
I+Z3pWtk5gVrME94wbPln1y27GNdL1Z+U6AycybN+PWjJRDDBw5ODTZ2gh1nq9B7zAXr8Gbqdf0Q
pL56sjn2O5FnjF1+k2ive0xTax7OkxAN89Da9JNHIcQUqzmh11iYuc0BRwHJK4MOPGuq8hEAKZvL
RrBvzyeQh0ymsZx0VnE7ExS008pej5VLfPCtX4vprso9KH9NWlZvjYkDITItpZ+160n4bT5AFsfr
DJr9eXsTrL3M4jU0mAcS2kPpMhGDM8Sm7kvgdRTC9ZmGXvXIZzesGK6Adr6C94Hc3bjywfIoTITT
r69dv2S3MNOD2EZyj62VuRcebROT24ly4IHhMxi3uHgu0/KYDxEwe6OvCn++FIVG+SSfIR6LZhDf
HLMLszjL7fFKdgrEp5wakN7ngi8Cr7/2D4r35ShdSMVobv5nqxuCk40hnLa6NJm7xByycj9JM685
COb2TjiF+Ti2YtyL3OsrXsLFeUkglfGbDyxIvu6H7DBwJka1JAFzEIPDIStvQt1v8c6GWxdx4gdb
loVx9ZpyARZTfahBSrixSOItKboCCoYBcN6j/9fGjYETMmowzA6XXvTiQeUMH8zrcb4zQ1O8W1Jb
zMdjOFbf8ad61HtQnbly623OeNi4ElO3W1S78JQ4wPvHyfTGrT0aRXCD9DO/0SlqdlTOcGTrpdMn
aWfMoHI7/9UcvAKZQQx33TSEhxxz+xJXaNCcV6yUBj7CGOMGEoT/b7xLyXaENPpQyIFOVZXwgVKQ
qymzbO+hiWGhBBcTxDXLydsAk29v8mhu8TQGDMZLMlH/SFJqv3M+4XW8SQOhAOJVrMcHinQcsNlU
mMdqSuqnwlLTZ7vJUwYkeRNxW8ZiSfuB+TOgqvHxNTeFdrzDHFLnRm41w7dyTaO+LPgbkDOLvvjO
nMD1k1AuygjpEFJKtCuXl341tXmboQDyWzh1lxwne8BxO4W5Ddev1wSySSzHti7AsRGFA9CeBnQd
MLJYl4keJpUUXTcSc2JsdpCYbI5FmrRemtvBC9MGW3frjYPfb1WRY3Ib63qI68JmKGcSpgYz1wa/
M3ZUFB1JaDTCQ1Ola/W85CTkR5B9Z0FdFwLpZJXbtWxpJ3x/A8mPtW4e3IAiZ0ksIvV+Y6mU442Z
ULdcb9wuURTV9/Q5g/TzuPaCF0W6V3ELFSFO4WjfDmQam9heGj2+ei1lVkj0nvGEjD2aj4NYHbrO
AY00XvGeQ6SxkkhimTTIeZOwzpB0VwZsb72l27NelA/J7Jf5TZnq8gJ8ClmeW3FyXX99QW1PFYMt
raSgf2inB/TPFDhczns1DcVdank0qTHqpThKqNOLnd8YHGE51PNerPxgkECpnuN5NXpmC8yZ/CrH
kmELXqvHz27hsmglfVY/kPQNScejbzE6qIBYD1LXbC4DV704S1OfEpaxO44wwEH1LK/Ih7yARdCg
WIw141ISg/MKw+DHzTp04bWmr5xd0SrH32bCrQ9DwDq8CXzTvCCc0fjt+VvMeHQdwEpsNuMN6dHh
fupH/I1VL+10J92A+ScznQU4hYlXCpwXUM7swhG3MxFW+4S3Dgan7eW0uAJptg+GbkrEnZFXBaWf
rG3Ty/tUOi7vxtQwXTIFI5xk60cimVYpQVChwK/udGb+2Kq2XZ1CawOjylCSLsTkGRHcG490rsWr
R+X9huV8oUPv2sgOoB8/BlAeENPpR7YPc8dob7DPDJN158W5mcpchm8k0uS5cdeZmYfcFnsnYW7V
G6mNro/IY6J6mSS6ipEfaEeZYMHAJ7LtoZkGXvOICpEtTzgJKvlO2SOZoVH32cGVWflDQbYifRza
Y/bAUR6K63Xqd2yriunC5sgE6Ug6bVBvrzKuG/VeMNOlx4ZzYRkocS6ZLfvH0tV7uWrx4lvDjFpI
hI1f3PyEtY9M++iy/4mYkwwFPzv3FSu0urQj0EwrluV6LBL0IYWmG7bINfasDY/WOgVASaPvXOSk
ikgL9ED/MMa9AHh2Xh3b9OMSpsS3gDEYZPmcuQMGNLRBwWmRoXHXTzxnpyVQ81u4lrm3y0NPmltW
3BAjFpth+hYCFPqWLqsoj+DTaCPhTpTNlgIe9Aojfq3bJZSUNlYwLe+6cYovpFTtjz4YFVSJsgkI
r7eF3th9V0vU/DT4liFfhCzx6C+0UJlLtCEObLJ0GRKZKCvq+0JD6toSw6SNSEy1Ww+kJ8JHWpjY
QEQa5E8jM626uzJhjC2vYcFIzcWZGH7HdK71JrPG+avJvvrdbvtsIVUvWHfaUFyf8yKY30VnOU9L
bzCxsZV5nhyu5ZmPWkhraUc/22OquWis4owXrRFRUgdMks9FqN8BqySnYs5KeQRtkvjxwEK9REww
bmaCFuK6Uqcj3YNaM44r7pw+LRlvZ7slFNqE3neZGurVHmbnS9ZQ4G9sBheymbC16huw8q13RDuf
H3VpDO3+f/S8NkMjR5bwnFw/yDZn/BEMyoa+SQf6Ug4NKX5vKOAZp9OHKHRPD9Y0/wIn+d3Vy2he
H9/HlZKCh/gXo3I7WaPKBrAaQl2WXNzWvLjguo9/Nr/+h9EWLdIMEEKD62TeX7JHZgc2edEFajwY
FNO45KTCw/YOLbdzHv58qf/wuobX2eB47EGMkWz92aaMP6urVE1Hd804sZnJM2Dgxz9f4j9+s9A3
Pbo8Nt/HDH5xQrt2Z8xDySXs7rHznxkDSRP/z5f43QUdmI5pgq8xXfJf4hdncpm1eGGy3kGUnuLe
YIJOuTexya6Z/Rd7cPCbfzwwXcdiN4cXY7nX0Nq/7fxN79thAl4A1ClpYdp612FYS3Dw5q91cJOT
J/3zN/tlTPPVjMxPJkSIRwQXOdSqny/Ydmsp8dkyK7iCyErz0LRuGrnPw9siZ4DKdkTu9f5ivv79
jl1tz3jYBFBfz/zVuy5SRM0Qb1zUjhdmEx7GRpNa3f75m/1jF//Zig/+DnMOtwvUD5rcz99s9o0W
Iwk1NDj0jdp6+zFmpm4E4jFiNN6GIjMON/QdN308bvQWVGJsbfjRI1olG9BgUbL1Yzce/pIQ+P2N
4GNZtAFwf/uMhvzlDndBNeTS42NZ4f08vOrgL6AlW/z2CHEBflkgQyQbiTz8/L2NKqVLHRDb6bfX
7z3GY8x0yQ29oGiN/v97k1/boJBu8MfE//et8Vpu0jjZ0EvddH95g36BVvGcXc32ZHp8z4S99E+u
8t8PtjV1VRLUFkPllmOOKJHGKJ6F2oDQ2Vl3ycGoT140cAdesujp299+dPHbG/zL5a/v3b9yGaNZ
wFsouDz0DjJu4jHwN83x8z0h6YjYWdBE+THZdYevWFki5m9Gd0v0A778pvjL7beua8VPjyXvNQsV
gRQM7B4r/c+fhBmRHFmlR15fDZveYkB9+1a4zM29sjcEhHmjI3M8fgj1quin0JI+5oV/++eX47dl
hnAKSR72GOEFFszInz+E1dakAUKGFi821IEMIrapL2B0mTlnWA/XOTsoUHd/vuY/kYpfvjnvvEkq
0YReiBrw80W9KsSym1loK0D8ZP/WTRSRypkeldGel0Zsh8m7Q8elte1K7LGOfpgDWAp2yVzwlWER
6W2Xzpe/fKr/uB98Kpg8BE+uAZfrv//XkyHVgthJ+itK9Je2c04mpbtbOH00treBx2igGdxRMxAh
r+4N9yot2V+EY/0l+/KfNyQ06fOEbMsi+OWG+AKRN52xWvc1Tl3IhIxxiaY+jWmQHUo6d5jGvv75
m/9WBVyfgX9d8pdXQsgF30fDJSUPvkujjKGmExrtIKdDm/1lyf9t1fvlYr/ceyh6GOMnLsY0IKQu
MFwEjpa/bGa/7StchDfLd4XDZsbN/PlW4qMF193YfmQu7hatad+VeLM5Qvz5h/t9LSH97RMAZ/1m
SNU/9LR/PTGpb2htaBtUmBs8LA2DfQOXllqtXtbVb1//fLHffjhw7IEd0krxffyB5nW1/9fFhPu/
pJ3XjtxK0q2fiAC9uSXLdLV36m7phpBreu/59OejBmdUxSKK0Pwbmm0gTQczMzIzMmLFWmVbaSGC
r2n2VVFvQn1lMEs/n8gJ92faOBFm7p9bQEs9ZONJ2mU/alIaY2esDOFsvhjCsYnpE46GIIQIUHhU
f2wRSBVPUUjXDcdoNjVAicuTde4AFuQ1okn0pKswJM4cIEe6SKg1w7WFACp+HiSe0r6x5VeC2vPN
ihnEs0VZUXQ646YBHw0oqz25rUcL5TfprQ53CXiUFBQOHQDNh5FrzuVBne9TgnWJRrWpLY4Oudmg
OqH1a6vwSFlj1VaDBj2ydhv1yVOEfnObjiv2zpbLwB5ECjLnNP+cH0VBYJJOl2TXVrMfrS7dx339
nA6xjT7nzeWRnVkiLGADMSiLSbT02QkkTJXgFJVa26+MJ/5kduW1CIkWoWJu/Fpc8fTpiDm5foiI
ZMWYgni4HWgDPV01sezLBrQr510Ds8iLpH129FohljGE6E62H2nbbS+P78wdJ4uqgYtAt6xq8/Oo
KRDn8CCGhOYeXaQAKgLttwvZ8T9b4QkHyYPCuUc/6GxcpHIHVL91gBz9fZ9/1UqXvNdKvLCwUtgw
WSuVl4Kozk4JisW5STs+Dx94VUmUqeW1Eb8PzdvloUxM0/M1YiBUYQnXZVPXZi/TtoauB9VW3nKV
IN3S719vCqNAPhahupuh0T5dpavByZPPzdv0KhpoaSypkG7l0O1XvPNs35k8V3XqEdOpS7A+O7Y6
CIasHnZfePLUDnAOmBYzUZVXBXbfAwkmkn1qk65E7+yv8ymgg3Fq5Qadjp/OproADdkqBS2hm83m
ZrO529zc8W+76dduZ+8OB9vmH3e73Y5/sw/2vrYP+739vOdv//8vnfaTH/azvee3D/zzmT/Hn91O
v8/fnOmXw1+b6W+OY2+cp6fNFb9urrC1mf7G/xx+TX9k+qPTf2x+3bw9vd38usk3Of91c8OvXzfT
/4XvvFnZrecep6giZCuaASeJCR3L6W5VG1LHlFVB+NQWuik/ZXHcudGtq79edrnzVVZURWfv0H0M
bHnesO0NWjGWNajhDK9r85ZeRO0mAdyVB05ufV42tjQoNqkq6qqhYnc2qERpu0CyyDxGcQ4Tsnig
vxqQcXfbysLVZVPnbqRAnK3LIgPTiSCmcR/dUZGnhC2Kb4adoOiVuW9VUWxIEDq0P2zT+icIhMv2
zs86RSPOgadBp2bNxjm150uRkiuhb9hjq5Y3opvEGyAK6DIh1blyrJ4f5JiyLKRIiVc0QthTUwFy
jqpWRbQltmZ0kCg22EE7JBukVjMEQ8VAv/aMob0BhvNmgMJZOW//TN3pRQKWbwozONSV6QY7td8i
SyX26FLbmp3Z3/7zqlYeAE3ZMAfawb7d0Ye6SZzf3Y7+AlTqX+hq23c3kPTZb/lGtD9/mY63MzbD
tbCya6Yzaf5pCFQrpDymPSNPq3S06iMIzdCoMtNulIo6BawAylqMdW4CgXjzDyWEIatnG6ZvhwhA
WGPwRrWoSNMWXFxfdqXznBTPsWMTM1/KJbMxpLLFdwMpvcpaYdhoQ9YcSgC2ToFC0FaR0l+R0BZO
l8YPSiMWzuVPWNio08HDaxVqJt7Hsy+YNL18teULJEpyDuQmt5meEeUNH7FRrKzZki0QW9BAkY/l
KT5LCNCRgarqyNMIUY2NJFyL1l2SEG1V/0c709175BulgAZOL2EHhMGmk+5cEETBRCkZrwQLSx5i
SbKmQB3N9SnO9kfhQsLZSKBeikx6KnIPLeY1P184bWhsJtyRSKFMrn46ls6PwBQj+G6XAH/tSmkd
TUZ3xdeKlc0uTbN/uqNYmCNLM0/ooRAw0ewz7EalwzF4HHE8/3ctqCDGEwcpTFqmv1fg/HVhzfTC
EY5pyIINCgH8y2yQIYLuNRBGjhXpNfAegFqoImSHj528FwEyqMFt1l6L/T6nJ7h89stbgFWNtdNQ
acm+X94Pf/LO59Pw91tm06CGdQD1FdPAtwxImNf3mfjNhRNG0W5p+Na1fdC/xO6NG7YAUrZ6tBuG
ldBowa2IDHUZRC/pTWUeEUitrmQwiBt2XooS1bWc+xq82uWBLmxGXVK5MCGBI0U3T4w1APLhnqBe
Rq/hpwzLN70Sv2lS3ha6/++mJio5hWMGKnJyMac+jApyoeaRgpi1Ub63wfCUV9oN2NqfbpSvHdrn
+4UXApRzFHu4FVA0OrUldHJRwKGEFyvCvijMn0okw+pgff3X2cMMD2IZMl1Dkv6E90dHzNACyhw0
zBh1e+v3CWgfuj+yYUvuYSWbuHQLTy99yhdAgniyTu5yZMtSharIW5/kHOkE8ymnwnrwZEXo3uM6
L8KdElKv3lKJNN9Vpe5DwBUjt5UQRB1qid4QHGiK199iSDCMO7fMu98w3VnjLW1e9B4hul0lmyzR
eOwgAdr7O5AL8eeAeiBYjzHQ3mSa0h/FMraucZm+5j3StZCKlrQM9qhvkN/NU5SYlbAHBOgH5RdD
H73XCtmqrxSO60OY9s1v1wjrA/1hffjPh/1U9vgbCMz2az22XUcjIRI1HkqPSdSjXJeJ3dUIfcS2
ysT+9fLKLxwQVLllicCMPJVBlex0ObIU4HZjorAObNLWlRzpmQi2zQ7WExBN0ESBq3qFZONZDXvH
9OlNytKbjNZ8g64XSQ6fLn/PeVivU3CESMCgUcsytJnDWyWKmoGBMq2Uqs+q6tGlXMJHUF2Fo/9h
jtJK9Ht+NjFumnwoavFuwyVPR+9FuS7IjSgASghc5OuNzw6lvhWXP9vE1HWmh4ppIfBK5DsbU9HX
aRMqcOLxJNpIDVqA+Kk5/KvnzKzMjqUBiqyxDbHSogRbUo9o4CYZqJoZ4soBKE+B+vGlwktoOv4o
z3G/kdyaDahMzUJFUTt2xgfRd7znFBae2I7ure14D5P8wXu19uau7Tbdxt+699lh7VicL9v8A2Zj
jb1CkOlAiJ0k9W05y+HEWZnNs7rX3MTsyUdzVSL0YQuifCfttBcftlgKcup1sc9vCnQrQfpfO95X
8aO0Eeve/dsu+I9xEuL4JInR+bGfQFsA+BzjavipjAK5Xe5r20q/AOP4v1mazaTiCb1fFViCmQOw
M2BcRwmeUB1w6pU7Zr6z/zMmS4K4a3okzDXEal/zlFrvUcWmzRwSgBJUvvkqwonvliuDmm+4yZRK
x7AMsoA6+bxOraOaHSjJ5J8aCVd6rQtkF2T57fLUnSW95mZmZ3UAwCSTS8wIV+5d9l1A8/hZhRvl
tttojyC/krUa5PQD5/uOHISIeJmoaeRET0+rTNRS6GIH4ODG91D57GGELtyHSl95xy2tFJlkaHSn
UMqaYz+aqukAHbNSnnDbeAdRvo+7Gzl7avRvKzM4HRRnAzqyNPM+MdGyxq8nn5Dy/VhaNyHC3bZC
r5Ql5xSVW6AuGfJI0An1VfUr1z4uf8DihDJCkcgH9cWzqLE0x7G2pgktwVFBHeYVW1jhNe/zsp1F
hzyyM7tkTUGIFZDIzKh5E2o39OEJa6/EmVIRGevJ6Y9sTNmXo7gqkVCvrwBfO+KT/iQdfJoLnqrf
SWHXV/pLDcnkFxc1GyfYCBtze3l4048+X8b/TqMyS+xEvZ4rfsA09u07YDe76OlVpqVMIe4KdvJw
LypXly0uLtxUjZegxAIvMbuBuD1RJXCZ0ASxVnVwdOnTHzYe5OqX7SxuBYVqoUFOkz03s5MMQSPT
rRVDwHBVht/z4FVA6Dp/gHHmsqHFARFho62ok6OZn/gxWH+UZ2R2Qiwc9PLTtNqfiGjRLLOWpVmz
NNtzJQhKJCawhLaFZe7U5B1iA4eOgRWnWLxByTP9d0izG1QsYpBlrsSQCvNuEg1WdES40/BLXqnP
ZQRwXETG3Edy+C0N/EfQVQT547Yzv6pxBo6q3I564BhFeFBbfyXuW5uEKcA42ixNrBU6uNnYQR0d
PYdcvRP9TSk8X17UaVuf7QuqcfSdT7qCysx7PJqeZAniC8fsIbz6bMEkhwfSbqiMd78umzqL4/9s
/yNbs2X1IXUGtYQt0sQf8j598Ntd5Zgbr94Qjm1on4PpOfuxBtBZisTUCQ3Dkw5orzFbZLS+pc6M
pg3SPyCvUtWafXlgiyt1ZGC2UpEi5ENUYKAg5R7S2FRv4kLZwRJw2c7iEX1kZ/r9I48wZCgd9QY7
WvAtSEZbk56k6MdlG4unyZGNaaxHNgQVurl4sjFArBNGHxB4OBHs7mHzbJYrVbDFeTMkignkQtHf
nMUKndfSuzRgC64kH1OILItOL65YWfTwIyuzi80vq46iICe/z5bVUQyitp5tGyQs3Z1qvl6evsVr
5sjY7IYTvbhT4B2PHfjsXBh5qm3Z7Szp1fecCtma4OtlcyszOK9p0mxIbm/4Exx8ADXu872vvHpr
1e3le5uwGN43sIXUfk6dQqUxDTjqdG8nN8au/RC3nk3rFJwhw2NqV4+wqLw0m+80BK/cbYse/9ew
Mbu1pTwDHA2xvQOlHHQhEanQ+g5eksPlaVw8IY7MzA5BevzjnJQ1LgLwNvBTW36/bOCs7PDn6Duy
MDv6CkWhebjBwih/qo1o0+/YWW+q+iwX777MrSJdm6tinot7+cjo7OCDMYFiIVyWQPy5zQD8Eo1v
osC3efxsFONXE2g7n8YVerci62sfgA9s3jMxfW3p0p0YkkO1+3J5IhYd9uiTZkelAFe8ltN95LRh
R4LhJc93ZfxcCvvLZpYWlKqHThUfeAu5/FOHTfI6AYuvx04tb4KhdZJxDcmy+LI6MnG29bQApUbf
IF6+j7a9Tduiu4Ptct/sol8IW0ZrD6tVgzMn1TNPhOEIg+Ft80lv13V7Q5KmL+3xE1ELzxZ2l+dw
aamOBzhzWTp4aZ8MTOawfe/FTQ+MxvjQ/jUpPm2MYyszH3Xp+vCUglEN8W/QkLIHtVX/rV6rji8d
JFRUaRMAvUyacOYQegeTT18wGMgoDB4cmrobwzWA/fRD5rHUkZH5aQVRokhdFCNFAoGL92LR7Rk+
maVdhTf0z5DGrVbOx6W77djizCdEWoJgE8aiDokp6gsyexwxpvS2+xWla4XLlTk0Zg5hWk0rIy1C
LiF7jZpN335Rvl52uT+V/LMZpEEFEC+lKbbu6b4F+6iWQ1NPj93q1dAL5D4HeWcUUAVlUmRHnQnZ
bgVdTgDr6rWpQ72YFZA6hVsr+AnOERG+bqf0Y70SQyydpHSBkOdC1BdA2WyeLblRfRFxU8dswcrB
pufpAAHj70BpIMm6PAlL03xsazbNpZfRV1phKy8A8huyM5Y/1W6l4LW0uY+NzCaakMgzhwYj6QAy
15PQRWuhMKW8p8gr58jSWYw6M4ku8kEa3Rmna0rYZ/oVFOQOvZ1ozKH5/v3yhC0uzpGBaaxHIasY
TgQyCQY8xEhounOUBjGd9i1TtxLNyZeNLY1mysRPrVQSqafZaBpTHcSgh8Uj67/l3c+iW5mtpdU/
/vmzwRR+oxoeZD2ORfrWU6qNb7zWfbJybixN2bGV6fePpixVFMVNwmkU4aGFb1HcqhLdCSYv3JfL
87U4Hno8AQ9yGwNtPbUUd0lmmhk38aDCjlLRi+PuZGPl3FhclL9G/kRfx8PRIG6t6KJ1XNr3TWPv
t2u37zTt84MJUDYFTlzZNIzZMCBN77Ie1hFaIK/GyqFXKoUb4H/ZKkdWzFm4mxoaFQOZccjeLkEO
y12rC0vLM8UFSBFaBGA4GwdMfZwvMEA7ekUvinogt0AncdDvI3Fjuoe8fGeHRvU+hw8FRWw0TVf2
z/JE/vcD9NkQQ1ihS8gQpnQqjOmm7eqQmXz07eF/cbu/ZmYHticGUiZBWeJIiC2a3A3xC11Ll20s
biJAlHR4oMYCYuvUtd1BqeQ2JEGTym9a+aIFBzGloXQbruUul255qtD/NTQ/E+RsgFmHdBhZRLm7
67ovg3Cl0seaXKnp1eVBydP1cubpR8ZmR4MK6yqKDRirG3vcGS+w5dpDaANReLy1399Hx97ebre6
faWs1XkWffPI8uyh3mUIQg8GlkP6U8Ykc/Jg5RqX10zM3D9MutDyekwoD5BXVs/IDdxDjbyHnGJb
bIpD7mztfuu9dJv0i3rr0ax2eXYXX9JHSzl3/9QsdX+kZdkxv0kv3n32Jm3y2g5ffgvfqkfp6brZ
UBi907eXza440LyrJJN7tZrAz46cTBLV+yK6NZvbAtqn6FusP/67MdAg8GxRriC5OgstRg927GY6
jPsoQ1xCdhpDOzQj8reS5QS0ydVl/nDZ5OKxRlsOLQX0P8q0m55uRaV2aQCPCU2zwHEVmiwjW4GM
uBYe3OKgmVAiwM4BY2BxH8m3RrSp+/3KF0zn1nzbHH/B5HlHV5AAH6MUtHyBl93L/Wb0Nlq3y+M7
eE9K/AtGTx68/4tN8mZTAYw+6HliU7P8ug6gFEddhTSTSqX5McgfhfIGtjbH1aFFzyLoKtd8eJrM
+VAtEWUjMBBgMvTZCRGbZpqkOmatVBF+5dEI8qG3uht0VZNDilYK1BVjvC+MvHeMMFR4kMgdj1Rz
FPmy2ty3TRet7OylMGMqBoJKMaj7z4sggByzqJS9xHHL50p5j0vaCdxsZcKX7q5jI9PRebTGcjoO
deL68AkLW9O/1s0HwqWwW5nfpTPq2MrMl1GUNFpBZCi8M2yjUGCoXznj18Yx81UXehYxhZ3P0aKn
LiFriA2oLv01gMLSBUmHPk3YVP5EfR5sRPCfF3kZAmX0yrfQsB4RYblX9P6G3sd9Jdcrw1r0AWnK
8IN+p8FhdrgXpF0ngWliGxHuwPqjMD8Ba634wOLq/DUyDzV7SohqNwmtw08Lt6oI/GFl/aWl05qO
LDrA6FJg9maxS+Z1rpe6jIOm3SKxk0/hIbjpb/JdesPjJriF8JyrYtzq9/61thI3nWFSp3yMRecI
oGG2t/mnYnbk40hFVGZR4RuZ7wDC5oK6je6K7iU6RJtwD0bh8hm26CJ/9+08UQfjJLLbNVRYQ+zb
mfezEQo7sn6l+WOxVm1YdI+/puYJO0kdTDhhGRnsi5sgHKHn8jdy360gExYd5K/Tz2/4KAlCbXQZ
UauB1oM4euT6uzxpiyMBggYK0jJoIJo5CKpaGtoNmKjynwpo4cjfdt7XyzaWAFQGzUIkY7hWOVVn
p3yix2UrFtDvdM64s24RF7v2fpdX/rv3lP8g8ag8myhc/JIp2lGzT50sPUTvl79hYZwnnzBtlCNf
bPTKQ+Eih6CnGlxoK1xRfITgJDQQmk3jYHvZ2lKCFVoMwEw8G4DNzuvbohK7SqsyYjhF7RDCRPTG
XMBbaAhEuQOZhW1CxCbFj0pZ72DOXtkKC9v+xPzsdhFbOUQOpGRV1Z1AaQooYwt7e+Eo4oMorNyX
SwWJE2uzW6aqkiwCxArVsPJck24Y620J65nhvzUKFzsJuFsXXvPLU7ywN06Mzi4ebQBqW8vMMNq9
udcR5K89L5eeLycmJp868hlPMTMIkRiXIDy52q6CZgm9KVW809yPSNgGKQyuv5RE2IX+1g/e/bAB
jLglq+MYMWTPN2gKiN7XoXg1W3fNwRZiRJqXgBRL1uRjcz1VJYhQvu75tiZ/S+Ckar9r467LzX1S
vqrojrTqBo6uzeU5X6q6A82m348+WC7HeWOYEmhZjK4dR+y1+Fv9WsA+cFVsNCd61ZzmBrWsbUf3
wdpYFw52nvGQDtDNTm13nvVD/LdOBZm92++Grfzd/SZvx5+WnWQ773d6r++SByhvlUP4tHZ9Tgs8
i04xrFiiYtBcc6aAKUIChVAkHNpQcYQKpHN3Yb27PKWLY+NpM7XeagTes70TC6LSKwa6EpWs7I3+
pxzvBq9y+nTfh/vLphZCNZN+vv+amu2Ywie7r2eYgu42FjZic2Wle6TRL1tZ2pfHVmabJu8LusAn
oQwz2iNFV0FZctnA4qIcDWMa5tGuRI0qk/MAA6Hs6N6XAP7vYAXBvBS5WDT4Ug6ZcL+QDpza8P1S
KGGZjR0jELd0ktkmyljRj8jdBLT7whYaIR4i24ABVga3dJaeWJ7dU4IS57SUYNkvnlAJyRKgLD9I
Do7UKfJNSZFuLb21aBKmH/CjoHZIrs4GK8GRHysthRKyNDGSAN6dhOxmVE90hnYI+YEw8H5YOUoW
VhFGir9G5+MUzXCIcoym42OmP4rSJ9RRlx1l4RI8MTGL4UvXGxXA6BMK0REHuzRs/eDdwiBhriza
H9zk7Jw4tjQv1lXowHSSiCUl7161prgO4YGf1NUrRGKiWtnUymcZf+jSC6+JQr9Nen8rmeBu4JpA
tMvU/EPQ6rsBITNP/yK7MDTIPwNaiABRQgWYPvad9hAi43N5ghYOhJPPnsV+YtD6qLfx2agOAivf
ddKbBV4y3V42s7gOtIWBKQSzD6rwdDN5qg/v6VCRttdHFe1nK/kG24CO0oqq+DxDNE72OtUnDnW0
Ev79kUXvJ+0IBJ8QGXH4nVrv4iJJay8AsRW/ZOJNGq+M7tyR+fl0vk0mtEmE+vTnJ9AFQ3fIz4er
14b/wgnFaGeJH5fncAFdiBmAu2RKqNNh69TMBPjQMg1Nvzh4Lmuni3aisu+9jQ4/euU+aOOmaG3D
uq2d4lVDBclxEFFGE2rtaFwaLlRlOmGHSkQ/R6LWfi6Fg8xwC5QjIv2Wlov90MhrSOnza1GjiQRy
QYjRKIzNs4x1nEpFXBck4RB2eBXhRBPfkmv31rjTSgflj7vkV+okN/G1sXIu/eHIO93LWDZom9Zp
2rKoHJ9O9CiiOZyLHMCdro8+BL6W9El3rX4zQKsc2WJcg+Wvi7F1gkypnrI+TnmzJFKpbNAazB4l
UlMQtsdVAKe0VekbpXPlLboWLQh5vUngBJZjL7PrIvJfXaOpXrsxY+0UMTKvZDdcu48nxzgbD1hv
k0HphG2z8RRNEutqWFJpVz1yM7nRbGPIdBxDgGa1kBHuKGNC9Dh0r4iz1uCMf96PZ+Z5/2iwZMAJ
M0+kSG4Mzrxk84cH+Zv7XbHzW4EcteWoB3eTfbSkqK86+KPt6+RBvfd//zvyhOX8a//P5XcULQgw
+JUQOeNI8aen37i0vbvvWrK/vD0Xd8WRldlJqkV5G2otVszqOZp0Mml7lb5ctrG0JQx4EIG90x1J
FH7qmE1lhFWutFMTUP4oN9qdbyl7HREhBGZtU3BXNsJ5HAeWWaZBDpIwiIrm8ImqUARPahgS7U+O
Vcq27H+/PKBFC+SbibL06VqYn5xuRsepP4UAhr6zVHdTlCsd3otTdmRhFioOBQgTdHUoH2RPrXsz
di9ieGNFFfzvL5fHcn7HMVsWHXV0vZFLmZP2oEZdQpTc4ebjPe0AYnHl+tu0szXT8VeR5tObYL6n
jozNiSUKIpsSpSiWptgk8l037JNia0Zb9H91FS2XTVY9oCiQuVemssbiI6+MdN4M5woJVJYqxov7
6kmEqPCL5Qzbbv8rvtM2d7UPpYSxf5eubO+AtBwNLbkz2Gi/Ot02AZm7EsIsbbzjqZBPN4Wo0mVV
TPMuFrclFU0LvbeVB83SAXpsYvZCy33LdaWp+w8JwqZHAsrmsu1qKovoczpVdnXZkxbqT5MrcceT
r8KZ5qkjRGIiFdUHwtZ8V9WP4viBzI9ZPQy04NW/TeUQq99yoQOZhZaM+L3S/jnpyKYnwQ7dNlxQ
ZxgbF3n6sEEyHY2PyjEo7bfyymm5tPFB50+kKPrUiTTb+OKYQ3inTxBZBbbP5E5E6ntlEqd1n28R
uq25xzm+aEiYhUtlIYhII9Aw08H/r98kw7NkXQnRnVdvM5RGrMgu4PQs+LVSPlzaHkeG53szMlqv
blsM06xmIR+l/AhRzBi+VPm19O8Yflbq7yDnWzFECEjKp0HmXrZDRiMf5WsBdcvLc7k2ovkWK1CS
GaZmLl9RbH18iNMbXiKu/kOsrwA6r1hb2tDHY5rttgbYXhWJ05jAXhnfqvo67L5eHtDSrWBZCjRh
tMwDQp/5BgI9ZVnUDZe1qwJZKYPfAbxGNmTmAwKuHrp/eiU7l20uTeKUppuYvSFUnROB9LDmB9YE
xEuil7pGVcYRxC+ZhJYTfPWvl20tTCE0HAYkthIQQziFT89EJCWlTNCxhbZ0D9e4/prXOmqnRrBG
ZDn9pNkugyNVpcLIw86Q5hUXT3R5+JocVUGKYvoQ3HvZI81M94JEX71y74vKztQIjy+P72z9ODYk
aNekiYwPKqfpeDkK6VqrMPpGB/YjaMNjzuPRL+KdAQd8ZWaObvxzvmlKUtBYQjEYOAApyFNzBCix
avYGuaDG36Jb+xOWBkcXxBUU5dmqTWao0sG3pYFYnT+s4AWWxKSn6N+GORx/+KNUPlr+Wq5+mpyT
JZvMqFCIAaHkbJwHXUagJ5rqUxB0zVTbmkUUPsM/9TFGXrgNlAa5d1j0Q/09g5/fbkcdncAEybAa
/aneLaxDVCGq/u/rqUBRyTdNgDVtFqUlWi4FI2IYTquAH/VDNG/vtdqRIrSmVrbGWcaD0WNoYkpi
QulnOV3LNAxyv4qoIuddI93BXOM6bkppQhoit3PcCsbUFWddmm82IolEkgMSjPmnFiU3EUoFvWyn
afuWRhe92td5Vq3c2edYIAZGHD1tCq48FvbUjDhWbpmBKHDQCZbF67bc+tZdKgBR31OhNIt4X4rX
Ouq2lfqTXiJf/eqXB7d5hLX98mKeJypmXzKb4ij0Ai/sSc9GbxAkj5vyB2AoZ3R+N3tYboWDf6s9
+ltz21zp98OKdy+dDPKUt7XITNAZMtuqbSsXVTt5kjWJFFnZSOlelxCbKWFM1xAMnKb/8ngXTYLX
MxXa1Mmtz15+fm9ATowupdP3O6u5drWS/30bNNnJ1/L354naae8e2ZrdxGqgt6GuYmtwESbzr9KW
DCM9s+N9TcVHeRomiI6wvTzAM0ryiW332OpsUnXXQ04GHjmnS6K4taveCO9kKaugVTKHO7MOlAfJ
1WEM7Xoz33l1U6HAqIvuwROl9qkDSLEZR1kqEKjoxYMltWVL/xrIAAQ1Gyl1YsGSfoLqngR5PQWV
YXB1PZIPSn7lRoH3xU/VIUbNAO33wG21lUzT0omAx0AGBLREVOcACVgVST+ZuKsQ5o6kXeUZ/QBv
1rhiZul0h62JPAy4dW6vyY2O7iw6K4pByiiz64m0L3tph6rNdnCVlcVadBEe0xLERlz+JNhP7Xia
3lZdyZ3YDVbcbpPO1z6hNUafb3DhHt1ZQeNu3aqon2OOQIP+ZNp4bS9K/LXgVFkaMlQ7xPnWH6Tz
7OQbh7DV4KiiKrwTVMc90BfgqCAif0obbyvtmidvq1wbA60Ptmza4XV4CJECQDDcjg/9zbBN943d
bF/k2+IlddYYVc7iMZz66OPmGXtFyjoBbfMEygyAMUh9Wwc+0lf3Hbrz7UoaYmUm5j7WeRxYwjQT
vFdkqkZCKf6WusJ8boQg/np5u57dNyAlJWlqhOIRCV/XzNGkLM+DxMtwAFF5N4bqqSJy+XcTMmEz
CPwJITcnXhb7rumtaJgq740OiF2uAWVVa/fI2UBmKzQ77PJkNPRkWiH9qaRaciNvTfQv6MbIdsMu
vUfCdfN5eVxryzQ76IZAiLICjSxH8Z5r9ZBLCD2vTN05EmY2qtk9rWqZnlcdNoyXj2A7HtpN9E12
/IdbyXkcrx5dpIJt9TbYKVtvd3l053mFmenZ0aCNiFEXE6yx+TRex4/24UdvS3vYQa8fwe050RoE
e3k6OevgJYZHdn4zyjmlVa3hMo61zz4lY3kTrAVXiyZAQZCrp3QOidbpaddYWRh0JcGsqA37COiB
hMxglK81q52jeaap4yH1RxbCJB16akeOm0hu/nhGAFPDoP7w0p9JE9/KFUfUEP8qJcORAO9pCUql
ecx5GqwAoc/kOP5w3h8FybPVi2KxpsQwOWfd0Qsele+iJXQ7zeomMiqEql3woyINg/S9g/DTAuGr
EcbPidToW2lAivqyNy1dmxADMyUTByEvo9MZERFzj5QpkA6V37W07WhZRfoCGYr/m5nZIeCihdgh
QEwwmd27ND26dw2txIO2krRZXuAp7QUtMGHc/HpuujgKqiJKHC8ywh169AjCI/Y1DK9W8+6n8V2J
0l0hBu+NLuzSeDxo8sflkZ4jNScfO/qE6cY6ihAkKfS9ROUTDG/jv4KHC30bIr9tsX0gOfHebbwX
abCrg3Vo0XtZuaGWolhF50E9Kd+Y0FeeGm+9KmlVjciyVn+Z5hvOZvfZvgx+oeh4eZyLF++RpdkB
qMgd4uxTDFvW2saKPny/saNetP0iuwqa7pC73criLl4kJCcoZCCGAHbpdGxwULSlMsWvSAlQgov6
YVMimrniqUtHETIlcN4h6aBRVj+1Ig6BWotiygwWmzD60pM3FddyY4vRHazcUP1CsEKFcnYIFGNt
qP8BMXpOB2f18NaYu3K8NcnDZ9ATGhvDfb68Xot+eWxzOgmO/NID+q4JFhGlHIGqpbbFUZOjon6v
uLtCRmf9wS+cgZNI+EAeO+4aOxORzDjo2cHK1nIxi/fnBEADCMY7ntzn6ddYaSVS4pzi2+zGs2i9
/u32T3low6DYyS800qJsLqUk9R606AZ9PNfEs66bZpt3X0F5ZuHKrbp0DqqmCnAG4QQLsNjse/qM
PErM80ETf4/VR64bzpCbjioZK/GQumiJdmGVNJuiI0h2asmwXM8vqR9DeINI4ZW6J3zYAeSCkx0Q
nrb7oMF3ZzyAQbgX7GoPnXiKitZXf6s4YLHs/kbaoth4b266zL6qPwaCjPZt3Lv2U75x7/zt22W/
WdoPdMjT4UztdyKlO/3cJqqqXlM7wjfefHjOGDya4v+w5zgxLbJzvFB58ZzaqAIzawJkJGk81q4M
rbgzMulKkKqVw/Esy8nJzK8psaLI0OzNDpAuijMvtsitdFVqTcIzCAa3aRdeQxWabADwIrncyCij
D7WoO0Pip++X53Jx3wN+ZIyIIeJkMy/johVK0mQ8Uq/cb0Jj9z96faOVO2EnpPaaaszSysEROrF8
w8gI0drprEph3Rhu1PI0gm1G+UbXsyisdb8s3QLHNmZTGolNDn/ttG28DZJWkXwlx1AEZbsidXTl
cHn6znG8rN6xtdmdY+h66oceIwrgattiDgVYu/36ke0T27P1X9negK8daI0j3I7OtfZruPpX4tUp
fKN1BW5GYDxkAGYr2IRuRo6QTyhHNgMka3bYhCtusrhwRzamE+T4pIbAk0scG645lvtJ5PKARvUP
I6nWkl5nltBwhgGe2h3E3+y72YT6oqDqbQAzCQqm+0DyHNlINlE17i4v3JmZaeMp06kKwTWKOLMz
JEmVYNQbNp5QHLz2q+ju0eO6bGLJEY9NzKKuIlcGkuSYKHh4Ce7tCA/0uPFa0QlhECnXaHQWR3SU
pp2dWEoRKZVZTuZamdYA687vtS3i2SuX9uKojszMtjCS1HpRg/yBf+17lW2MskQM/F2vXi3hkK9x
TCwGz8e559lmlr0A7e0Oa2Qa6vhj9BBKSr4QO/v5e21us0y0zd9icYjDtdWbHGBezDjeVTMHcbPI
ELyUSyZ+rbJ7vX7oxzsxfAhe/t1Jjs3MnCQxu6LKRQboRi9eNXF00lexEQRYqvdEzSsuuXTdwAat
6Io8yalZs22stn0qe23PUfFB37IJ4e/X8Np9HiAF2l4e15I3TpBM6iHEFfocm1VqtV7HEpZE7cYM
97H8BGPhZRPTx56t0F8Tf262ozNJHpSy6Ipphbr3sfslVxupdJJyf9nKUoh/NJCzVEMgR0rTMZBa
zBy5qeyh3Vy2sDRVf+SOwCROwoczT5sAXnKhSYQayq3Wp3YybnRlZRRLC/+nrAnHNC+VuXqv1XPQ
VrJOhDdQQNiPSU6Sv7HlHNB3vkdhfROuKX8tRhbHNmcnuZ5Gkk7SmCPWG9HyuK290q6RpEl2sM9X
3n1XOlDFXp7Laa5mPjHdHyBLlIkDZ54OFWovLP3U4kWBNhVQCdtKfodDb4/lD2WtPfVPRe/cGG96
rhBAc3PcbDBpfADQpWbiqE770qk2oiUDesVvwU19UHbJ9eikz5AE9LFdPFoHa9+kMFzrdrhVK2ft
nb2UhGPs//2ceUefnqGTWgqMPb0197qTvnrb6M69soU7/0a5Dl7ElZtg1eDsxvG6ocizkPEHum0e
AhuGzKf6ysBU/+Y68SHf/7q8ukuZqpMhzi6fsft/pH3Xjtywsu0XCaBExVeFzj05vwgzY5uKVI5f
f5fm3LPdzRZa8D425sUGpkSySBarVq2VovUthsXOqUPIGMdOv4tWdyOy/dxR1vHCzpx7Ep7ZE66f
oOk6My1gr3brAz0AmAshLige8VvVIZ/ZDbNf9dK9wRIHhl3hOF2IUhanWNhDPCgzvcp+PqA6VsoK
PqavvtnuFWUNHyKfNfSUlnruZvwa2sTIVQHhBDqcC8IQjSUNN9oihwhrjrX1Xd1s7SH2WmApa+2X
GaEAqr3lSBlZLMB7dIWEPbph/9BoPKbIYjbVRu0PlvFYk61uPrCGe1KZuEa1SpeIxS73+/SpoEsG
/BjBr3h2ktAa8jHFpyaVF3YPcvpOmNMSvNL739d9b5rps80OgLyuA2ID3Cqw42ISprKkUa8C0EU0
WYa3xKjWUDAb83+9Nicr0PRCZQs358X5BaWvXOcTmZ1RpuOuyqrn3lLGtcT1538fDgQUgJDDW2zK
eGC4J5dnCyoKSGeiaEgC9pkiozsqSwQMF5EixgKcO57oyNNDxl2413iNhiPk/VCayt8H+liP4FtA
WQBNBTx80Za4Qy5uUVhD0h/pEqhDKIYy3YAnA6Ic3LajhqZF6Iy8aDKacYLyxWL5P+YYZQi5Qple
AcgLYCu4wrkZLU8GWoSFaafFV2hBG9v8VYSVMxY3UbQ1lIX0gOjeP9YwJKClMSKkCc6tgd2LcmhA
m7ZkjhtwYd1nCBHlpj0iy2nTcSnRKEZUkzmUCaHMjtZPQLOF0wZJwbKWKwt5rUq2g8bTaLcyRkf2
+ULoJi6WbAIiM0H2AUma1LAF14DYvZ+x1pJstf0MM3IfB8ZKotnTdR+/nD1YQf3TRKIBBkWYeZzj
kQe2UObklfxd5xzJxeGplwzLbsuOO3Jlrq8bnBsWEEAGmBshjoc06vlyjQ0fWkmOmWNkTzyvb4IQ
tRt9afIu2AcBAUdMPb2OIUMKMdfpM05cPVHQm5tJSeDs33DuIs0AlcvvV8dz7hcwLxfXDyxN6Q3s
J9DkUNg6txSAWM7XuBXgbi1d6G2u14fKTWxIYV6fuJ+ZOT1dRUOC53VU6eMh9AMntlM7dzunxE/k
6B6aOlyKQU4/4Jiw929v7tHyjrcre9tPA1/ffav2QbXRKuzlnuZ923doUbLxkrJf196js7n/9Wu/
BA2/3Cjn8yKsgGIGMSsZ5kUyQOEWNjxcc5AAe6AFfTDQr7dw6Fw68mTORHpQB1wQHRPny9Cj11EG
R//Ebt3vzJKvSGHs8HI89n29gsbRwrJfujEeh2ApmmCsaG/7gemf+FfeKJyHTQDdkr7ZVQXhdjx0
+1yRFgqP4qPkfxb977CEUyDxJaM2CwwrMH2b+m/NmHpxBYGmpt9QyH0DhymD0EtzrzvbxfDwOpjE
sZEuw1GOu/Z8NkemVtTsixgUSKOjI5mtxYhf6UJpaM4KWrywYBPlEeTLz60ofmCVXd3HyOwetBIU
FGPsSEuaCtO2ONs2eP4C+PcDzQP8V0RpF3GRE4pyKfCjzUaTJBtH4eafZwtDAKBlOq1BxyccAc3I
GpqUGMcIqsogIKsKetgkMf7d53C9oWyP3gBwY4j8/qqvVYU8SS1FZmxrtHQbcoiTt+tjESMSONyZ
EeH5kOYlOMihYuf0IeZMZvl2akJSO9zf0IRL/D9BXz5eN/mTHzhbIuBtJwpLYIlxu15I9rVh3sVD
04eOpoT3QaesQAzi9CX5lmV238etm3LyKoMRtGCFG6pLqJCLo8OCkxPQo6gQAAMDoOCGDWi3kjYA
E2xHWuiXdMa3BfrGzwLwOEeWNA4FAD48Xx/zjOtjYwHCg3AMcDQxtuw7takjHRRnZaQUnq5l8Qay
Y6HHOmzq66YuXmiACk1hGKwBKgAZ++lbTs6qIELk2VZy6AxsNcoQneXE4+OLn7SbKn5pkt6N2KE1
pH2QTFPtpMnT0K/1NFqhu2ErNTel/9swtlq3Xfiwma2JurCKJwP6z/CRwr4Zy6GLCxWqGyNHvAoh
4AhRFGqMFJrZsp4e4yELdUfXy7h0Qgmp6E2WKYCvJorkkbBs/A1IrVmwK3EzDGCJ86mrxYVy37G+
b92yHXKykqVe2psk5CoQzUktOVnXQbivSAv61hihxVaRWkTNwvl56dI4QCfZUaCc0XeAXXs+56Xm
kxgdQrETlZuIyi4YMkcdpJJOCyJGhbtFk9sWUMJ8wfCMX8EuOhQRD1NUasXwqghAN5UnOLixhWis
oRdNcpkhewtLN/2esy2L8eFugH4wYmHkLwWf0qve0tISLVAtlBhYjuR9eG+Zz5MeFRo4oC1ah17h
7yhbt9kLEEK9+VgSJ2g/83yvZiBp8frmFsqP1z9rxqEQlxMAgbGpqC7GYnrcFlrY5THwKmsfNGgy
jq3rFi4ydthMZyamTzjZTE1fQNO2gon8O1Ih9Ys2ZLvdDW/dV/++pJA7czBpKATCf/AKhaqLcBZb
Y9EXSQZbAMjaQ3PoqttaUe2scqt44RU15zcATyCbMb05LshkGd71LLRw4Y8s39Q+ajCxtjWzpZLx
RVCIX4+YCVl1uCfuZCGuSHyl7SVSRqBgSukBCqOjm3d+Dgx1SzZyyPSFm3nW3lS1BVQKCmbi5R+X
Ywvq2CJyrCDZKfU7aiUrhthQ/ffpo7g+cLwCpAYHEMaFNCc4HMIK4xqKG9xY37UP5L+0JEkyNxwE
MohzUf9DVke4qXAOjgFC58hJog9Z+9W2K53+yoOFEGDeClISoI7Twfgj7O0wJHLQhGADY2Rbj79Q
J7ZZfxe2v65vpRmXA9QLYBK4HfDSlmAmSmoEt74VOhEi6bUUaukuLdQQCIowyhYYZX6wCMJ5hS4p
9N1Mzn15B0aDVmRGCCUHJejIS58aFgAaQSTf9wPhgLRJBVdQaFfIV8U7Y8XBvfKchGw8gGaWGHcl
VEXQIDPipbwGhIuggk0q/xe6PvqnMWDJt2FUwECYvGLO0JrGuxpl8ue/zxf4MAHqAABJM8TcddHg
nuqIHzqNOrh+wGzVyjaWby2coXOrf2pGuEG44sfIhsFMEgDq229YTUAuGbuj/3J9PLOGQHkKPD5K
AwC/nZ+klloo+agi3m9SgwQg4VbVV9mMiwckbej3qAcIDK5bnPE4HR216OGfSLNRdz63mBOo1pk5
yDMMPd5KVu+qY7Ty63B93cxFCI0Xh47rByc3hocT79wMLRVfresAPV5qSe2qsRDXKrvBagCYgiRr
DrLepvnz39gEug58GHiOivd+7Zf+wAzYtMLBC1u4LQDU92WGR2N6BwXM69ampRF2E+g5preIiWcw
ZLbPRxjB2fWMgg2FmvqeIEhMW8PVmz9hDUYyo11dtza3bMisIDoHzsuwxEO88M0uVbQUHdmjuSMa
xHpNzVOqhSNixh2hro1GQwNAZryuhDE1WhdLlsQBZs709ZREiNLc7tKgsnm3cFvMTB/8Hc9eMOPg
jBUdpLIiigOlj0C+FLceJ610xCHy1fMK/NEx4aCA7IqF/MjM8NB2qCAtpk1Qpp+A9SRukXxTKsAV
GjlpRw+A9TopkUDFlG78Ll3IWSyZEsIWc6TQZ4mR+I2zlxwF9AqJRD17C/6Vw2pqgTgdkrDPQkJq
jXLYyTSIMVaVZ9ThphnVfz81JoghMnzIVUwtqOfOTkJSqqUMObu0M91GLm/8LHd4uCTCOxO7qhbe
CsAWAiiLgZ2boW2ZRVFTgVQgeu3AzqTRx3/eRuB/mUTzJvU8aOKeG8j9PA7APxc7etBhp6arjAIG
5f9zPn56+eDsQxoEeOoLtWaiVWYg6Qz5liQ7QAHdDiuya/gvrYrtMBz+fXHOdu3kiyduHapShPgZ
u5aW1lNS5jSxcw1kbaU+lAs9ZDMLBFM4HigGhTkU5i9ssxDnB0yByHRrDsbtIC/Rzy2ZEEYzaEHL
ch8myry3HkZWohl3YOzhuiPM7M+zgQieFgy6KY8WrJgdtJ5x9qioYDxQaemtNHPMwY6pIL+BgtOF
1FxXGmTkQ4729EJ9bFtg/ix/MyqBVwzxkUrmUh5n7t49sSc2lQ0mDRLmZ7gD8wrC8WWQOVkLNBRT
inc0S67QGbsOQB14fTZnraLNZko842Ejvjm7hGkVCwFfHLNkh7pQnvxWwIyfq3cplR0AxK+bm3uA
Toof/7E3+dCJxysdNyqpgD3IJjlDiQa+SgPRC3HY8AiauhR5Ym3wrMhbsDud2hd3/oldwf1VOWeE
oNUfpa5xTYOVWtwP9KlT1zVGO2TrrBqcMeSrptrqS+mGWU86sS3sCx2sN+jfg21UleA5umaTXrob
ElAlQsVs1NJ/T0yfzbGwQ1RQ4KdBNo1VOTAZ5PtVsNLBJ3h9Smf34cmoJs86Wckxj1hTTp4zWJbX
a/VHh34meGxk5wBBXrd1WRBDUAr469Rmi/wF2MjPjSV1wtpKRSq31iRIdDalnRfGN59yfaH/FG2y
xlaHAy9DMKFtibYOok9f152WvbXZwvlzgVhErRuvZVQYkGwFk6gICiLAjUeJD2qYrrToAx9lMlVP
NLRNjaWTW9DkbiahyNhXcIvwNPCaxgcVZgP8VUVDc2GxL5v3cbNDNhh0FkiQQu5c8K4M9mMLWQmH
rKuHiSip3ct7fcttdeMf0PPoEpfsja2yMA3ThjndUMqPWVAXmuCcwEwID62O+S1iMRWpzcJ8Df10
I2f60Vws5fxkUa/ZmTb2iZvJWmYWZQI7QRo+V8UzZCa2Olq6K2Vw6PDaj9JaaZvHKuyQfa7svA4d
c0ier/vf9LS69hFCrKYaqRyiJbZ0tAF6LahnhSrUdRL1gFBhh6DF0zrVzWD+utmlORYOyzZWtF4t
YDaeXmI1KqWy4aX6QiJ7aXDC0UjDrEalHlZA82diGP0zRQspfRv8zyTe+5Bhuj4q8eAQPUdwWDxQ
4iIwJnuqFwB6FDjceiXDgn/OWtHQlQVuBej6imTTPAkIWir6csJckn6NVoGuOVL57fpYLjmtp21w
YkZYomEELCGdzKjH8c1obDA2EVu6CXf1q76t7/MHndnyb2npPBQT2D9ziLY0tGsD43MRbofMqAAo
wRyG2UupKna4K/8Yumsot5AONxJIIn4OS9xi4jUm2hQOfFZX1Bhy2JT7VRz96bXG7oZXK7qpg6XW
XDEqmUwBlgcRFRMhEVKF55s+C2ojLStses08lvzYBMdSva3zFzreg5r8+hLOOcqpLWFYjSKNQ5PB
lgrhh0D3ct9Vs9yWlupFS2MS0jehrIaZHkwHWZN4GfoDiuxXqCuriNe2zinq1EtqXQsj0wRs0dix
pijZNIv5bcZ+G+1zOEa2tSTKPOcXyOriaobs0NSpcr5YJU9IJxlgVtUMUF0nN3q3G7XW9uu9kq+v
r9XcgXhqSlgrqB32WQMME0Rtt372SVDWY7//byaEZeJZrhZgWy+dTgb9VXgn5d8FKm7XjcyuzN8p
E2N9q0Krri9PPhc2qhcRXrpypclQCjL1W9kChfN1e7O+hwgf2TUEUBdvGb3OTVQZgc9Xe+VljCKG
cl7vlt2wJwm3B+gUQYplwebsGKFTCmQReg4vAgRLDWRWdj4A+1npxtNFUjtD4Cbq4/WxzduhgLGg
yoTXmrBgLAOoAMW0EqXXbovSYfTDnQdI2LDgfHP35IRqw2NQRi3morDQqVFVjZjEov2s8j0SYzaF
0jlQs6VLuScvKXnN7qsTe9PATyKfNOesU3rYU8ZN1tlUcVn9bshHni+kBi5Zl6bjFr4BPkVwNiI/
fm6pVMIOJzumsDtaNxNu7jXe5JvwWO6SZxmK52DjZHdgfvltNZv4a4lk96La/HPan5gXdjWtgopY
k/l2ld00QNJHNv9K9tI6dKsNnsH/6i+gbpmKvjBL8aQQwh0lhehdHUaVk8nrCgpGkHEf3UHZ/hdW
UF8GczKmFUnZ8ylFL76mDGNSQRF402sHSA2UvStZL9etXPJNI7oBRSVSb2CQQulOcP6hk8c+bWkF
SQ3JDj0wOKJ7V97TG2VnraCNk60r8K+tIvAn7Yxt6KIrYR+6xQK059JTf9AZBFpslABeKk6pakWg
isDvTko3GF1JttN8FWR3+VIS6/L8PzckbIkOcAlwqGO4Pf1mkp22gJx/LUzpkg1hM+gtMWspxmDI
fX0Ax+fWXNE1mKvWQMttmhWSME7uxWtuI0ZwI0/bkrXpqcel99VMZEmBdwcHLajSMbFiDKQOo9+R
3qwc9lJ+g4YDIpi3+hrq6r8Nj2+iV+0o74aFNPvMa+vcqLAVQ83qQ2UyWn8PTu4a9rgpD6GtbquV
9FHeDJvrkz0316djFNwX9TISSC3MRcOhgohD+50lC+Hd0jyKUVCTK+B1G2HjJd+aR8NO7yUbT3b/
8Gqhj6U+ysf7/9OgRAXA3mriWpkMKsM20raUrKWlyO7yKjpbJk05P12GNDN8qEyCYfeRviJ8dHM7
fOJrY8EdLrBX0+PpZH00em6nJ2MdNcO0PlsILMiHFpi6VbJSn7AXvGw7rJrNs+lxm60T2w9XSyKl
l3TRgn3hdcV05qvV5I6d5zvBQb2B3NV76uF1te8f2k2NPQhJrDXZhtubP/2dcgtKCS/88uGoS2Qy
i3MhHHIZ4RH1a3wLe2k86gaHaAXeUr6yvPgQfYG94UVaRzePwRGw5vXS22smy3O+EsLJZ2mDpsXT
Sgw73fPXYOqxwHImb2T790Gxze/4Xbo3N0vV9Gl+z/Me03muTbeLhjqpWNXJpWIAc5BZTko266RO
99BsXqgmzh0BpyaEE4fRiPTjABOd1G7ynG1C7Jai4bvrm3LuisLlRCaKGgoiJ8GTDQrlhQx1ZgDo
tM84ACtplRr9MQu0h66rzRXXlIWLZG6PQv9x0mdHHQGX8/neUQffVArU0CGYBC4edjNa+rptvWDc
BgGF9CzIZBYOnskHLlbrr0UqvPf8QiND006vo+yFZYXXF+FHy6e29DZYCKKmVbkwpaHSh+4xy7q4
nJTGjEMkWJEL0PR9zOoHPY3RrlfoT33nPzSkdTN9CXQ6uweQa/mPUcFVKogAlilBnGiw8a7NO1dP
zW8zGsGM9zGAhCFm4WqYSKyyQbrXs+oGXb9rYjyTxHcttd1xzQAmdKkeNeNZP7BmE6x2oBERn7+Z
xkpzjNAhZEn3YXuMqC0bOfp7Hd1cFAa8TPtMlTvErzqeIEBRC2cQWgWJleWIXYPIh1jAt5VLrtzm
yLgPqxAPe4OCFZqg+TbMxgeuLVVRZvfqyQIILl3wsPL9FAsg1+PKb8qbvsshz1k8X9+rs86FkUxY
9EkpTojAVDNsGrPHkZD2H3qtIrPPHIJWEXI39pvKkBYe4zMLOCnj4J2KXD4e5UKoXpNyJJGJUSXp
e035ypSL+3T8w1u6z6HA8F+M7cSYcHMXls6MooUxv0o9k8ebuNoSC0XtfVVvZTNYiH5mV+zEnHDs
lawMtbLEVI4+OI7azos0Amz8UkPp7IqdmBHu6UbSidT6OA762rIl+gkaeYl8ytFra+4N6df1KZw9
5k6MCZughSaLFVaYwixRbISrblH/Yj3fQqtpwTOWLAmXbiWhoESmF7/O/2Sx10iKHVdP3OwX7Myv
EuDOigbaBgjPn18VgL2gZUC2kFmgqg2az5sa/eSgmt5cn7jZ2xxn9f+aEVapwG7TjBx3YF7HxPWz
UN4MHVtikZ33hb9WhOXhoUoqs8Fg9ArUYsaKGm8t4Fz1Woe+vfl+fUjzKwSGbPSuANMl7l2QKYyW
D8lzpzYlR2rwHtQrmxbgEOFLyJDZcf0oekIJbHrUny9Sofcy9XXMnhJGdqk/0OLV6IFAyB5ijk6L
JQLMuVMJaWn0hQIOBzSeOI10RN92gKOel5odlzdlAwK1/H5o30r1H7FjU5SPdtCpTxNsDkC0no+M
qwjxI45cRcbAYdyWDHG0EqHhLdfuEhbVT9fXbM4NQbwP2CSwNmiGFs7blmeZmtaQqaRl5KUKuxlY
v7puAok/fLMQoMgEyA0LtWL0T4rsXlFmpgNwn5VjIrm106IoeDcYOtzluiMj+KHj+AmtBp1HKMu2
UkjT7zozUTCmfvbYAvb15EOb7J4NvPJiLtUrMwo1JHJM6dDRsr1parnjNoqTmKacxsV3b6bVW5z0
1NEqOX8Dds5EE5KcS+BTyvovIknaQ1WYxk2ZWD6I1UHALbes/x02ekpvel8NtkCxI05LRqL/0fsa
MHmaBMo2H3sJiLox2Y4kAFFSbcWav1fjIDpoOeoJdtqnGrG1tlYGd+gH3XBBsATxoFjPLGUN+KOa
2/6YqoEXyTnldkWMCs+ILui8hOith5dk+6dteqsCxUGEnkAraizq+N3It8AI9ftIltJDlaTdkxmP
+QvgG8+gGr2DqXbTZ9wI7IGMY2vXhpWBc0RJE7v0FboK2y75aNAA6Ixynjw0qI9uWGVNnTxKOyFm
UTF2zCwsc0/VYzCRDinRQYmTUE+PSLSVE654iYwcnU57YwdPkjzeltVWKttip7WtuR0ANG9Rc4Ai
Yt1KTf0d+43MdmqC+ju+Ojd3Za2HmVeopUF3XdArTjpiym2EbD7OC04K9AuVYK+t6ZA/qmUYIXiN
cXv5gf4ydZPZtWRZq74FW5BdGHpjm2pFPvohQq2vSbJBd1WL9ZUjR360Qk8LeMCLvGWPzVjV5mOS
9M3gQINReeVdnW5ytc9lRx/TeNXJ8vCLGCx201LOcy+V4vZ5sLBmrsx9PVuPhQqbSqkFr6oUF+ZO
ZYX1hMg73QygSVfA9lv49DiC4dayTZBtmRsuN/WhV3KD7yqUF1R3wL97vCBBZmeW6Ws2BTS8tTNu
GaPdhDkyPLTL2lXDObQVUxb7TpVwvpNSQja5H5ebvpA1xyyB9rDLJFfxbIoVA+2izH/SWnQGtT2p
jw1ELVYBTrJdFXCIV0m1BZ1TaJzCNosj1yA129RJFz2Upj9uaYeCqj32oexlE35Z7Udml7nVDjbT
tI65eWK027aMJY5YpZfdiWb9Dw0nbEnVhggvWqX3bZ31/oFKUvJIjKz7bY1N6A3WGN8PXVZvTHTA
/wZpfN7ZfWSO+5hHvpsyjd4XlSw5YYo8uE0x5pVWtIAYjxIrP1hqhYptpDl7V6IItaw8zM3uzuc8
3ZV+IqG+BaHOe/QTWo+Qj2YASfHhvRsqCOGSmFrrsVN8vhkNqToEcmLgAtRC5qV1rN+3eUIatzOl
RD7UJMkfNAgT7xVJj/5kGoInuwOqjTqqWnWeyTjg1npstt1j3QHrFkVFvdNHY3DBtxB5MWQeB+/6
mXmBsZlAHPiDB6SFhCNYI86vgc4yUs2sQOAxYF+40phBlQDMN4blgijcw633rBW/1aTkEOKKn0C8
uvsaWOby7KiR/mvhY+bO79OPEWKVipC8YvF0JyVoFWifUp66kfHRQ59sbNifrPgumHYIfIRjdQ2Q
5tIDd6YocT4bwv2byFJi8n5K4IOrMeKN2xTc5ZD2KVMVXG/yBgLinp4ELqicPXRlvi5MwNxTb+ph
MehEHI3uj/PVAL98hLZjXGB6+RUDfBwAxEV59dEkrxlI1O2yzbxaz5iboH3NyvuFS3omsALGG9gG
hIR4F4kpfTQLgfXWmGSu6uJW85svbJVdy3ccFeuFkU5pCfGqPjU1fcpJnSuTmtGom7JypBz9sZZH
osJDftNGx93Qvujhug92zVLT80w0N7Gv4HWpUCiSilVD6F6pPsp5CK9wD2pj94Iu8s04EtNG96yT
l/GDNHxeH+hMRAdpFdBIAR+Nl60ozRYwSRqTBiZDyG50agFkJ+gFpK0PVNuS2sdMjIVeABO5W/RT
gPxFCFZbHlQq2AmRKKDfNfTtjSWBhjn/ODUwze/JouEYVIrMhIGmLkKHSWp6wzv/LYniAa+lpHCv
z92020QfAR2LhW6bn5qdsBtULcIVro1Yrvax7F6C6JXpCxnC2Sn7a0JsUAoGaYAwHkz0tAe5ELoU
l4jmFgYhBr7cB9GhrsBCU36Z7aYxnv+LGjUaFFEBA9Qfh8dFVxIdoWoVxzJi6zBIbRPUB1lR2ZIs
v3ElP7RBfT8GAbCT3RKiYW4/UQ1NnqCYhU6ZKJkX02QgOVEqB63atp9+kdRDzCYFo1clTz1ZKDhe
YDCnuwr3lApGBJRxobR77n5S2g+SUqNIp39wt1bs5LZ8lW8QRW2zX0VtL0kDzXm7CiVYKhsTwwAV
thNviqai09UYy09F5iXjl2Ts+6WTcM6KNnWYglAAPWxixa8J8OAjFP4R8duqhE5PD3ERhBD/DsCD
Ks2JHWHvarlVd2FMMBrQlpLM2FRjcsgQqCacLEAL5jYVFBbQtwjQN5J5wjr1UtlpUQC3QLhxSMzx
MICt99+PBh2lCQ20lz8PynNXGFqiIlSAK0iNwexW54Zb9KHvcAWl9+umLvowJ7cDEgb7Cpg0NGkL
M4fnRiFpk7Jl5vVvePjoqbev14WnOuM+X4WO/uivDM94Rv0doHK73PF/r5acfYAwn51VxkliTB+Q
VHbY7zj/HS+Crecuqr+jBIHY+YxaXUH7eIQRaYOwv/COqVd/VY6/Tlb6Nvv2n6q77rX8iBZSo3PF
ZwwOAG9QtiBHJeZ9wa/RlFxCjasq7Y9xY6R2+BHIDts+FsRWNinoVVbXF3SupHBmUlhQysaxi30M
lTjtVt6wxtXv2tq2PNmR3vWN+hDtlBvpjmyWKriz0TZo7fBXtabGJiHaVrR8CEDRVjnquj8oz0gh
RW649jfAFawVG4CN8LFcd/uX6wOe3Y8nVqf/P7m2BzlpCitCr4zUo68S6qbKAhx9ckDxoj4dlhA2
j2aLtzGDgfLAA7vdR3/4S7iyIOb76/pIZq+AU0vTaXoyFM71Kg5VTGBa2vFN/cYPoScBWLnS1tau
Xsev1+3NXd6n5oQrgAUsbOsB5hjAeqDEs9Wis5Pu6bqVCz6u/zlh/rqF4JB4H+eG3MJM7aY3aBRx
Cu+tBYn61n8kq89qEy4M66IhRzQonCiq3odoboJB+g1Ab3ociaN0dvNWPTHIwi0Nby7WR4IR7woV
cDMistRCwUiOjALuAQR//VatlXfAWY7mrQbe9IWZnLtNDVnH9p4CfDxizv2jiqrCGlNWO8isPdDH
1gXSsT5Eb+Y2eFBVr9mbq/ozWlsLd8Tsxj61K/hlyHUaM5REHfk79oIX7oa9jaRC/wB8tuYoN+pH
JNlkHRzTpaBIndl7BqWgJUD+baJQOR+xHoYFGsR0xJcRJMQrHiNZrdXD4EpBBOnErMPwxwKFoJxq
Kc5VU40ex4JUz1lnyK6fyv0moyM/5mVOlrjLl75N8Ot6BKkZ9GNwLvDWUVi/zaA/tLDis84FqOf0
7AGZohiDFiQKaWcaiGtGFTlA+igX750SbOK0dXIOdEH6O88ht6AFC9mK+cH9x7Ao2wx3N6twwMT7
kbzqjGDF5WS9MLhZd/47OLGNPNCR+RsSDK7b5Qf5V4X0C65J8owOZfb7gDbIz+QPselScXTuPEcC
/X/n1JryNCenbD1mgZzrGvizOHmpc2XD/Go9GsDAGSqDFgJzzEK/q3L1/fp4547bU7vC9ZjQEsgf
gilNpbsi+SqknZE/XzcxO6OgsEI4B9E7CMKcD40XQ28aPmY0BaIA+UvtVgeenLxdtzLrGydWBMdv
QkmNs2Fat/CXCTqyJUj8bNSEoh54SIBoRWVKOMA5uuFJyBA10VsMwilA7nFD7iBN/V2srG2z6Zcq
U7MjwhMTcf3Uc/aTOTtxiVHnCMMz3Bit8iJ1h5gs7OPZpdenJm8QYMrQBjhflxK9BEavYEBNCap8
Ce2ZxX07LpFAzFsxDCjA4E2HVNq5la4LcBJ2GMVQPWQdmnrvynjhQJ41AZAG3iXIXBDRwZhs1m3d
4bIrwJ6MtzhEyIgdddV/48cnZgQPM8cUv3e6wYtoq6kg0fQ3qv5C0oWnx+x2OTEjTJiVEKTmp/t0
GDZpfoiNbSO5oKS5vl2mjxXjxwnY8v/nTBXeHp0V8jFhsKIY0J84kPIjMVxL3pq9Bzbq67Zmgy1g
s5EjA3kUBXPUuQ9IidaqXRHUTvNpNl7ReuDehCTOOtmFrulBH9dsXeiU0IWzbX7LntidpvpkB8m8
jGS9nOzuurVxKz3gPXfMGqc+1l7t1O/N5vpAZ5cOjVT4A7A4mhfO7amk0XtahbUTyYdw1BwtirdR
+SuW8oVK8mxQbvy1JC6fhvKOiXsYyzc4Tb4Cv4qWv8oDVPC2MYiKSLato3swk1RsCekyH3edmBbK
yrSUO4M0GKT1PQBF8Ro8yg8g4QMX9aZ3UF2MJSc4kn3mkiUhkVmfPbEs3JEtahMMAgu1EweAFz6k
IJJvXvrmJo0OfbHUbTWHZ5ZB4QAGJUALL7nbSRRAo7fAOCvDrY5kB9LBfjd6w52xzjcoOR5pbqe3
i3D0uXqEYSE/CmZ0dHmJPkQzXsTaCJ+t3fYVZ7/tP7Lte3C0NuPddW+9FI1DluXElOhEUWdazB8x
wvyt8fR1caN9xb+z43Dbl/awUlfaXbwiH+wdtH0LV8/8zvw7SjFHT4eOZs00ytaVbctO18neuOGb
92ffyfaLjjPvsyfmBM+R27FOQIqGSV2B7m9z1zrhsbUNhz5ABtQxDskx/VoCMk9hzcUJe2JTuF4T
gludo8MSXbe3pbSPyV3Z2ZIOPJB3fR1nr78pk4lGVIhTigxpeB9HaeRjGUML7dqqbHfWVxtsrxuZ
DUZOjAhHaayXdWNFOHCkiVmpf0CV8rqBuemaUD8gMQR1IgRLz8/OOG/T1GTY3KD+cOoBRJgsOWa9
5bC8WnOjXKhCzB3Vp+YEj2A1RateDnMQ/bITla2a8ijlq3SpPXo283VqSHADpewj0Ali4voV3UIW
tdhodu/2+062yz3AddpHs5c2nc3v+6X9vTSl05qeXH8gh0mQUYdpda19AyOQ2aMbe5an3pa5Y92r
q2TNtqPne3zpNbNkWbjwCdSzaJNidi3zMw12ifE0JAA/bJolZcc53z+dXcEtrabTurqGIQ3wxAJa
isFaWWTgmL0KLKh54gf4jssu8CptzHqKYQvuMcjsmcmeJa+luk18u4n2JPh/pF1ncxu5sv1FUzU5
fMUEBpHKoiR/mbIte3LO8+vfAffeNQnOHdTuk2StXapVo4FGo9HoPudZAGc6GD7UQyy/Jrnth5x0
39KEXo6AiT1FfwiNgWYx2+whnV5QQUBQy4JHV2LFESdcW5pT1PPAndCHH5PNmBpiks3miNAwmkBq
+1VlnsJ7NuWJYCxTqJteFqiIqZCe8hgJMN332r7kBLmLxQWXqjB2mPR5VnY55LTWxkq/d4Jby25Q
/Fa0IyqQnXCyM+th7Dlh4EKcAjOhLJRAUKMH7PW+m8chRdwNqVJdEUn60YPrCiwTqvQy+igZ7ziH
6YIruxLHuDIATqUpasdwMQ3qxyrPHbUFOzKaZXG540zowilwJYpxZjNui+ag05tWn7l1m+yDhsc+
wtOGMY26FwxlaiGizx5m6X2SXsz5Jf8XV0YoAmYeygmLpWIi9WoA9mNBA4JxeEERjhbt8pazLEsZ
30sZbJuIJLR+3pY4lyczdSwhcKwgI+gt/WyNgshB5bbA75mjcVtF09P6Ybp047qSzZjgBBJlSxsg
W1Q/4tIdkn1abovoNFduE74F2rZVXqZqN5SOKj4pOseDLHirK+mMRSZKqKrViNnNAtUOxa/aCkkC
KFK/EE9F2bvryvKksUZppWGa0FtXZz1Kyi8VPBJm3hMxu0NF57qopXsXcp4I3QBHDlZ1tlFLiUu5
N31opgHBFwhvBxFPu0MbPFYxGDcy/7PIUXDaSs947XowVTB5JR/rQ1hwnVcjYE6CIjMFS0qgbTyi
Msk0BwkFbrVkG1LFo3dYnNgLZZlNAiaDrBNzKNtF2l0oBF6pansFkLiJnAIm6OvfKIbiE5ywCtqP
mWUUgzlMcwmKadVOHZ25QNHiZl3EskJ/RDC+JY36yhdGiJBQFzoapExm5FsPSb+Jk9O6qOUdCHzQ
/6rDHD0SEITlETS9aCTEw5l/lLzmaH7hJeYxT4m2V7fpE+9UlRfdM63F1gGWiwJDZtdb0phIfQSZ
7Wvnxk5B2i3KYIWAADt/a7jKJnNGN/MA7LXX7/GDA2z3TnlseEUqC0AHOP0uBsI4gCqBWQ4pBqI9
pPYpuQPiS6bbcuuYBzRR2dP2ewKAWyK85m/KLuSE9ovH74Vw1pBQ8RvVGlZ5Srf1YIvKXeuDVt6N
8udSrziubik2vFKVsalirBNrKOice6UDgIPNRzPa/TZ2rGfpuXVDYkwbHrvUsnEBrhy9cBaq79lH
CsxuNchiiuNL10mDdqNCp/XQM4mn/phqDdHQlSfrgatHgZ1KMinkxOm0n+is49wLF7fUxUiYlQ5D
aWzmnt6j0EM2HFUrB7YVOqXBOhTyDlTqb5gbtUxB2v+rNbOwkVkmoMqD1uo+PxzxKtM/xo/tVn/F
RSohOlHsyOu+BOcpRu/u+nbmqcmssigPVquHEA2iHQIkfnTmJU5dA26u/xWCSnBd2nLocKEp4zxK
YJ2bIEiDCQvvY6iRrtrVxjbzgXGlvlr6I2A1SFRxdFyMvECJBFxk+tzANj0Ks6x3RQ2hfpeQCel6
Uy+fgC4hFTlHPzr824X8I4mO5OJiqmkVMKdUSArw8BQBwqLHS63BcQPLQoC0omqI8sD3dy0kMps2
0cSstYcWobBZenFjeqHYOOtrxYoBvDAYvSywX+MLd0T68wtdellqja5swV0RNb8yM9rHHfxpagb/
8FmAlcPMmWJWYCaygMwoyJIzzLIttDKQob9F/4oKiTYbg7kKmGfoSb/WKKiAAF2OHUDqhMkC9I5V
kQwdJ/982ijLAwpyVGCss5dMsD+MmRgOIIFEb5cJckEt9Q9da57WxbA2TWcNvaYWyhfBwgcgmmtd
jLIXQrD8ASUy1vNXXZzSXe0H3SGULeWkZbzilZsL51meDMuGKdAKK8bowj5CM0s0gaVeSJy+3YEe
oeg/wXXpT/tOAOSOcUwHp/G9dTVZz3gWC2Sac7WmjKqPazWLIdf7LhCBoStEB7Mt1U3STCKeAbTm
0Wz3YYo0eVETo/i+Lvcmu4XSPLS0gbwGoAWUv4YRjMqPqY2UTiNBg9oja26NgxCOH0KjyG4CBh6C
zMm7EPfzezuUk9PGk2qjnOg5UJRvgxScFLNO7gV9mjdJL8YkCMAvtD5ENibCCMGuA2QA9N6hoZDl
3EgFsRHAcgxaO+W1Ld+HnBOPs9EG+/uZeDzPmlDNQgl8K9ImEU6G/DqmT2m20UynDHg55Vtnc60M
Y15qnKtzCfAF4qeOGADuQAk8QCJwPOfNLYfqRMlG8fhsgqqEbcGUm7YHERY4ZGQVXeHGSUu+Kcqb
kKNOVjsk8ls13DW9J/pHGbmu9eW6CW0gG5W5WCfwIp1pUq5NGXS5RVoprUZk6VNKnNTHpkHznPrb
0IDo59bNYKN3ybWGNz9pPN86cvnm1NvdRIegABIMjh1kgYxRC3qhm2MPowZYlyuVTuJXpAIWCmA0
5cguhYcuTEgfYxvrNvq27LzwRtmdO1eYnUF9lEu7CbcVkLknH1clECzHm954zceXAQBmYmiLQmJX
WugNporiY58UMTrithNQTtCMT/Lmu5oHTiIc2/Jbpv5q6hfLfFCtTTyJmwCvFSAeSbOXzkBRKg/8
/Sbw+Gv2/6jOWHMUGf6cp1Ad/WQOOHrR9429PZFQfRg7R+lKZ4qftY4X0C5soqsZZ+w6Hke0lw0Q
2wPqZgCpG+bxBYc6jC04oHWNE39wFpjNzMzDkJhNAHHFhFq1aSJiuk/GkbQomQKIiI6GQbP8x3HC
lVGxd7OobHtdyHuNaKOON42ZyALqbtGQt75/ZBn74zK2+msFcfujqA46KC6v948/Tb6edJAzzaOd
Whl6RF/y9Jel7aXuyQCoQ2I5M25f0/tQJyiw9GTlCwUv4KHWiZzhhQqEWKVyHMZNg4J4QeDxMt9A
qbEDZEJpHzkhVCdi8rUAk2/u4xk2r2YQhz2P3qDuVzrhbSSVXSN4nKNvRYmewoy0oKLO8Rw0RTkR
radOaYhYPZg9OhqNe7nReSfbgqu9Qp9mnAD4SUTEwJjHYJYdwbCt5C0KdxUIXJFfiq3AUY1nE9Rs
SGtZ1Tt42rrxSy145cu8UTD7EcA2o5H4GIXYGkT1v9BTSfIu4znd2zAJxqlTdmmdEuGyHRG9aM1l
Lo0aSQHJIXthvVNUICNEGUFXYmd9GMWniAkHYj7+fNfGwhWtz6EGr+Qrx3zptN6Y78VIGIULEMYo
SoORND1us9W2a1SSJ9WdCaA9H0EvADwVGgM/iM2zKHrBfD9Ob6rgO0G87UBMFscTkbt9DV67xnQz
DXmySCEjrqRZ+mHoEdoFuJVhNK1yO2YVrWY6qqgAeXi95YQkHQxrmDRASXz48sYwPgUlJMDV3Yy5
avv9bLfgGTRIJ/HwexfNA0tmAJQQz2DsSRWYvV70qDRBi/QAtvi2KZxM6L/UFlx66wuzbCF/JDHr
Epi+ryo1JIEJDBeDzBZCr9XGnY4m7/+fJOYskDMsmg8CchIoAM/AUTnnoCdKH1Xeu8kN6tnZE/2Z
PfYYUHPgBEwh3E5U+Y6pklnGX9N92c1OFj11QuzK8E2BZM/CvSRuZGUfRHeqhTDklFofSnkyzBn/
+DZMR9DxkLp7yK3Mpl2VMko43yfraX1mbnJN5wFTZhFANQMR6lzmcHHX1JXUB4MYBqwL/j3y645R
G0+BZKCxcVS8RFY9IMmB4cFwMsv6lvg/61oAQKsfbWYLSFEtL/O+cN2B37gYEOMk5xBpfnSqaSTX
Z6+YSlsSWxJahyaUAdNUgunhrhEfh1YnRvTPz1NQS+Juj8J6YFywiJwZ8EWHKIOjyNsQPBbC0e9T
t015LPVLKkIOWrVNxMQi6leZzd0ktCkKHnjUhBi51HBAki0sHYCeg0vbbwQP/6+/AV4TuDZqHGlZ
gs7/vMebz/rqL+x1DUkGSsqAJi90Kl8PxK+UxsrBUEeiNt6lxuBFc+4WLY8ccykAv5LDKJwq/hSH
APUgcd18HwPFKSzppLS6I4+FbRXaix8MOzTLHSyxtwF38aQP0kOkolyoT3hlbgue9WosTKzQJVaq
iRoWuaPJDm3T1ztRPxazQazgQQG3uZjtDe3QZZydRn8v49FpLzZmG+4BiC2MXaegQJIiKjdBKlEK
bKv9tr6Yy2Z1IYHxp1KvTpGYY5Yz6z4w3kdl12TbZHhXxqes2IPVVpUPQ8ExoaXw/kovxreCsy8I
VRN6acabNL/7AnrNxL2QP9bR77QFuyI4L/85nZ6JTjNKR6jLBqVmu7ZbrcWtVZ+gqapjX/jqNhNa
iozBubTSCbtZsgsxzITWYh1OBhUzBpldDpswcf3cVcbnAs+bU8fJKtwUsMEVX2nFzCSibLkVSpxS
CRKkmSfEwM/3ouBXGlrINLhZjpPRLvIvNA+TbNisW8+iK/hbV7zQXU9pGmep1KJOmADS2R0s8aFX
imOfmpxdwBNDd+fFcTOnCXJcKXQsganTPsT6x+w/r2uyuNEuNGFCpyISQ7EbsWrJjBTwUNm9wJHA
U4JxZ0nRihpYD+FCwnCjjLhcjqASKRp3XRFqxaz5oVIUHLwAcqUc5ddzFVSjkJkilqSpFTcCsrZv
HqWqBeHxHUDbOMHYOa5jpCEGoAyESJLQ9xBGmmqWWhNjZSpp30+/tVDe5u22KkZbj2McwA/i3NnV
iJjESIlgAJyx2ZjjC2DFO+3LUu9F5aswvgTFUeVHq82dpigcdbgTjO8mUNgAq8uJ6Zbc3dWAaXh5
YUpFDEa0kppSnMjNgxxPyIAU7U/FKjuCHySoi8uiUxDE+V04zZEtDOKDCQIH3jjoat9MHBoqzrdj
1Bkyy2R0hQQIKEkj7VhmbmhalSMrtXiQ/AJdlFpgkTQfBhtA2y9hmmW2Psx4149QZ6X4XQbESd4G
WHLJqC/GKx5Y10FaeZ65i5kRsGi10QIjZ04/UftPtPwDeCzEqN50c1cB8cgwXgSVV8iwYK5X68HM
A1JsuN8WWI+wQgpE1ls0TFRdv0sykMmBarIkQRvznkoW0i5XQhkXHWSyGbUChGazmyOFNuQTqaPc
BX4YyjBVIipvJjCP1jfmsukhVj5n82g91rXpqcWo5PqInakNNWn2cWrCyYDp2THvU+Mhn+rfqp49
17qw4wiWF23tb8Em46WDXkELeQ/BafXaDZ+S/DsAdGhpvhY1qvPRZD0/lcZd1Y2k0ziH4YLTw1H7
x8yZmQ7lrkECE6J1LbOz/nOYQcGeP68reNOljzPwSgo7s7pe9f4EKTGO2D4Bcvt0KqYZp62jmN9r
k0hhTpAjNYoWNmXPSejMeYyk20sZt04SeUX7IVvIlKZknj/WB/c/lh0pf9wPaNsJc3g1eV5m5YSd
XnRv43SXKjsl9XoFT4HzNpi+Gv8uU+0k5yz6UvoNc/JHLDWKi+2czLMiWDkukoOFZGLiJvArURq5
rSAgI+Dg8dUu/O99vJHCmhQpXoMMG6zSZAK0t/CcyQ76cQBUEyMN2Zp3DW98dOFv/B/edxGKifS4
Yvd9rBhVKGBWdHVw4ikiSdsTq3v0jV2TfE4zx0RuWgzOJnIhjzFEoQjSImowHTHq3JDDAb0XCSWv
LHepsI/Kt9580VCLOWzDsUPq8TjhIT8OfsWjE0lPOkpEOFZBp39Nf8Zk9VnPpD6my6N95N28q9PZ
k+DyuuhNFuykO02qjGTKazVhRJwQ4X+4+r8nn2WjAYeWBmxLCBcQAZfaIfVLT/ePPh6+Mlyfyi8r
/BkbnKdB1hXIJkgrgPELcBDAdipnAMcLg/RLPw78FABTBl6QASA0m24dDSMJe43zQn2z5c6iAIOH
+Id2e+lMqJVJgxAZSo1Gz1Y/RsGXlXZ7Wew2ImLxOMEDDu7PyC4bcrcrxJ6z89hI8iycIjYDMRSw
K+yVzZRiRRkqCC+n2Iti7TnpZ07QvziVFyIYY5bjMcaZCWCpTk88A9BkYpo6RcjLkN/YCasKY6RK
jlU6A1jF6UEJ3wYgCY36UyM7SbXXw9hOxQ8h4KUS2QTfX0JpL6gOHgzQn187rryygLfStED66YCv
kvleHncbo5CJYPKK2XmiGB/ZabgOBipEhabujuOEhArFWbMegJLG6YFg/d1fWgHY1QSNNo4CuqQX
1g+gUKsH8ypwOFI7i09t7uV9Q3zjrc5+aCbv8WVZsT/S6M8vpNVB0qioekN/unTU8ZRXxjsrhI/l
He9s9MZqxXhxVLyLRjpBqynIgNo2kKj8bYnNfgzfe0HiXDZ4SjFWX4DhVE4LKCW0bpRax8T40frD
Q8Mze2rVl66ZVYqxejmP2kSOOhR+T5HlVIGfAN+qfWqN4SOQh/tuGoB/NqnzXarHaIlfPxgWhYNr
FB2xtHqSrdvo0Q4hShmEa1HnCKUzjj+FZmdlESmal7T8HfAaV25yuWd1/0hkneWsSehn7AaAKHxX
XX0vuyrYLZ9Ld/Ly5woVmvDQG/GOV9J7ThHfzPKFWOpGL0w0QM+fZpZU7An4WqEjbH2Q6gwn9Ve2
ybcoXJk6u/6N8jKNsxMXnSdcC4XUx0sFG48B7Csq0AhOgYKPFh5C/MqZjJqX4GLP9/OsXkhhXAuw
yiJFaiAlrjda86AF6PAwbKDNOWKNeozCDaZNFVsEXtTqX9dtaHGjXMhmjr88M/oIyHZArmnVuymF
ELE6lEK0qSN9uy5q0QFciGJWMQOAWFwGEJULw0bI5o08AUAqQ2yJJ3vY+Nu6ON7aMV50BCl8h3sx
0Hetz1J6Kibc3Xg7kDd7jO/UUmtCBo/OHsiFo/Ipa7eBsTdnzkZfVIW+WIi0XOqmgB/krm0INiS4
zvwuFZy6/BnyYL6Xz2+KzoeADjiUbJKhQiNTZsoIRbT2XTLRez6UKGiYP2ehOWqW7PZz+ZFL6BMr
XtbXafG0uxDMuOoIUDQ5Sr5QU6l4jVXZxQxH0oKQAIWjOtpAYlRUrEtcNMQLiYzTBpAt8FhMer6K
JVKvsuHF5ufo909SJeBxQOQ8CFC7vvFef8TdYEfmYhj29ICNW8Euu+B7P80dx0J4MthAqAZyeAbI
UlvFqiGc9Yk4iTxIhEVrv1CE8VMoYtbUroGQDiU1EZIEti+b7mxIiBkK3gl+k6w+e0U0saOWib6W
sVFQ1VTSJE+YNiD1FfMmKh5j/9NvDmrw2iooJpveZW3XxY9luGvCz3ULWb4VXAhnNjZYf4o8wtM0
eF+Bp3ynysdAf9fi7TSSNH0JqwNuo2bPOW0Wz3MKIKji4QHhEOOx5qo0miKC0FzIUEEtbYAr7wyy
7JaaSppGJyUKBMSM29dOjePGQC/kMsqOTWiOOg2W5ugwTxGq0sFL7JuTOxYno8lsaTrlIR4GTNTU
cRELeMKZsLBrUsWYaQjfJj29TBf5vaH9nGIA3hn7ztjglTuot77xtL7Ci7Z8oTPjdYRgDqywh1hB
dpvYfKpQEqD5lScZp3VBi777QhDjbEByMNTgQMa9wQh3E25AppB7amJxHABHn7N7vwiR4laLx1Kj
YkbLJ9UwvofKDChq9HJ2vILO5d3xR6fzzy+EhYkalEkFYbH8WyrdEYQAwc4HAHsloNZp8MTOGxvS
Y4+sz+VyIEhLlEUKcaGxCAxFBiwNI0DE2wKWIOh9OxlR0xQLG1PJiFIXWzkFTDweXFUxdlVMtDAb
L+mYkNQ6TcqvMut2nBEtm++fETE+sawzMETXPS4AaDsAYWj/gLrtvAr32gT6OWUjNCrRW9cKOMHU
uc7jdtP+EcwEbg3w9rXcxFTM1WcdKJtWB4zcqD/oKFYuMsMt0UElxU9tNu17cwRFkrjTwgyEgy9g
jgAtvf9a6T8G85OiloudDDMJ972RxASgaJu2kH41ae0GAYgNCkkkfYMcqGYiKq2M5/UpXDyNL9aU
CQtRzJ+Avw6KpP0jis+D+GclS0QVnWCcOKu17GD/zBnjYGu/7C2fXpgq+a6VXxp/3Ijlk9Q+qLhT
CAYq+V7XdVve/H8EMp41qMUUOUtYR6n6BJt+24hgeBi5STqeFbJONFcLpUfHNu20Nw23Mu2gyEgg
2kO9wztF1nUOKtPQ3rZZ12/hkNZABqDhWQ8dXZQF8PpmVqK3o5VFBMBldGhQsuOrex0Wj+tLF/9I
kIsZY+TwD2Pm1ICb9geOc124kEI+xXEEM9cCD6qgg95WoTfDoEKLU4OkjJeIdyp4n/zKdDJtQh7/
EVjxdZrbc4OmU8VJwwdxyr31ibg14utxMMeJLLSg4KkwjrCdSw8ZARTcjKHoqHn94IMHhuSyMXFk
3hoXZGqgAABOGere2d5TtNMASpLy3XbWfapug+o14TFL0mFfOxmIwLsALd3CEt8gxc+NZILKBbkh
tOpNfbABtpvbmSCNkULZsXzUTAG9bH0ql9RCOSKA6UGPTIulrk1KAD6BOKhQa5zudfBJZJMHKpx1
GbfhMk6QCxnMvhx1K5ADCgsNyBZTgNnEvEdbnhbMjoymKvVHujhZaPdILE/3VfqxrgQdJLs4l0ow
NtchM2AJAkQY+YNg4Enad/Xg0DYcFA+eGCaAGSheBN1m6Bo4KuNXMbz72ZOpcPLwyyuC9gxkWVQc
7oyUbNKHYEqxIp08kDbwkpaz5Mtq/C2Afcfwo8mcRMrcXE4vdb3JjFPov8i9z7He2yMGliWjFtgA
biR4x5hjOTAiEN7T2fL7QClo4Skc71z62pced/l7oAnJ16yW7evsxyEKL9LE59wiFhqqMQRQ0J8b
iAyUAV5voDlG2e00A8mjBmN6tfF3wTctII1mZzs3PWl2buv3d/OX8mI4w4dJkMkGHjMa2tat86Yk
D3lrDEPFQ6ZOzweW5FypQFIWUCQJNXXkPd7GvumfnVduQU10QOlE7lqvwj9Hn7yWKV+rbgq9GlYW
mv9xHOn9qyzb60ot7uoLnZjVrVshBpcTfn+oHOpyq1tvVuz8/0TQjXIRW2eRNQiqCRG6eS9ou8BM
iNpw3oQW94KFHiEZKCJI+DCbrTcj8IjFkJFVNSCrv+N6ORagTzK9dV2W5IBkBDCaOurosCmudRGT
boSV0z7rXk835pz0L6lvhoPdmZ38Y0zCouBY3dI5jFStgkQZGvtwQ7iWiBt9orQ1gFisFJTU3e9A
R41IAas3eqKp4/u6fktOS5VpxQJATXXA311LQxdqNSiU2l4di01m6rj18CpBFhVCKgTPQAA2Qs3N
tQgD7KNKpuMEluTRyXUXvHWkRnWe8lNtX9a1OS87e6DoAIoFiSzYOm6XqynjNG1aCoptbVHlcFSc
sSDjx3CfAByKyD/N3eDN9zp5y4/6w/Q4PXyCiGJrbQ0CzmLQHqyPZ2l2L4fDbOZqmMU5LDEcuoij
D4DI6bQu4aYYhPqoSxHMfo6KTJH9FiIUT7v3j8VGfER9+ta4z/bdp+D0+/Kok3QD9rltdsjd1t+u
D2Bpg1zKZ8y1lZsKbziQT9nc0vRgRvd+ITgFLlr/XJBEoc4B7aGAMJIxozxWB7FQYalyENpozM9E
0qBqIVN363IWHaQGAapFm9gNZsePRpVNzWwgixx+M3uw76ETctKf1oUs7Qk8lv8thDEMPTSEqqVC
VDiV6HEeXtL+hJsI6YBZtS5qyQYvRTEGUgS+lM4qRJn+QbdSl9/GRGee3XSXEhgT8OVRL4UeEgb1
I4u2Y/SAWFEq3xoQTMQfxcBx/UsRPRwyhWFFmIWG8Wt/0o5NXcQaOC3S4jVX0CsnK6QOv8Lyp2p8
i3iVO4vTdyGNVc630gE5IbzPT1sAdQu8RofFyTMRM4IJDWLYR4sEYPpD0MPda/17GxwU8T4pkW+x
Pg0gSE12NfxcN4dF874IrejPLw7nHO11mUlDq7hX3QqJb7hMFzR/nHOTJ4a6jQsxtZFZ2VBCTKrt
wCBJ4K7BSP8vTPvycGZ20VwpgRBkwIDJh/e+3IvW2/pcLfm2y9/PWNqcSGXWUwxJqdmW/e9BiYg1
bfqM9/Sx5A0Av4ljC3kAyp12PVmTJMWoGoMNiKMjDSHR5G0v7syhwYWI466X1uVSFGPOQpiDGK7C
upQK0ptoSFXC98r8p01C9FC6lMIYmdDrLXh1IcUU9yj8QhPnuw78xvXVWVYFbGBgXkKjA9uEN3ey
pbcWVUX+8ivbUGW7DWOOkEUTALrrf4UwN9Q6QGUVuFEAytiiWlKJHF1GYUkikbB7XVdnUZJhKEhG
4Yn0pl9DLpHtjiVEmgaaJlX/IR63vugCnntdzMIrKeXGArwk7ne6gUDz2tjGZIrkCO8Vdm+oaIc3
TrGKFlcFHXeW3qAaOgdPrbbB06WnN8LHuvAlZ3opm7E+c2qVYvDxCizns91p9eNsSZxb+JI/Bb8S
MENV2j/GRptBOIc57IXW6ARwOV3eO2oTyA5If1EGV2jGrq39xJHN+j1Xh47zULpkk7gtwmAUxNS4
m1xPbm/IvjFHOC2MGJFDUNhDaR58s+VckJdsRaFQWwALpW1SdBIuvGuXCiDVHBFS674rp8BS7gun
RcehVXnrC7aozx9BbC11NRVDWNLYXREbaSBS7bcvwPYcRCQ5MuyIdWnLtnkhjom9kKIvpqxAJKGD
VCaJRJLGoKYacciDqxO1rDkARUPHGB+6cubFSUthBRKRwI5BItJCUvJ6TpVc8qUR6EW2jzysaj2X
JQhJu+oQJrKjSl8t2OrWtV3y+pcXPUagYXVoj86p16cV8mIbBnagRflWruTHuMfracXZfTf4In/d
FdBMbOA5mt6QrlWMU9QfNkMPdEoFpYzY6cmUgwpS3UfopEwzhGtdGxM5Et0q/YWaEEcsOl694+Ia
o18HY0CWDHkVOi0Xtpv60lypZ7D+pNv7QADNdBM9j53XyRMZwYbbT49ohHSk8Gt9vpds+VIw48rx
GF8hxYNszohu0S7a5kKFdpTdupClnQmuPk3Skf5FbpuZYrEEg52uI2RA98/sb8R4Y+o/NG6VPbUN
NuRGVYGCAZvAiWGxx5NuUNWO8hBIwaMONMViEu0oSbe91OyACreNtOlFLz8TqQaed25LlbSXcx7g
36KuAF1DHxlarPDKdb2SgiDLlPKVIn0BtEp34yIgWe2CU299Tpd2Jpp5/yuHzXuOudiYqLBByJrH
z0oUu5VUfpt90enlAFyfX1PEK9dbOkQAAwdEHwDioCqX0Uyds7SXxhKQbJESOzgcs21d4B4Yj/6j
gp6/cQCTvVwIPnBL5ILTRLLkF1DFDR5dvAuhoJrxC9OYNXE9FbjRaz/i4bHPfs3onmu8cfgX82oq
gOgC4DQttGS0jKRRCBIZV3fdfC+bXRx/NtHPpPzsxJ/cdivquVmDNVVVVjSU6SIUY5SKh7yb4OYw
o0gpd7034U1r8KTwQdI8U/JMgM+X8rvMRdhYijgu5TIRx5gkiiD2DQXk9b5G+0nYNrVnfnsWTgAR
iRq3PnG8zOLqaQbAIZGiwCfj3vQ5xWuM3CH0TWfb1A4qSKuk72L8Fo4cO1nafuaFJMafpdpQmBGV
hDiPWDIpxe9DYqs+J6BafCC9lMOYSTAaymhSOXmLSllp25OU5HvlqUVG3qkeK9/WXtc3PEez8xFy
cUT4Q/yfOYyQEWn9h7p4L0Bhb2XP63JuYNTogYgsIViYNBPAWmyCf26MokejGkXq121pK716ha0q
xHyQvgUvsx1vqscSl0syf64LXjqKLuXK156zTX2hLcwBVtn8CPpdHxwDy1sXcdMRxerG7LheTJUi
ESCj94AHJ5+qve+MO3PXOP5L8SoNDoh/bPQ9OsH31L5D0bz9b661l1oyey+NDUERUszuLMuPySx6
ZTajUfYJZHmPfVXv1hW+OSWQHEQLDAo/LYlWnt3oO5hI1JgGagZ2GjIng3wItIMiner+ueD56Nun
IckCcSxOBh1HBDAqmHNexX2xn4UitD+8H97u1+NP9/4lcLhlSrdKwSoxh7gOKhKyQ0xAHAil0oVz
FtknjRw9j5AD2WyI7W45OTXrZstBH4vOoAFuWhqBX1uk7KPXQMZbl+0cnaP3cfzrw/OO3pFALL7w
4f7nD/6yITuCL+/8568fusTNyeFgO9unp+3vp61z93R6On2dtuvrfAtyjBsPEiWUPQ8dhiCGux5q
VqGG0y/QLTPYje15oCU+f2xDzvEoi+yZRQXhfKSlGbRUixEkDkWWZBMm37lzHM/xoLRLbI42CyuM
6z6eOkH1raOvnDkvasXKsioCx3xC7u5Od87xm7d5/6mSd5ezxLclb1SdC0l0JBdeVcwDybdCSLo7
HrFststThc7H1RkPAXi3QlECcpkgsGBUiQqriJsIXeR3R8f5OHq/yAbmYG+d9Sk7l0+syWEUQQNH
ESYF5By/ffvx+voakJm8juR5JoWNl2r6L4h2D669ffld2i+/XwZCP39PeCkO6X842fzbZ6ez5sgS
WaaKog+2hqgG3GoeNhIshW6X3cMO00tsB7pvbZuj/vmX3ar/RxjdyhfrOBi5OGoVFebA+on3vMHO
hCRn63BEncl/bkSpaOIyDPg43NeuRYljE0yt1VBRR7oDvB3d9tQRQD3o59Cv9dVdnssLmczZGFjJ
2DVVC5mohyT4lhCg/pATtE3syP61ed88Hh4PB5eziLeFWHQRLwQzB0hX9XIoJhAMD1gQz3vdfNr3
PKdy05krM1LU6yk1AkkGUi1VzzkCTgce9HEDS33jmcntZZ8RxJxQepTWkngW9OF4uw2550lQ6ITc
WAfuKaiPAOwunsquVVHiIhcS4NDSlbozyEfvda7jbR5/lu7Ps6u0t3QPcMLe5e1/IZbZ/oniZ9ks
QSy1j4R8dPbHqXEHHAcTyNsat3ccA7uC4KRUSYvPFH99B6Sm3bqAZiQ6yfGJ+d+uW+6ZBndtPpjz
wsxDFLSpfy0tPUad4/kbNg7dPPRExTFKNyv9hu/4OOC/582E7YQPh27j9VHpdL+sjEqjp9yFuxAq
v+rEq1Gdx+Y5f53edBR0LPjCiUA/eCNQqEmzI5DBEapJyFYijmHmpSiAJqXWgHClghFRnD/gIp/J
O7S/t/fUTTpPHi+ouYlp0IOAvh5kR0AfhYOc2QHoiA6V3oTcvptq0ulAKLQ6glpdV0mD5/VpPj8L
XynJCGO8chvnQhyaCg6/gjwEBJkQO7N78gt/m8mI7wGN3FzoS6D25vBoP++eNzvXhfq/fz99YVp2
Ht1Ip6e77ZPzdDrdPW078jtwBvKVcEIbujOZwdIbDzh1UfgqqmwOTkuGLMfzQII8vAgSbTSWFZU7
S0qOuuLRR8vCjCz2LqjzlONkF5aEvtbQahD0Z4Gm49oYTV+oplnFNXVEXougZb9zumL+0CYt3ic5
qkLWV2VRnI4YHYSrKnpSmPOr7gqj7ucRIBzCN7UCn6LlyugtkHhwobdV/UDZgmkjDwZsG6A4M3oF
QyQqPhUk1RqRdGTHRzvKQzIDRlfxQuEj8N+a/P9Iu5LlxnVl+UWM4Exwy1GyJMuz3d4wbHeb8wDO
5NffpCPebQniE+Kc24vuRUeoCKBQAKoqM72xeJUNH0S0k/yYCS7R/evjvXyWMN/BemE6mmIX4Dt0
yOsROfAy0zPyO5BOqNWBEiso9gYCp+RSKPWQeG8KnALIEnwZzzqbCOZMaGahyiYZH6BKyGcPgHqj
3c0qtBjtcmLq5mEAKTDNvT7sFXc+M8qcCIFSdVoywGg7Rm5S3dRjbmWRJ/QbYfz1L0yBaESGS4HU
gc3vNoHZyRRCQKBZLMFK6Feym9WxI/dOEHAOusVnLqbSXOqoKuKmzjovSUtIkNcy9op5nNtt3r/O
PDq8dRPKskPQbIZ04/l2TES1L6gMkppoovY0OpP0nYVv12fs8iKy+KT518hyQJ0cQFEdBXOtg3lK
bAyxQWlTbFxBCbu3vEc7ik4SNH4jO/BYjFniZVU17NsKNEnu2AnxNs2ggcT5oIvziPkg5qJHI3mu
YlXEqGXHQGN9BCgecbRgZ/SPQXRvxltqenFnOrpxiDW7lngfcHFx+vkAJEJRI8DtiZWRkdtUnY0c
H2AkwDtI0IB3FXWriweULUsN2HfBMaHZjqwv/VK1LWf4F89axjqzHsKkTlDRgguXoh+1t7MRoOTz
SSZnGF5F4mW119ScEa/72d8BMzNuDintixoDVoL3LH2YqkOufl8f1moMgNT5/80pc68uqThL1WIC
1NVi/QVBkJwc+xkM8P9YWZ2Zv2WwJ/6s5qVIshLzpyTTbdm9C6boyVHBubetBtKT8TCR3EwVJa37
xQrUPKPKblV/ILYBXimjdg2TE7aXK9hlrPk7e0zYLs0i1bRl9sb5bhhQ/rzV9f1Y+DFY+NsbUPFe
X6zLxCszh0zEpoKuJZ0Ae4VpzW/Bd2Mpm/kz+wy35TZ5qKzaT5/gkJ+8ws6aI6KsA4CqBqkVVWSu
orpCszoozdSuqvt4+AgTUNjySPc4NtjsdSenUj70sEFTYJjBVit3mwGcsdencO1qczIStjFZBgn0
oFNYyTPlSR4Ut2sdsR9SS1I4m3fNE5cSH6QhINiIuua5v4OuXoWQIAihwQgf1l4O1tnprYs70Kft
Bp5U3OrknRhjtrGUafrYSzA2BAOwIPeJOjl1//kv5u7EyPIRJzs4QATErRBGDBx7cn/IdS+D4oYY
8ELt6mjATL60g6hoJWXcjbRFOE8NjvBK063ya+wHa9JyR5PcmsouiR4zcG1LKJvOhd3VzqQco/Gj
5iE8V13l71f85DlPhgvJiz4WKnxFkezz4WOEmGD2GAicgLVmBQlZvCdkHXian2zBiRXTxBmupyU4
sedbNXVM9P6PDuFRcK7NKK7XC4caSN81tjKrVz3k4XPIMTXhaPXmrwbiPkPCwQtdptgQnoDZV3+q
zhgK4yDTgIY8c7EiiSCf7jKaqaBCL8kmlSkI3xH/U3Dpzgu8NCXdgZC5csVkmFAZ1o2mthWSEfpn
EJArhWBJGZqyPSdR55Awk/+ITaYlkIcIIV5SaoVIvWYCOz6IaPK23fe9MopoxtBG3ExqtVJRfi5C
HmZ9bbHQAqbiVYzUns4i1LJCloQOLW02lWSnCNxcAlc/sbqJw1OxbFf2XAENHe44UGTETZ85V6pK
UqhgYCJpHQI5kxjf2cIEcH07rxoBtA+NOws/N9sQHHRqJECFCo+estnFkOcJi4gTA1fnC5pL0KZR
jEVs4Dxi6H3U0XmOIfTUQtFvHN9rqbb0UZuckU6cjbQ2HBOscehdg8rgBaNagLoDnSZEpxTARFLe
9xmne2zVADJ2aHMCQPGCcoyYvSZkGQajLXI/3TZpv/75giDdA1gJZMAMPF7OZ8sMkzE01Siz58EA
G51oE1DMcBb954BjXQvS3CCTIXh1Q8vs3EhZy4D+APWI1ojAl2LXlPGizR1BdxTtJUwGByqxBUHV
mAcLW5++v4aX/z8JdH0V9lOdpZlt0OKj7w1bDWXOtllzt9OxMfFHajIClTaMLZR/AW3oKKMrEM2b
NP/6Qq1d+8C7BT5jdIIuDbvnQwElr0ESNLvYtSEFdkS/xhqP9uG17pM7cwx1Wy2yvZjybmGrw4OS
wqLRCh9hq5o5yo9t0MPs1OsRmpMUJ02Mz6xUXgrh9/URrrsJzgkkqNGXCbDx+RBFJIsLvaQZ2A0U
tEvujfI46bdRvJWVPyXdaNq9ID8Z/ea62eVXL5xTx8GBcrSIthfGqhqXEy4FGKFeR3cy+PuL3xTK
PiT11cG7bmr1RFR0NPCglwH6kYwpGqlyOTUI5QI1b4dYtqVB2bdh6l43s7ZmSPT/1wxzY88atStb
HZF8CpTeUoYRBF+lFUMPIOkyzuzxbDHXJjUF9bbQw1Zf/CLZrkgPWXXb8RTkLjsRl1MeVVdQz6GV
7oKhOMzjqVFwGtt4jPzpmsSmYmcZ0MztdOD/o/ouLcAzST/jmteEvRpCQJiJ8I6sJKQOzp2yVPvI
oDLcg4IXy24ksMOEXPw2zwjzzk9Eo4BnwEg8pC/oun4ycl7D7qqb46xCP9dyv2T7Z4TJMMdZwEky
Cd0fGsbbapgWrtENGd5p3XM8fe0hgg7V/1pjBqSIeORD8hfaldKMi7TYuUi5WuHwQSLhNejNW0l7
ve70q/lUSHJC1gsaCtAAZDYXuoSFPBZgEnSj98MMIqEqfjZI+VKAmmqAGqBWSE5bVJUVKG+KOTly
pzodqVyj5sEd1uf676cwGzDokynLKI4dUxtsKmDr3bbU7bTWzXidySsTbYBcAElznAx4KTPu2dTy
TPMfYZURaoqNnxhOpG10I3dC8i4MnGQAzxqzrHFH2n7OC2xDvJf1+ZmGb2Moo06DJ5N5oxeb62u6
ElyAs0KrBVpIwDrBdq02Va3N8gCZVWCxfOT9OuG31j6QmTrX7aycrUANozSKoImmABZGr461ENf5
IoEKyuP6SR82mnBTqBspa6xaxuu54uSL1+ZRQq5YXpQjAZpnoiaBaLw5BzjpsvlupHZUjDvZBb2Y
27cNpydwxReBHEEG3FCICVQ0c/cSBb0OxUV8t+nIbsS9who76BZqOUi3UuNOV/+pmAkaumAQXZVA
fqJRlUV1zGE5BqmAUJ0Mst8JxGpR0hiwz66v2ZpvnJj5qfCeXO3qRgYB1WImwLMoaQ4V0ACVDJVJ
TiRbu5UYkNlEmxpgpug/ZHYYNbWurWbI8M5VDcmmUMhSqy1kCv5K9V4Ym/geBH/KV0D11puKMvWi
RO8iS430gnK239oxiLIssPR4QYEHg+03FiICKAeR8C3JviJgIEXP4Bwsd3eg9jxBREBDPcWkH9fn
etVdT8wux9fJXENkIh/7SMb9fRTuaYmNGOkvZUR8wZzvqAEWp4Krw7P4JXMtOxsqc6/WgjFQmkLJ
0Gv8ZwTrV+/L6jY094a5NdSj2T53uUe1zNKS7RBwnpBr8eB0mpklF4VcMqYB443H91h8H2Qvmxfx
shtNtEPw/sS8JCtvgpm4OjcBjUsdBstJALf6K52fFyVzuUzsIX+XIk5cXY0JBMA1YEugJct2g3RD
O5dhCTdqxdASmk1rKF5PbLEPraHhpKsve5KXeICcgq4aBKGOPaHSEFyXQoyxKXolIjeOTu5hmED3
n6s59P6CLzUE72YaDTKY0KVHIZAUZzBa3UYC2MQhDhqx6968Nno0GahLU6KGpzUTfM2hoolWqPCs
gLiGVu3UxE8ajwipT8ETe93YZW8vhn9ijc3olYkStlWsIT9VHDupsARaU6tr7xG87KhUnSFPnKKW
DzTyKsmRbWOrx09VskeQFvIH0bCSu9ERHCnhfNjKlRPftdTBkT5bhJrO9zSYfASk1DALI+qiKa2O
OBo4E70WooH1/GHBAXhIZ7awmQZRLbRLtEpjI3WmPoWgw2QMW7meaezFo9k+Xp/tNYtovkVTI1SJ
kZJhNm5PUTEjBcQh5rhOjl3YIE8mzumB9lLsBGHLA6ItI2CDFF4jaF1BjwTELZlJxONDE9DJjEd5
IzhBt53hsdGf62NaPYBOjTDRVx3nRhwiGOkF07TGKgEqSnAzTYFW+GCV/ejPyKQUiXk/GmZszfFv
zgesVCGN03VcZv0k/ANplsq4z+MyD1xmST/67lmf3UFCs8TrKB/yCA+JX9dtrnonAhM8EJsUGL9z
k7kIuEtSw3WywQTHebMfAh5D/JqvyGh9RWIVaSk09J6bAIQwndFYk9lDsxeznTE+CLJvDvfXB7Ia
bHRk2NAUAJokgxkIKZWa6uUSbMLiDgCXGxrRx4nEbth1t1FYO9fNrc4bqFvAIK4oeK4y5sQ2HNoc
imQ24JDNrtFLc6/P5OW6keVHWK/Htv6vEcYfqgRPdGhjICmpjY6ZUktIUofKnEvH6mVHBtYDvQ4I
oXCE8wXKcJktklSH36v5fT1IkBSutvEQbYQAspmpuukqczdofwzQOF8f4P9jGo9J3PqQeWUVonW0
CJtBbOLh0WGXxb8kQbeiWvb6KLDHLvdz7X0oRx9d2pyofFnOYGAuzAJOmtFO+ohrnfGo+6UrfQlH
sPyrdog8mDUNjuRkTuyDcaCz5slS30J/viFf4lf0QryY40yXZ9fPxyxkQBq6z0AwdL4CbWyE+hwB
3ib6mlf6gb+F3JdkGZ50S+0msUJXdZq98kfahsAZ+YmvP+uc68OFrzGfsDj8SewZ52CqYw2Awi65
AS+4rG9JzZnzi0CwmMBdc8nKqcut4NxE3qgSFctllNXvrv421R6i4496/33dqZafOds1jJnlDngy
knSkFdjuYQa0903/KQ7boDyU8ojsCBe4u24LZRwTly75oncvndNxjgLYCsfEzzpwwOmgIP1oQ83W
B9Ap6oMNqDo4q9I/rR47xtQfTK1x5lo9CAnxhOxuDNOn6+O/3FQ/E/D3o5iwoTZ5EPQiBdxOMdwu
RWdRbpvTdoodBbKJdEPEW4XH1HARDxebeC6hWxyHNKL9+aSLtTmVigxMIZQH79NcfwTSybo+rou7
O2OCGZYSpcI4UcAl5UJxa1zYJV/E3a0Kt5NwExU8pNbqhjgZEeOtTWe2QtTAnALM/dBXdoQkxazy
ZKBWPejEDOOtg15JYxdg4vRU2oSNVyaofiuijUJxxdMlWh0SYPyIMsDgmmw5OgRCN+krOIbUUEuj
uqWi+9twry/TqvuhxoU8D0jogBhmJk4v6qwFXhdEhdJ3pDgNuBgU1YsDW9B6K0/sSLdkmfPQWnM/
EwJfqKsh43rBIG3Mo06JhsWC0BpYpJXbbKg5AXItep2aYJ6OAkU2lMYYlhCDNCM6ZhAnDHVLqZ6v
z9+aQ5zaYc6CmKaY1Qp2CjB5keZYNO4M9cyohG4b593AM8XEfCqjY6tRYSqVCyci1pJ3CQW7bvdZ
/HV9VKv0lafDWnzzJCrXRapP+cKJJmy6yWplixzareqatnysdiicOJmFTmF39m/IMXp4Tuzn0OHV
2NYiyOk3MBEkr7uhE9vFM7sCsrjuMJfe0JmWJu2EEFTRv6+PeW27nZpjNgLtx3gqCczh1vUkyIA+
J0gC0mrghapV15QVUKtIuPsStnVdGiiU/jqgkVXqzcq+Ug8k/Jh53rI6eydWmEhlmnGWyx2YMuIc
bXfoIxag/x3sxiZ3K3KHVobrs/eTHmDPcfPEHpM+KCiEE4Ieoyoni3wbQA+8KY54r7xq4MDurSq0
hZfJETfyLfVaLziEj9c/YHX5UK5c+hsUFRrL5x7bK5owRhPGKyS9lYaxHau2zuPsXA1cJ0YYlwwn
PRJ+JjUoY0eUX+OOd8Bc9hrj3ET7PbL7qK4hmckElDnN6hkABgQU4UjLuyIEsTwYvL9i9XfdH3Wo
ileHUPBT8elfzN+JXSa6BLIElc1lxzdz6EgNKLwM3Ih4ePXFCy685MQKs0pC3ef9DLJHmxa3avlH
nfYyxHFRrAyrwkqbzC319+vjWt1tJxaZJRvLippFtfhFc2Mmv+L+EDa/NN5ZvWIF3ecoXKAcKuLG
zKxaL1bi3MqwUgWCnSBvmKHJKkX7rhRzToEfIAYzhWemmIWCxK8MACWeQqNkmY9Sb82b+DD7wkG9
q2sr34b2tDN/SZyOm5VwAhCxhEoi2N3QcMMMsGqETgkH0LW01YGASEivnXlJ50sgiArdjodOX9nN
Z+aYQbbKkBlDCnOVvM+FBynZSDx570scIwHHzcmQGF8E5eNA6MJAU2sPAzRIaifvD13m9EUB1hRX
6r9b1avJTiT3db/TirsmPjZAyCOwRZzZXXtS4luAkwchFmBFLChDakRNmAdQp1VOeKscgfF6LD9U
+yHe9/t2Ez10Xi5YwSbdF2B+vYmeUeq/vk1WLhdnH8BskyIA6gVqyvCqwAtGr4qcyPyFgnQV8VhQ
uWNlDtqaipC11WBKCR3ICkEFOLTU35H3J91/JV7yWkoOkFt3g1XsOwtJX/+DRxvDGyxzNhJSgiPV
xMp3uTOgPTFEPTN34/BdSV7+t2llTsXMKKe20DFWdbL7YEezmyl7aKbHIOYdHMuOYMPCiQexAleg
klPUpIalWt7X6nubci7Ul/lWbBdDVVU8FdB5jgTU+QHbqJUcqCq4kqbxqAVH1HvGzKOKNxc74G4w
OLAM2rOqcd6R6krkAeIYmwJ5ZAlIIiZ5HYVNU2XgGbPNVnFqxLdxEVLxk9a05MHNSABleJSf9E2O
5u7+IEQ7iuSBttOVW0j16sN9XMSWPKErLPTTwEnK3gXz2iDu0tkbSseY8fJRrEndJiTYdcFkxWR0
ezC1g9nMbsaXPqrctv2Qu4VfzDbyyarS3VQfjVb0xggc1yCvk62YFwFXfFSWAThFRRNXAZk9UZCQ
KUsonuMegAgYAuEI/UxgtkBspvGyo2szfGqKCbbloM5tJi+m4n2sO01kK0NixQKafR39H9f4oV2G
PwBULf+YbAo7nNG4kCswlvXI2uezh1K81UpvwrAvu9ukar3rO3DlZD6zxwS2rpmKGG9QvJqEF9Gg
jiI/hY3uzZ173c7qJJ6Mi4lqEgGGr9GXcWkg129yj8hfpeYrc+RXBtmSmde5tGIQQGQUD8F9hf3B
ZiEFOSIBeF06ADZdMUQKeH6f2oNQ0GMsuQHneFiZRZBCoE0VPEM6WvSY4z8vDDqbodnZshbYU/U8
BTMyA95QcDpAVs79MzuMK6LZOlIb0eiAqjmOaJqTnuL+5fpCrQTKMxPMsa/MihkrFPPWBqotK4Ot
/wv+bWC4tKWOinAFwfTzSCnPio7+bUyWGnWvbTE7fRU9FAnnzrA6jhMri3+cPNF7iQh6LMJKivim
tLlV8oRnVhfjxAIT8RMhMuVqhgWa/6moq0zIdSFNen05OEZ+JLZOhqFqpRJig3T2CFL9VtsOREXk
5XQjc+aKbX4nOe0NtcRIxE47Rr3soFrqXB/HJSAMaISTVWfl0usaYmxAVnfQB50Psb7XgBcdysJq
J8Wp4mK/kI2CXwGPcdECcbpLpcKGvqAT9QUaVkQ/GB7blFcnWJaIuRWcfRSzb4s+KVpTwOzm3TMp
H+l0G4a7rNmBr0tK3b7jlPVWw8Rfj/nhUThZzCQQ+yIBRYGdxoPfx6YlxK+Z7AcpB97CW09mD3e9
SZrKXPZwmtx1Nd3lxdP15eRZYI6NkoYmGUVYACN8UPhyywP2ryVez5aGiRJgN5mLtMZcZZr4RJIk
scg8oDBvTndjL7hmSrwRmPO2eTBDHnsC1zgTPKJwRtPkEGBDiE95UIML2qbdMZ/vGv1mTEx7EHaF
wIMVrjojsl44+lFzuKg6NDXRQ1WIejtHxAoKN1bRIgXa6xGySR/6g/gv1IYUBU0PGvLM6PFjK6Vk
VJtqhMAkCvT9d16XTyNyYWg2cUTQ8V53l7W0zZktZkKHFi1oNI17W9o30FkLrXRffRiH4PFZfqi/
Sk4n1iVbA4LN6dCY0EwCqMVLBcz1X+Jt/GI8prfTH2pa1c6YbMV1tO2Ldh/yQtxFx8O5VZaIpTLk
LGwyWMXr1B2++9zSDuo2ykBJVfEkeNZCyckIWYQFkapSLEbYQqETXRzUBsAwTR6I6l9fubXz59QO
UyiItARIuAR2csXc6pm6i6AWP0y8BBHPDBOIOymqlbxdzKBZjgw3CbJrvKz9ZU8Zsz5LUDsJvxDX
MqZuMSJsUIzw67fkqdhLTrEr39THRLdiThhePfNOJ4+Jw+gdFvt0WaSmeAk/DEt/B32RJbgx1FqA
zBL+VDv5qQcv+33GucXx5pOJz4ibIK2oYVlRvgbyIiuNRcXn667BHR4TovsplQRx8Q39oID39V2y
2l18oxUOlAXN+/JtvhnvUkerLNknvOf24nfsyX06tUxAwamtRyOFbdTFaW5JRxWFeEuvrDJ0f4lo
KzA4d6RLpABZGHtlqIShuQgQQWYxA/AEmlUrQdGlivG2P+bZTZq4meLIeePEyeNED0Ww6TofeEGB
3iYpZyeuZBiWD0ADDVrAUZhmXzTzCDngrIA+jjnUVtpnTl5p9gT22caaAjtJtlOkuzOgnrymaclY
ZvN8ts9NMzunJCGIaA0oxqX6LjRQkwRJAbCywzZOD4J5zMt9Td9Kxa+NF1OzeigoCKWriH8k6UPH
G0WzxDG9B3G2ZYaiq7RuPBwIDTZzD4R29YQsiSy85WXtmKCWbqreaut3KFPabXsM0UKrVhtFjlCg
3PZq49VIXzT7Zk5RqHkns+AKrQodRk+SN8nsVvlWozelULh02BaCHyRbvZitNt/OxNcnv+4f0/EQ
KEcNHOFhEjp58TuMd4AKWTpuFXnpoDk5S46FDCEIb6rBI7AZi2OSbyHbKba4rxYvOZpeg01ibIj5
Ulb3EL63FYjeT/cQ9gXnkkPqjUEfSevlqWJV/V7Tb5LwXi/3Qv8cGa8mCv7zPq13JfqUabo1yoc8
9YvmIxieUDcpzEeg1UrdMiY/VY4F9s/SYqvHX40K6c7jMHu9IbsxxFrzN7H5VYLvByURC5eiVD9E
BMQ8z0XyKJQfytRA/xIqn6bd6iGma0JNTb1B06EZf8mlBlzjL3G6zZOjAF7QDoUUuU82OfHgfnZS
Pgd0kwfe3H63FF1UezE4Io3VN88k/RzqwYLCeE+XCdlps1uYo532Xqi6jdhsBdDqt+Hka/IxUwZL
LIlP0jd0C3l57OYmr+60Ul0DLB2YcfRdLXhUVpU818Kg1qJuacaxpa2xrb3W6dzYyvaN1YqWeKcc
jOfahYc9oneZi1S9vLkhUQ6gF0CIwCASdmfSTCs7ID7AX76HjiB46oDEP9aiFVivj/o+dIqbLxSO
XhuXci46P9QMzMY8s8xsTL2cdKPGofbTHgSpiBtqza8htXJcXe0HwzUOldvsp020NZzKSXxhtCBa
7PBOgpX4cPYZTGyM+qZEDyE+Q7ahwQ7TgaP7CMaDV749owfeMh1jDyY/8/f1I+jyFnQ+8cwx11cp
BDMN1MsgsR3l7+hJboDU6hTe+JbvvzbNzEknpjk0pTXUr3Irv1VtZReBqrK0qdP7rRvsmk1n81JK
K4Ws87ExJ1wegaujJZjT/IVa0bbwqGrVLvKPzkd7uM18zebpbvFGydyaMwUKxM3ixoZ5o2h+MN4q
wub6gq2doieegi7N8ztYNFWQP6xhI9HDT1HbzGKxrZLGakBboVeOmY0f7SBbRhql4GyCdJ8EYte4
v18Uea5/inzdeS5Q8qaZyZW5lORxGbw3I0vxim3ipLeB85n6ozM/4FQDqWxhocvf6u3Bgw6CcwNm
h8frH3LxHaYCADE66kE3Bj1U9mIxCNGUiXKAa9RUezKhoFIYoHx3kKeH64Yu1heGIA2E1gpgOBYJ
lPO5N7M5q4DcGpB4ky1BL6wKtFRc5NMScs72CmOF2ZNyr8wZ8E2DXccWqa0Z9zOrTPxiA1byrWIX
o1WieJVzIiFvbMwOLaohN0KaDFAAum+Tp0rz0Pp7ffqWn7g2MGZDImMpNGKHgQmJKG6zlOavsqDo
iTuW4AUxuiT7Frpk5OQx17wDApAGtEmBY0aR6XzR0gRtMv2cDSgH+mIDahL5Zah3svJ2fXCXT+af
Zftrh3nozarcx9WECTRxr3Ok0dP98Eb+JZh2uCePxUO10w7pVrMbXifk5bNssSwrEDQCic6i+3c+
wtCYzcGM08HOtth1W0O0XmurdxUfihXuouTCWUeuQWYhu5B2cd3BoH5o9zEyw75pa/fG++CNfnRD
brnpiIvEADNCJrAK2lQMRgSDVPNGp7R7S5asGjc1rwDNDSeuXRbuz639JLdOnrldkZU9ZKRBLudI
R+L3X2VmNZML3gC8z2ZfPza4GEV2+wFvmja8c2t1I+ItYCyNOpf6OJNUloU85wMaq9DS2m+GJYsF
cqR/466AIUlgJwbZKFtE0FtiVCamFZet7rvzRVt3hT29qT6DOwPcS/Z8m9+FXsuDMq/7DjASKF0s
Vz0W2N+RuQt1ArsoLH2p92is9wIn+5SfZluz6bH75Ixz2XYXQefE3vL/J4upCXLWRlE52IaMTpZ2
4TpW7NiHcpMziIApWQpnZi/7Dxb3ObHIpGKMLsj0XMAIyXs4WRR5aq8A06aVeLojTVZznBzDF7aQ
zth8j7bxXt0I+4QDP149Q0D8IkGdGzPN9gDWWdUAA7MEo2yvSt+k+3N9WtcHeWKACQHoLBvysEUs
b8HVmpPSompiJyJ5KDq0pwIign4XlPJrKAJNKlLQkRWMKHIDRhICSQXmD0vWA8uc6XGohm1KFEsa
6kei9Uj1CTHvgXF5zV/W5ORzmQDSpySlorycbvpWfx8+QISve9FjtQGTXrMhX7k3D05yo9yMtqQ7
oz05j/+4A+b8E1jktCIA755pmLF83lLxXegAYLZN8lpAe+T64qwuPhIsZMlyLGjDc5dPeo3GSYP4
NaPWVczV7Qi+rOsm1k87wP0A5IREmcZCdcbCwPN0ichzh4ZZXOq7W0/bKbk1/Wqt8Em7af0aPZJe
7V03vHqan9hdxn6ynZOgTpW4hV0zlrdqNe9RpbbDcnKj6Ou6pfVZ/DtC5rIHMgltBkkMtrH5Gscv
auxe//1lh7CBCV0uaHlBswIurcy9xGiqCLq2FC4Zan6DpEcAQqGHofClIrvNee0ea6M5tcaEwVyv
5qjJYG0yX7vQK1tezxPPABP1dCPWRmkxoJPHRQzwH/MFYfsg3wuhFzT0X1LRSPIE4oO+Huze+Gw0
p2z9JvaAZjFD3u1mdSR/LRHmhVWO4HQwUliKFbG3iyhCxjlNDnn4OwxSL5QVNJdmrVP05usQF1AI
KtoXsQeaQSPlbZA1HI+/LP1g5MDEgQUBpzVusczMTqFKFXDDIinyLVmS6bRoKmqscn+LJiUkRFqR
8xJY22IA1i40ElB8Qkfm+RZTYyxERJvBDoPOmYx9peRA17hl41zfAJf52AUIfQLjZXYYEEKikOVA
2IZC7qnIOM+/wuBWnfy2QctnfS+jbql8gzv2ut2L9WXMLuM/CSEA8SgkV4BW1pLSExTID46ckV1s
7cUCsLuA0MrG0rV7bqEOpVBpmglw0AESUhJaPZ8TwVeBdUgTO4t5N46LBYM5sGjpJjGQQEOH8Lk5
bQ4AuI0AqZWkvWQOdoJ8bpO8lwIvZK3N3KkhJog0lVaEYKjOkMEvHru5eFKQGb6+OMuan0XFZSyG
BCQ5Lodod2acPVaDTCE9aAui9o2AeI/e4SJ13cTa6pyaWEZ5sv6a2GY0/6GZGJ6BpjbiwgKRi92F
dgutNunjurXVxTkZEOPkZmqKNIbAvD2lN1KN0hkKcwNJLCAE/zdDjFuPQgLkQIqZS4IbiTz32aFu
Hoxoe93K2vrgrQmySNmAYgB7txiTmcx6QLBnM1z6euFXVdHNEBb3182seRrUAREdAOCGJCnj0kEk
arNqIDSQNFF3YiB1VthKyfN1K5fJNHgb3j6mruDvRZP43BXENjGKbgCxUtwJ7x1VfOQj0FMi2hOa
hYYx2g/NpzIQhyKxZHahG2JLEUBNso5w/H41GEKoVDEXcAa0wRnHVyp9QPoiB6fB3KoWSu+Q9x1B
gqqWFrIjaJgw7RJNvSZqZ00COdOZ9yJcghK7804/gNkWukmz3CgWkinAyovOS41dAWE8vDzDXEQH
fmmhif36/K/tjVOTzPRrkDEMqxCEuGY9enH72cR+OSjO3H5et3N5hP6s89/JZfaGVphTbOBehXUd
Y6vAC6UaDAeZ/5sQMuwWzl7HaD+VOfWHoXATlN8ypfhfV5g9V9NeJsMywUDkWuhaUofcUsmfWfui
+ucUHdoRfU2q33Scnse1eEeAWAJ2CfEUlddzJycK7ulgyEVIBcwhNEzLLIO9nDy2xEn0z6R3rk/2
MoxLP/prjplrWgK1L4AV04bQ+GsxUbdX9ZuqQwv8Qn4lmd/Xza36EDrjgCQH+wKwrOejg3xTsjRr
gUSsI85EnbK6nUU/map/MyywqSgg6ZUBKWXsRPFcdmoMOzR/XDZFT/1RCh1CD4TH3bM6g+hIF5ds
89I4fT6kqs4jvU4oQoEo2WK4UQQnL70p+IgVTm50zTUW3k9NAyP1cmc5txRPZGyh/IObQ+u2mqNL
9316FAFTN9Bm1HJ2++JnrGOcGls+5uTcleK0CiMDxgqomPt9IomWQNR2K3dKy1ksninmApamENDO
JZhShltj+sqEO9DRcGysOZ4JT8ALW1KBWmJWSWpAQFsmcIgKIL20K20wg1qVLFjmvxrNiSX5fOIS
MPbMZglLIdJXAt7YUnDb97+u76O18H86HMa/E9qrYlnAiKbGFlUeGhpbkuZL0lM+UasZj5S61y2u
TqAJ0SFUUyQkKxjnw2ETdsUEirwxAlbPq8RtnD3JvLQLzwrjdRMkVLqRwkpVQElBCoX3OZtvYgmF
9SjghfhlJRgXB7k7QJVLUhUBiQm1qDgSKSEgrctxWagLJG5N9NTQzOrUbyMTtqqSyjh+tJuw67eA
RNoaCjzXZ3VlS+MTNNFY8qvA0TGzOlZgxq6WTzDUb9lw+9qptG1f1pZofPVcSvuVULVwfqJZEElk
0WSpIuVmLJt5eRHkGjrpYsEDHvlJ1ccNxH92eQjWkuujU1cmGBP7H86uo0dynFn+IgESKcpcZcq3
N9MzF2Fci/Le/voX6gd8W8USithdDOawh8kilUwmMyMjgO5caE4ht3B5FGatHjtK8TXBpO8PhuWD
ru22hZXQsfDaA2QMAhqw0Aj7lzdNOtUUpJRc+VGG99k0OnEqeWHLbAg+qaeRagIyjlUMtZNbPxJT
OWnWuLm9khXPv1iJEASHKGGAvsMT6rgAxslNq31EX7RW1n+6bYeJHek57MHBNGM10EpyCvUBzNFd
XLpSSZSvIUXxdKEmgAER/IXJFOHjE1B7VrTGs3quUf10unoqE4frKIkE2hhxCCoU4EXIusr2AxDR
7fkwDvsR3MGHMKL5TodgERjjDXOht+KJN1vVsJ05jzew1v2F+JYaOTWv8kertYPMT+oYBFURUGOm
k00J1DZanDpz14EeERjLoqF+kpbEwWTl+C0YZvV7HDbhyUYX8McYpmbwlHSEfte7yfQKroCEbVDN
cGulmvEniJL50UxJRjzF6vNtWZYQ0TZGjMACi1R3wbYOWrM/AfKlVBvaJBrfamHIv9WsH74pdUXR
CC4K/r2cLA1gsTDIctfChPAObJz5Zojr2Jbcd2uBBRzygIDiZY7mt3DfzSWuwUwDpVaQt17LtjXS
11LfjRUYBvzMer7tvGtH5NwauTzoYdxFU0xgzawGtBMgTNdyx0Jx47aZNd89NyO4VJPMcJ8JZjT6
R8uekuC5735XUlbNZW9Ez4VwNKQEkKOiBy3cC3XAuE05OLWa6ne5AB63VH9IeOzS8qjEWzCu29Wj
YTzdXtzam9I6N7us/izjGloepngPgMqL/ul75hTZc9okjtH7DOVKVX9oFB9inIpMTuUaegPhRChy
E4RP1BENkSzBquZWAYN95nZm9Fsvfsz9uAGPfNi/gYDoYISTb+FBECZsP0JeK0Hv2GB7UF4dJmpu
b2/Cyg118VOEPWhrKwUZIn6KPmjgZymYp7ASiiFt6HZFsidFJjknK4kUFo4batHaUDE8d7npgRHk
kZ4NmZsWxkuRFr5llYnLsuC+U4pP8M/tmql5KXXrz+2FXnOYYdPPDIt1a5ZpyaBA+tnti3kfqCmS
HSsD1lTR2zvV6McBKVASH+O5MYtDwpXgqJppBO3PsuGfwURVBeMuhgbytax/VMkU7+LM0gpHV0AJ
4Exd0H7nCcPAagiSVifWeXXgQ88Ok6qmj2qMCzkPC8kDZc2FkZWCEBAoDcytf3namQvH4dy0vB9B
K670vRtASka1MDtrVvp3yIUnPsaiXlGReWTpdq6AFgV90uftfb2GAxCQ+lEwVQMeCT5ssf5uhsxs
RrsDB9v0xkp1w7Xs3R5yyNakLzaILEJI+KQKJjOa2tH4+BgBbNqy6KUlL3oX3wXa62iWrkLZXvLD
rqMK+qQo05s4ZyoBDfmlp4Fxk+q1WmVumNshcvaWuJE5P6C25AQF98tZRfP119hnm7QBUTJ7uW1/
JURj6gU47oUJHZwiQuyEMsasgA0rQ6aUfaOUb+3GfDc02RzqSoheuhBfFBvAbn8pcJ95wDzEo8Eq
uPU0zA4gxT0kADu+zcAOcXs9Kx96qThCcUjHY3ihtL/cz0YbQCVpTZlbke8jXt76R194teZl86FX
3/RuE3QO5zuK+e8U2koqfUijPQ93KnUJ/t/tX3O9u0slH2UNxkBihd715Y9R03hWcLAW6YUM3Pqg
ScrddJRcfysxA18OwRUDTBZKusaSb59trpLaSHD5nC6y7A+vy3/PUF6G4O7L5Oy4s/v3gsNgK2Ma
cC0geibQv7m01/HepCP4o90Flg5y2JH9IOR9lKl2Lj/78r69NCMEfaSPtGoKmMkw+zXo95MtG8i6
vlYWC3j3oB0JFI0IsGDpFGkZg4WCdv6kvmEKF1oY23T2g1xyztcWQ9GL0wDNhkiz2E0yjDmAKyD+
JKCUeGzzCLSsbZZJ/O16ZA9h7jyaCHsWhyBkM5bBhBbann3VO9WkTA7V+P0cfNZotk6KDhk2vCdG
WQ1vbTPRv8J1iUsTQV64MosC5NNz3iDC4skMBh2SeUtyFIzHOZE1mK7DCZb5jy2RGDoaIDjKI9ii
M/g5NMstxiONjta/Bjsu2wk8HpolYEC84ldIuIHatoG8A5JljqYWkE3ZdNN92v7AUMXtULFySV7a
Ek7xiKmOLjFhC49X5OR/VQ05+c4IClc3f80ocEf6pgDX+Ph62/DKd8NTDFwdOAZkAR9enmZiW1GD
ueccbOmfYa44JMfNDJXA+GDasf8fbH0NLCFygNhMCM7KUGd53JW5a5MG/botIVsV4zu86Zz23zdU
AZxBlx9W2DJKKqyrbKeKhFMFW83W0O7mBNShYEOaZTSZK/2nS0PCmSvpVBvpCENddkz43VxuR/qH
WP6IIqnZOX1+RM8FgNWi2FsNyDslD4TlXAlhUkfGqFm49VTIVi7f9yz658zGvOXUgI6IDaA9h9Ju
ZLjANDia+ZI3pUvon0QmqLVy/i5sCvcaRTQjmQ6bs55u7HijZcHOpAfWyjpqssUJQQXEliwuRwgT
UYrRZwO1P3NyuuS3xgKv1Xs3UjeR9f22k16/kfE9/9lQXYCO4C6fQIuKxeUmam6HFtyu+o+50fHI
d8e43v97a0hLVWojPQBnjvD5plHtIUOGMX+riMCeULlJfVJQ6UuqcVNhhHAsZdSCawf+3KLw8Rjr
IgBx1dxVtHLbjD+VDBwElrGJeOYo0uxk1RrBCxbtFsB+RKgouO1jntRYXzsW3pSbDjMg6jMVHgkh
gyZ7pF99O6hMUwDZkAR9zY0I6WwwkKHvOk1BuxVcbq7GwbJpEGAa76z4CS+229/u6lJfrBm46vBO
RO1UbFtxkCs3aQBriv2zyUAepEt46b4usovDLVgQLoWA621VxOhHGNv5d7RL95t595dulUP5Hrm/
wGHoGhhlwuZuuAR8enXyYBlqeVBLB5UTEhehdtMXjRlVqalAzx4vIVQf2vumeI+nGB3tEdw1uxLI
29vbKTMpfLw0G/AUJXCPcPqRosup5hiZcPIU4g4/e4u5tky4drkCxN09X6Owu6Sb2z5H3dYZx3uL
bCgBq3O0vb2oq1Ap7KNwDQVzOGcmhw2OkByEGxtUoSACrmR8Mmu+CD5IVGpQ6IQ3CnEEMzUNJxHs
1OVrCrBXXUp8cX2z/jEghA3wk01zViwGxhdUJDTtiY/+7b2SrWFxkLOrrGUTjZMWJiweblgXgJtZ
5mMSEyKAt9BiVHWWbWo4uJLDd9WWxPP1bQLjEoizF2CokA0EIzF624YTW5jnModNXT8T4/n2Pl3j
7xenwgQ2qiMWZqXE3GYwuKEYPVZhvJHtR+8l7+l+GLbaNtnn22ZX7ST2Vp34zJ6wqCpnnUpK2Os3
2ov20X8Q9zlxg8Yjj6fhRE6mp25NT2J0iTBXp/PMqODReguuUQDMsJNh4oUVc2vQSdrHvnNjHSwC
5gNXagdDLKAE9dRKcmxX/QRSeADjQdLaMgTjWpgYiVljxWZwV2UPlmxYd31H//n3hdMU9n0fdxn+
fWWC/Cjt/cly1PkulfEjy9YhHKnKoCE4hmCnAIo/03aBKkMEXKPIv5zxf0sxhXyp1jslHkKYQJ3D
DL0f0dN86ne/IS/GPzEQ7hibbFO+yYZ+pWaFt0QU2NE8DjAL1enp+Sn7VN3IyZARHofv3yYv27/Z
XiYjGryesV4Wiz8aVM2QZogvmE7tFBW9JOVrou/AfpPttLXuqs/We32EtOX0wHEWQq924jf1aEji
4/XzXrAuXMqV3QATEeBITMyZuV+8tyAJcMbAV7bkG5ccgWtmiy9r7KvUAwSLiDkqskiD+DfWGp+q
z+qduCiHH429th2fi4/xUDvA0RwT1ZH57OoyF2Egc9GyBeHpEmPP7gFo9Y7zMGKZY1I4BvNKtBni
+5q6dNqXzIuD+0rW/1xdrInWvg6g4gKbFmw2CXipSwWLzTK/81Uf4gPVFkP9zxBeP00ba2M/DbsR
YO1/jW3ALp8bFmKr0VRt1aswnEDpUnUm7VUHbrFikhi+FgjOzQgBDd8SfQICMyr5DtZc9I/+3o7X
q7nquQUhpClmEID8ExZQiawccig3+mPrOOEJfLiGYzlvzS7fPtE9e5Sdi5VgCh0idI51dGqAQRHW
RsaSs7mG/FvVvGno1VQemDpH+/32AhcPEO4jWMFlsEAlMIYqBBwaL+JA9Yw4p/s5miccTB5dzSXV
3JXvhKKFoSJ9AAUWYs2l76tBbdIuH3Ho7DfbfFK5hDPmiwr1YhmoQDK8x0AXilmEK0rIXqtYw4uM
u8fRs9xwZz9Q0ADFXrCpnHYTHRO/PWZPUM3xRxcKie+Pw5aBTxhkDk722Dwg1hwDX7+/n7e5W+yJ
Ax6FVLIHVzst/MRlj87OP7eiVgGgl7u6cp8Mx8TwafBvjwNM4BviwW1jQBPMmJcm+hCs+/WQcxdy
cWr6rFPJv7+4nLjL4OCA6DjK/iZgKJf/vtKrYZQNBQZM6adWvwztYeCbfPB4JDF05fvLQs4MCXsV
2gHORVhylxQzpHoPkflDT321lnwSspxecUFfuRClyGqvzlg6oyxJiw4L8oz30TH98pT49P5H6QFY
4YZbzBAfQFy15058z57SZ3sP/QeXb5XXwpc1za7OCCDrIFIHihPgSpQUhPNOs1zN6nyApjr5bCOv
62UIpZVNvTCwbMaZA2ZtrBkT5LJcZj7MwQYyiiUQqTLcwoqPoOsG32NoC0BvTPDBJMi0gLWLleou
DRonJ7u2L1wrRUfF+5exa9mxf0yJxM/aaBdUG2FqnB/1Yts1h96S4KHWVoNqCEUhchECFi/ttOA6
uE8oPor+Wy8dKz8GDeTN0FJNJC6/9vnPLS1f7+zr5MSYgS+CpQIsS3GOLrYuqURcY82xX+cmBA+z
c0tVi1LHfm0wchw1DvEDDyQy4XYCaQTi5vzn9ge6ftIJFgWXC21gnMBgzd1a2UTvig3dssrNj+Gp
Qqql/2YWWN8lJmX7KPhfq8y4InSY7A65cleiZer+tV0QZ39EmcsmCDtAPHPa3ra6EttRqYa/A9UI
cInYPGyHoU/0hnE3Q4UuedMNP64leIOvZpoQq2ADk0dg+dChvbb8hjMHoYox9/locLf3qvvQMR3r
YD5kz6MD0r5N/Gl4oVO4LdgX8/tP6g/OPWBvjnWfOT8HJ/x1e73XLwYdsklnP0bwVqvOGtYWJncn
N3aZY3NPh1iON5/AY/ULvDmb3IGMdeEFLnGMwgkk9/1KKLswL3gy5rMCqw2wFyn9ay0SGsyp4udC
Srhw3YUW1ik4cJwUpGpmGJp86mROcw8aFz99Ldzsud1pu3n71oPqAYP7EL5r7+2tfeh2aM5ICOpW
lwu17gW6hEzeFO5dyxrsApwI3FUUL6YuqM0M62GWaZeunBx0i4F3ZpoGORtxzqeLKImMuYtcBuEt
5TXK3iROsxJMLwwsP+DMg+sQ9byohYH2d4MgZzvpHvRsvrXnv+Z79YFtQzfjvm/vZbqz16gvfMbz
pV2dnagiVQ/LjQ/GjP5DB6/E/NA4HDjnO+VHdWoi3OuyDF62ocIh6UmX80yD1TLZNNljW37e3tBr
twD2CF0WLA7F7Kt0L+KDTZs6BOo0Ju3ODtp7S5+bfVsASFuNXAYfu34LoSGw9ATQM0YEAt7o8vul
6VwmXY+CCKfu4APtjym41lsoCyyvzXxI+W5i5z15RckgdP+o6PJIbrAldl+GQPwADEwhfmOGVRfp
lHRrVBKABlG3jxBslminP4RgHJIWCa6/3KUhYaVgjEhTEsEQe0lPQOXODpDy5TGC3OU38ptsLGjQ
SnLRFR+9tCnEtCTLZ9YYsAnw6qt6UF39e4f9/Gs9RO5CVpX9yiUm17YTmSZU7IF4QUtEOBW9SbL4
a/aMVczRYz/n3mg/AgKpxphiH5xABtRd9SBck7YGSL6Km1KwqE69ESszxyToiXrxPvMH3/Zxc6A7
4tBt/Bm+mnfQHQfXojf+7txOpoO5cokucL1/foDwYSPbwHy1iR+QgRNM2c2YJDlZn+3p44+1mQ6j
Fx7HI6YTfGC4Cyc/Jq868ISuerhvZ7cKHOAyJC69eobPfpDw1fEGGmc7jlBcmHyjKVyz3kRIlaFu
dztWXMdeQAUhmot4gSwWAq6XZ7dJ5y7ouiCBgv2DxhvAfTdD+diRZlMOP2+bWnMrauMhCggeUNki
KjGpGBCYOkxZRWc/Jbk6Pg0gXp+npN4VfRO5ZBp+0WYaj0k0/r5te/XgqoZtqswEW6M45jKEdFRq
C9vJEJsCM/cb2dT0cuNfxSC8PlFvwCgL4JeXGxnGlZHmRgx4Fet8E9JyttkekzL61oJ/ugdyxwTF
939Y1FncFU5NTLuIly0iQ1Q9xlbptDIk8nWeDq4UFVGVGCBVwMydkDSjGQtpkqwq3HzajPrDsNzO
KBXOYNlOHLWDFqzbWZ9WXTsmMz2NVZIVLiu42NTFPso3FoK6BY50wX6g5FQZlmdiRg4DcNnVEw//
3N7E69fPhQ0qDoNMJguYUcNGY+tPhHQg0gS5rPo7ZsnJjsmORvkPMMd8jzvAhTptX0JR6PZPuHId
4RcItTZgD1sjtfALimWwGLyuTQOVqfZotKPHoDszRTJo0uqHRbkNE1eQboWWquCtVUqTbtb0woX8
7GxsFTbUH90c4l2uTkP7zFlfPlWqwrINYcskbMDMMDxpoZ7szLLo6aZLdfWAOdZBNjp4dVKxGTg9
Nkrihg5KMeGXGWNfjAXVc3BdsK0yW5sykpV3Vk0YFt5LaPWjaSmcm97IEtCCmwCBzeG+IpZLehlT
yFX4XlaxDPiiQAv3FaOB2k2VPXcsh55rtiNViC74qY4IHkSBf9t51iwtExrAw2pgP7narwJs7SQ0
cjcCVxRaU15hH1jxFJL/YocuINjlhQUI7mV8s1JLbyzVwnfJ1KOm/larateMwOzHTJGYWj2SKBSB
WwDClUDvCLZAaYBqhJng2Fv3wfA2stlR+U5LEzcrHpTizeiOHTtkoFaWqYOsHcVzy8K7rs9JHfE6
BZ/tdGdWd1q+J5riMnpv8jdt3t3+dNcoSHgJA4zBxoVBAIkSDj6uwzCboCjulrZ+0gvyPPWvdl/6
YYjh0hjtLjrcqWpyshTr0GjB99vm19YKLWUg4pGyA6FILr9o1LWsq8YcuQWx3yfwnREgLu3Ycnmt
fsBZj22oe7dNrq8YYknIAdDLR1Px0iYEsCkPQqx4TNjrSNSDMmneqLUJaMbDkwHm1ymxD2pJXRb8
yVAvkdhfO/oG9hoQn//vd1/apwHXzL7FaSma03JjNnsLeMXKmpx4ALe3b+GpHmzA8A6d55FtEpmA
0HW3D598gWsttXLKAJa//AG1HQVNpyIwDPFey4AEZRHGVT45YoOh7NJprwd3mHu5vey1L710cG1D
hbo0HkmXRueoDiu+XDDoCManBJBpZ2SQrbQz+wUP+3szDn72id1KaBzWQhPKvbCH+TGUsIW1arTO
0YVrgemtqKN3uWMa00M0ghxcCyWVkGUFQqJAEJsAgP3ijBAHS4ISYyVmoYJnk/22m26L9BOsUw0m
2+u9WReStGTtK4ICDQSmoBA2TQx6XG5olyJnTsAc7yL1eRlRkYXWiVuoia9Z1XZoHntbdfsu2IRa
LDG9sqcXloVPqRRGXA0KLDfB4xDEEIaq8dwON9SUPcrWojBM4fJaSM6X1s7lIpVpBhgwQ3xoZ3rQ
I5COlMWJQ2ialrWfZLqTlXxTWM8ogx3nwdg2qmxkYXWxJgip0FLCRI1IrZTPKM/wHIudlR8tu2uU
xinb5yaWPXhXzgeqB2iFE4DJMMEirLSzsqDBmUSaq3WH2sKwIYbKjEr7reTtTsnGfRqM29tH8roF
j3wWby5k15jSAqmoEAn10jRzS4HNJNqzYhexgxZu63Snoxtv7fjsZeY3ppxye0PiNyVHFXXYoUHT
KZKQvLp2qFdaCMgL/khIsTtqj1yZ8Dti7kGTQKevJruz6sBN+NFO2eb2sle/6D/WRL2cfpxA9Fgh
/ucF9FDUb1WD2sKog9xGEvLWAgIBzB8bqyOLEPvXQYrHZNfNBfQhISGrRFAz6J5zrTxymjyPdv10
e12rhwXBByV+kAsAQSXEukYd1Qgw68LFcK4TaqVTNpsEXK16eZdnblz6QfQc5O8RGDTV6PW28ZVL
De3Bf2wLF3nSD5paZwS289Cdg/ik8VbirssJEOOrDqwlpoHhsWBpuIwFPTj2QVtpFRgbtHwr7lym
TsgCo/3tlVyPF+BUgEFmwQMACoPC9qUd1ums11uwRzW1XWyjkOuARWbhU2aFttezMd3yrriLTQPG
IZbbTKAa5iF05bKQvSm4bABizybJEVnxJWwuEI74Cx9XPKpgptWzCVMjbpE0neHiERScLJ7MuWeT
FLm9WdPkyJQgljWtltUKuw6OPKRoKihxDTQ1L3fDiBKjKzQMW9ShT+r7wag8MkNxFYMOqfUTGjSt
TJRpzY8vTAofOupye+iX+Q7TAm63fLNr1VXHzMdI7aNJa6fgy1Q7ZRgoJOo2tSGMFhBJc/UrMRDW
jXOEPwCeoaIiFiCzCUla3OEw1TRy+lRzhgTTouxPT9ujjvHNIMGFp/+0I8MpWb3VuxoI3XwXZY8Q
VNslrHUC6MTFRnQMLGPLgSgfIab+X1yVUcBS8cRDiUQI4H3TxeFk49TlqEwO8aFLPuLAMakXNOFb
rJd7PfrQGgrW4OGVZOkmjmunVokkzq0dTBxHcJLh+XcNW8MBAEvRjMQnokrrRro27sBahRGSppb0
1tYt4Z0JiBqe5V+p/VmXRjObKu2WkkGsk52l8V3Tp76RympOazeEaQGGB0IMe5lqvfT5UaVKzOqs
dC0OcqJmFyV/oqLY6NLpwSUqik4GGAIAr7aO14946edTxOI2rkq3qIDl8jnmgjdMBQV030G0p4dy
2Det07Rdxs3y1JgNCsJGrR31vOzdSrNDyQ2ysm48dTWCUhsy5qscHW+xvo5nDP+k0fQBOXDfVuq7
VlExRiXjzVtNXzGRhvseNT3c+UK+UyglRgCDrkSUdfroFBR/OuWTtL6pfzCyrfJtKguh1xX+pXx3
ZnJZ/pn3RHFX9GYCk5OrefU3FESefyVgoTpB3/EIoSfn8cD/Ko+da3oynYiVnb0wvYT3M9MTL+vG
jvvSjfPvFQbfSerU08NAZU2ElWviws6SaZ3ZCbJALZoOdkDgvlEqBdOvo6uMzb4rSocqXHIrrSVu
5zsqHJSB8miMBuxo2n7MUMiay5chelYVrwhAwGhvJOGOrZ0XvOYgVrkM7qO8dbm8OUZTKKdI3VBZ
gxxxVo9jvW2qBmN+iAzGoW5JRf0QPaXNlLX1u1rW5FFh9kQPrZmhMzeUi8REQhckIepv4Uafp+mJ
TIVqYrSV0vQRQbbalkOum7soSMafiTYWBsAZIfX5HCLah0DHH5vKbgeP1FwHIt7owRswMqU+pGoB
mb3ldNKcBIqbdar2x27VZkeaIZk8NbOVyOt5nJsQMQ+se6ZUMXM0zSofaairrxXR0g+mZiBHUDQL
bXS7UUO02yItAP6xaON9lw0UzyHMZnuayWv8Bqu7780A3PCpqoQ/tToCUQcx6hda0aH0pq4a/C5u
1R+g30dI09XIKNASDSEUzXhFDuFQjJnTlgNmjrJmYHzbZArwVwgvs6Nrqe4lzazu7Ipg/qhNOzKD
TnO0UXQb8woRGI2zw5AswspVGFt/Cg2ELVNn2p9JWGp76DdGWxSfJmjsBNw4AEYAIuZ2gvxgVWCT
nbDBiJNXmR2ko5LWCNxO1bO/VTl1dwb42zBSlsRBt4mCjndOXcfsM0M3+acWtZPlJmFT/+4aLX8p
omIOHFZNaPdaiv2ZMmzvs1mY4X2tjWrshlNaUEy1AwbSzqBXrJN4jzsNV+dgQ60iD8joopOxz9ou
PswgtNyjfkr2ajtaP6uxHKBWj455sakbeJhSjzQ/YG6RZnc5KyyfKH0EEHra5Uda9MEdhjeUejfl
GvD5CQib77IOvutMBSk+SD0FmEwCLZju1tNcVd5gMrt4KseYH416ogAilXM1g/KsqhLHxGQY88cE
EzoxH5p7hc3ai16PERq/VT9nDqEF0R5L1uel3w1aF94pbU1P40Aan+Jt9au3p2qLpljOMOZMjExy
/a/laxi8AfgHj0k40dcz8yzo1HUL78lK3Mqq4QZky6s7MnxPonsIuubxjhaf9exN9GRYsrH0NdN4
LKN0aNm4RsEoeBkQir61qyZBAtRG7NT0/T0L/yQECqhJuSUwNw39piDDsYLQXpNCtxeUebeD0koI
BCxSA34Y/VD0MoQQmGM6AcSTIDLsFM0h7padukHHqVRdzJ9JbK1Ed1AaoHMI8VyQMYiVS01JWaO1
CiqXnWMY92VmuFGzm4LXgEaSj7q2LNTMgIom6MlesaSU04CwWYUlZo50VEkrvTho6tilTjRXDAys
atR5c6glOea7jUFGi79yXV4kIsI1Bl4YAkwZEpFqrHZWBfYhbHA7Jm74r7k8UYsEZgNNWUvDtSCm
+XSc7NqaQDge97kfZCA5IkrxooyDH5uZDxYkfxwLSRa78la+sLms/uy8mGFs8D6GzRTjxnlNkbC/
3HbKlTwZKBRk5HgWoLkkYtqD0o70rxH1kkGvMU8xQlpD10wyoLjiI+dWxKdhzuOun4cOQ+mdjUtV
eY8wURHlBti6040Z6ts+lJE2rCwMUH2MbeOw6RTVgMuta+nURPMAt9RZ7EIWC4lGsE8jTfL6W/E/
zARAVnFR3EF3WzSDDoRV8hLpGihea7aLuY6M6tWUVYjWXpnALC308/qSm4rRYzLGkpZhVLo5DtFH
NSYAvxrTDEaItk8VcJ4bIX4Fj5MJLD4DJpGcCUnID4zO9BXodEIgKkPNPPKmt3c8NLgfBGV45NGg
+CCd61GrbIwk8JJ2KB7H1LAwJlL3PJEEi7UawZm7iYWnoi01Y0763DX4NyN9tIJPMu6jxp/TR569
SAdfVr7Ohd8Jtaa4jYgaLeZ4cGeBNLPw5/pdl4GeVk/pP2dIBDZGDCVuunh3baKcNsSo8iScShxt
7RkEP0NtBYwZSwBafsVZLLD7KGdqV5duaaC8ymeHp7mfzj84mLQ1/gOEaASKu7omSdzXztG5WcHB
kybPSB3DbMcGiNe+0mnapp3EyNoOgo0Z47IAcAGWIhhpUwBpehWv2x6NvZDyhyTsJMhjmQkhlGpF
jbsyhIksS3A2Av5E2kgSrlf2CoEGgGLUVNHBsoRyVF2pZp82LaoBavmcN8rPMEg3WVBKHt9rh+jc
jODVXZTWRmvBzEKOnD4UIKbh0V0MJKrt0/5bZmxv3xEryQSWhSUtJGE25isvPS+r0G7JGMp47cS9
omgf4tn021E/kDbwzGza/AdzkNYCGTjaHJDNvTQXz0ZldBpepgHaU9qc+qwyPFLWaDDzu1LZ37a2
djUBtPM/a4JfVP0IZYcJ1mrlYR4wTUD+NMldyzYcLW2pNsbap8N4OAQIcIIxiSF4iJ5EZObDDGvG
X930bXM7Dp9p/GoPgVd1f0Zdhkla+3YLyBXFcG3RBxcN0hGNxjCp3CgafVYEJUYA9RE8LbE7cWC9
OkOmCLd2CIDVsRcSsiXTFz5fxsdiwXmjaV2Ajn40HkLoLxG8+5zbH25tZXj4gGwKBGvXKExrmswI
Zw1cMI3fz8cmgIjv6PMazx7ZzNG6qf9VtsUkiQYo/c4pkkyz/ihU1Smit8mAkFqwm2QNrqvdAzQZ
bwTInyKrQEYmfK8+i2vbqnCwg/xxBudZ9YS2zO2NWxl7gA2K2TRM4nwR4F8eMLOtlLJXMQRu/Bgf
wF0MCb0NJgz7Xbg1bRecOr4/eMAYuJknA4qu28aopoFOF9DP4laiKDlqkYUCQrKLO2d8yTe2y4HD
biBI4yoQLLb/omcw34WbcXaao1Rac3V//7EvZqJqHJVUH2EfgshP5t6oMcxjedD72A7+fnYH7mmu
JMW+bp4u3/TMpvBNoxHtAa4vQ/co8+9BinAwP5TC+ZW41e8Ri/dQE/KDb+WdbH75+tG7EKPhKAJM
oQPTKFIllKToIKoeQgo6+mYG6OXtq343hltmYcxGeey7xKsQ5QwVRA3b2152lXoJpoWHWdkCJxNR
mCbmuB81H+yw/tg/zzIE3jU4UDC0hNyzvAgpnhbkMwyVJ/qn3swf2UHf07saEz2+vgGzS7e7vbLr
6vClRdGH4rYBsh5B1VWhV/+j2I1e/DDdhc/9DjwOd1A4hNJm/gT6qzfIUZqHUrKzK/508VXFJDqP
tQClOdjne+XBfgnBMFK9Qxj6ZL1OoT/vTBRT3OqV3GMg+vbSr0/PpWUh89DSdhhbDa+C2QJ5RPKN
5+Wmlb3cru5IYXvp5Qetg2iImwHLmzWQ+XeQ3iblc2NDlrlV30OtdbJFfnqwJU+Ta9YKwe6SQZ45
0oh1JcHiseq2P6nxDrrQbvR3sh28vcnD4I0HcgTXgEdf/8OmLgOguKBBui+25sqhSdRZx6YGaeiQ
eFsX78G/ZoVb1obSG4DRqFxc6whUYa/0i43KNiB5y+y/yaw9tMpU7jCoIkngVr3kH2Pi+ehtmmAI
FMY4/ctUfwaUHE/825t2/Ry6XJF4CEzOwFBBYURXToHu9cYpNns/z+imJoAf+nP5mygft42uxrSz
hQnuz+PZnrQANiGOmaOGG9+xftLBDoFaPtT2ZEo/sn0UDkKmBjmytxgOSZ948Fj1YNSWgN5kJgSf
53bMZzOM8KmsX5bugCXUMUNJvFw/WEBigN0ZtAlXrzsojTF9YFgHs+8UzZ2ru0J3Wtz+dBekexa9
mkrohlAKDjcVe9BTyCY5pJW8zb46vhcd1MVhzn6FkOjbOS0nc8CvGOu9ikY3H1Hh8M3kJx8fso5h
QN9DVcTuZenWqtOc2V2Sy7OwwtHk18oGdqf4hRguSXZzGXmGDFazeiBgxgYj6kLnJ3LgN3MXszyA
HUUH8ZKOdWhGvQsC0PkFENngC++yqnlKQw+8/rePa+wtCK9MPGtA2YvG8OUaKxpHULss4EbhdE+V
CsINsiLLsk3i51vmHwFCtaz/I+3KdiXVke0XIQEGA69AknPueaoXtKvqFBjMPPP1d3FafYr05iY6
1dJVX6lLvSNtwuFwxIq1kM8I1zw0/vRBUbG8uDAPoDJxOaBSXU++0czYB2t3/KK3/DYHVMf1inrD
LLJBjWOHY8zI+CvvFTdAgbR6zKEtWKalG2ZeknZ7JIz/PsbMDQtbSZlcDWoAw2lUuQWh+4CVGHSH
cEKw9oJaTA9RTYTk6aR7+iU95E3VNymDLRMUiXZLMALZoJmkc3egkFvN+83035cVucTKhPVToOmx
wmW4vNGz3yDkieDRrFPe4TdIwPU+g9arOyY0xYTwCMxdKueK20nBuA16czjkTC3vEjRyawwTr2By
/5/NgCzNf4gjxXerEvIEpBb4ITIFNXLtts0uMn5ItRfrXqBBz7p3O2wS+sH9WoRcChGQIkONBZI7
JuAk186mDpaVAC6FPWDfzHgbk5+WtOH6SoKzFOuhWWSBThvAP5zXayuR1BMpy8spz9APDc12YQMB
peH7bf/9CopDLADGB0HIAOMtynnXZgyeM8WMkEapLUIsequvqSGhz1bnsuM3XH3xCfGiOvFR3+m+
93n2XlXGA7izLEdJyItfa2udm8XQiFIB6vMAQKMmIYRg1MdxMZXgUo2rZOMT/xE0/jv0dh2Ma7mx
zx60JtnowI0FfCVjWMzVAYrDQBj8aqI0v94NNU66lkiYBYnz+5L2W1Zq3/kQ20n9OCq1qwThXyaY
tMAo1IJ9ss0/arR8Nl2p7is9RqKGIr/1cfsLTSdKjKT4Lia6CRT/ZwkfaAA0qgBocRqijA5x+5AQ
VHR1aBr4/SWDJKWPatFti0v+Pbco5E15a/FhGGExj8bCJkjXKpl/MEzo66s0s0tePrcleLki1WOv
drAVI5u20Iw38te8W0lpli6juREhbSp1KawUC0YGxMcoKmwWbCXr4OMh325u793Sa2huSnCgjNdN
mIVQOKkgP1GlG8ApDLR14sBV8c4bgsbOm5WYvGwSSEHINSAaEeGqjbocPROK1cl+AUuRU8bqfrBk
u6HWxaeVrSd3sTTe3V4oma7UL36JuQ9A6KfcXSwzY0qBAouE+KRt2ZuG8Wk8Y0/ZmYDL7ihtBsff
W6fe1TCsn5xzd7T95/fCAZnYgT3778VPbeUbT9/wy8+ZIGcqIEQTWuH65EpJqQ+hgqCMehHE3cwL
C1ZztkVnRUcZZCsY7wN29tpGliYjNA4qhOQH7VHxskOwaS23d1QPNBJe7Oad7awxeC357vRRoZQ0
ja+LyKgsn2A9FWaYUmoM+X0ytB3kABA1dZdxINujoNYfqyoz1pTzlhaL0VgdVoF0B4bxerFlnuCu
l1ugn4e7mHh1GiLn/oNIgxEQ3KOWBuC3qOUADE6Xoh8XO03zKY2XIHxh1gs1vduuurgSgCrwydA5
x39cr2Q0+oHjOsUBMdlT07SvUQmYcTdubptZTEnAXw1MjwkPwevp2g5U0vxA7oEX59ZZDzc0Pnap
N5TbsrmX9U2mbAgeSvSktM+3DS+ub2ZXiNdhrzRhF45TDEV9FvAnUjxmibSyi0v30Hx1wgGLAjYG
SYddDA0NDRFi/DUZ3QGQkDpqnhoeyxvFLdL034IRkKDgPOOlBIpa3MlCeNO7tCAVGGydEVxKLDGP
rUHdYZTuMMBtp4rkUfrr9n4uhZKZRZG23q8T1hLo3zkkCxwzuljNmqLCYoozNyG4Cl54WkEDmDBN
H4qpOFmbMLgPurecOiAvU9MKOa19e1lL98TfSjPTkB7UdIWN9PVcr0YMnjtxC2ZH/aPDXE4fdy4B
ITkr+0OtJSe5G/b/k1VxM4HJ62OIrWGl/d2Y30XNvRq+ltJ9pe3KwinWeN6XzsJskWJDBqNeTQxt
KfDwR1Abw0AOSDXCPzgJcxvCecv6MqOBChtaXNmSZusaxltB/VAO7lBvxj+pz83NCQdvSMx4KGSY
M8JPDkWYtN+UzcpXWirLUxyxiYwT6S9Kcdexi8RBXVRIJJxm4Jx5itoGH4CQ0R8Mch+elQGJ2Wdm
fDH6uhydoQykO3AHgqMK0xPdKSw4P9a62Q0rF8TC58R1DgZwQA0A2BGBcWYK+cga72tUofZ+cKiM
3jbbVZ3ahVQGHJ6gjaPA3yHDFk5GyccyIxN6pusK/SSZhXofJPqR9x0elaW1HVq1c5HDndEaGuww
ysY/WKaOgT3kbwqCnFiCLQ1M3SQcj1nffDK1+8zcKWuIpK9yXkCAzm0IIYe0+ZhaqJkDURk5kITe
aDU07EfZNfwSsofSSQWDU9hSmymQziDQBk0gipgqdhz1ALyCH4aoNtDGBmqCt0MEhW8JqdvVLxPO
k2nEhV9NhVNMIlnktWtwhg7BWodrIarDudFUp1MjHy/qaw+ngHpgLAivSrX8FZfPYflyexVLfx+A
UQxYQNUY8yXC/tIMb3hq4O+P2KcJeIgL/7aFpVsDtR9r4rSd+FLElCwYC7/WAzwuMnq06l1fbaah
OeNDC2XoogGbgJLLGo5peVm/bU5pwaweWoYYV22tFJfhk6XYwxagdlv7yLbWZUTP+bU6Wa62Uvtd
OvSYhzMsqChBK0pElHBKEsB5p+eadOLgD8GjDRqrt/dyOtKiz81tTD45X5Yig7+9npZVuApYwwJ3
TM4+e5ENG5rUzVoKunj60NHB4CFmujFMJcTXyA8NperxPGlApSi/9Bg9s9EGccBV77GTeSejgy8d
a49v1yC3i7tJwNkGrO/0QhTy+KoaAtpgLsJhykELD3n/zWQrb8HF2wODsP/YEJwkS2NM4Ad4GEG8
wGY7DBR++KfGs7ahTR8DV1mpXy8vCVqLU93K+DJWnBQaC8MRSzIV3Ao/uuQ81Csm/gNu/+IheE9P
wB8890TsTx315RAzKcJUKiteMGWtf9fluH3VzCTfNbmvfuNVau19FkkXI43qQ5QoySYCAGbnZ3K4
D6Ky/tB6X/4soszfgZZg9CIJmDYbDzqyzdrA9/pAbQ4yODYxiWqk40c81JpDg57DPXpNzm2pMEs3
GaLmXDMOH6loDmR4o56rwZDuysLva1s2h3FbKEXwqUYKP9OkyR/8vOpPWsTqey6VDapSIZDDdpxY
vccasIgHsvrdHOMG/GtahQkUFdfsc9MwhluhZRfdKPXKZTqLRicH3QFkuUOjMu0xG6rXmsbaFhvX
PeJKCfYgZlI2lo+3gN00prYL834aSRqL8sQImX6ZH+1bwPxdtWjS1B60MHJTK+u8guqlJ2NMI9k2
QdHs0Cro9tRPWODIY0heAj6ah45WgDjLfUrYxtf4kNtaImsnNZf9XdBZfQQkrFxVdoNN9LoE7Bo6
mMU/eoUm0q5tOHMaQ28tL6It2yajRd+TOgTmQJal5whX3LfRN/27Ku+0jaSEpIHsgUaAhgezluYS
HmgQlJBj5Y2MKp76QU+PPGmUz4aX6l9axuT7zuDRJisVhjcltLy4i7l7/gbUYlc4gZXxn6mv94eI
SMlrpLTtPkuV0Sm7ITnjf96cQxO0NzU3yNkHXQkasCTcm70anVWmF26ZjSy3MUOYvWFOhz50aWBF
ttWUBEPgmsk7z0+CgG8hCa3uM7WqH+KIFB4QdFbtRIQMB9B/d9+MNpTBG1aiqWRKWbDtIK4IKA3T
gemF5tmF+0WUY65rSnOsPngKQAz4mKUjBooiwKUxZFYUH4FGQzTZlbL71NoIiiFcAYvDQQ0xIxZB
GMOLRp4f/EYmz2mTE3+vdTHbNbE6PigdST0QI+mO5EvGg24U/r5WKh2tew09/E3RFL5i0xTNE0cD
Jrrd8qrqH3jeDq3dc8s/dbqUQMJPanY+yzGQYfRF9h0KeOEzwb6EdhGW0lOg6FXqpkB1PmeR1j+p
Qa18s3ILQ0Ico/p2lEfpc0ra4lPnqDxi8AfATDuMw+It67j14FsB5iHTnJBtI2nJ0ex6ADQaqDXz
rMKgbTGopR1IZfarb7t+owDx8KxSBqU4bqKpbGNMvs83CbPCJxJjVD5heggeXLxfn9VBlbzMb0ho
y5nMIabl990rKYNu7/OktIBdpPTY5ap/CUiNA5zJGIMmI+j3wyRvj10Xyx8DqKdtNS40/HTd9BN3
aDPjkpQofNkgwO73hc8khA5axsOW5WN50EqMVg/RCGJBCwrF+8KksZfqIM709TEsUaXUe4ikRfFP
EGt3L7lhNfvE5BYAbWgW3KUoY6SQ/gvdvMzKz8D0wwuiYeNKZTJ8NxK18EaNSHhCpn1oV0YOeBrm
7oIjaxled9ZA/S14LZMniKriqEeV2towFOwzKy88kAbGZy3PokfJH8IdDYmO4xBD3dykYb0JSNof
+TBi0Gek8UdiVZKtDWGzgfq8sYN4fNvbNNBbtywHA80BRQW/oNGgLa0NhnnXapiPY1GqbbI21rtt
TmlpOWaigfAJureVZXcZK2pXDSseom5RAr6igzhDtVuNpBtIddcEKixGvKFKzJ/NiKCUmla9hOEj
TS8HZ6w0IEMtuYp/hXSSHO6zon4tMsvfDKTMPwzNr3dtyGMPiurVBwmkeleAMwnQ1QbDB0aZu2Ta
9DCVxjdNaeRfnRabtgFuqgfAxIxTUFvV0TDNca/AEV+aRAIi7XYatJh6T4Ux6DhPCD8xOdDlyh8q
3KSJtSmgWgBpm6FwzXSNCXLpxtZBs4Jn1kRLJZKtdGqEt2WMzJX4B1X6q2i3Jl8pg6+ZmBLZWUYn
60MRdT1MNOYT0PcQlHDlYaXruGZj+veZjSwuW1MzkZma2a8i3sTZXZ8//skX+b1TXxJTSMHnHZaR
I1QU+puZffMTpyvXyrtLef38iwhfnikqxkp02Embg05eonalbLe2VUJKKBW4nH0NW1UkmwLcp5X+
qpivt/dqzYbwbo9ilbQ8xxrq6hA1b6X1FPsPt02sbNPfT7LZF7f8FNQ+JUyo2nvIC3jVv4f0IJG1
APoGthcDgMJ3GOQmHuQED4NEOQDzLWGeUfbXHnHT60LMZedGhI/REg6ZyhpG6EPyCSL3y7iTHOo2
XtfajZN/yrvbu7bUVb5alfBlYg7IqjqtqgNnjQ1s9O6+PQJ6dU+2EJOST2uPnGmXviwQQRESbuDL
AMz8+mDKpqRicBtxbMAwbtndm9JDo58DEJbTlWKFuhQypz7bf98FQrWCaLwvuxjvAgzdngBfe6/3
d90mMB26je6pazghdI7e6wO1rW3+CySNjvWiKfauQ2Fls7LNU01BXPb8twjLDpk0xMQEU1dLHkfm
yYCDKMaHar3JQA1i6Rg0iwdPa73bdpcOBSDKmMsFrxMgA4LZEhTjmAZHvUyqtgVmzHm5xqK5+Dyf
WRCCedDkamBNcEGrGb7lyk8OpJsl+zYl6HixHxbHPH/dr1yGi/UVjM5ALwuICB3a29deVEUVqZTo
70+rOhyQGhQediZ49Jzgjn2/vYerxoQzWVRG1PQSjMWTTAl4ulqvweE3dcjH7nr25ms/o+LXitHJ
OUWHma9QOJdZGaH4n8BoyGyyK38mB5SVHe2H7Eabfpu+rJib1vDVHB4bOqa10OcTNlQDj2fgSxO4
5KEE+Tbff2dOcK5tI4GAhHrve9UeTQjzEtytdauWHAi4rH8sC7trlWMYQKsBNUWInu75r+Ak/yhf
o62xkhF8HfREWXVuSNjR1IqZX4YwpIGV+Sl79cYtxPNALa7Z9Gdy1h+hM+CUlyC16aV8MVei0RJg
hU4NMhQcQU2PEozgsnjUqVqOD3rOHus7816DXsy2QJrlWE7gRN+y++GIRzUE/N7+5NvOLAtxULfC
zAonV6rfTd2+Q1qsbKlLDDv7YYZg5S9t5lZH9j0CB4OzKq6w6Mgz60IIYhKRUiTOkVO8dniT7e4U
w+avnZsfpC3z1uZQlq6XiYoJajzo7KKKdr3LrAq5SickceZfGMhGqFfnoGI8+2utpaWMZm5IiHvt
UA5WOwF8pfK5Kd9JsG/kFZdZCt5zE9NPmGU0UQF3ZVNoHY19nwC4oJA/SGnQZkc/CVTLJhgcri1k
YIPV1AmnaHXHbsCQ0sbSV0rES5fwrJkhziUpVVLJSouWAUicT53JDzUDbUrGHBKp7m1HX/r2oJT/
J7UQPkmBZ2iYQqHOGeStFu6C0rQ1+jDG22yVFHOpDwUsDfi+AC+cCCGuNy7iiU7bBKb8h+jOUDa4
f9oDiLfUDfnpP95e1pKnzWyJia2q5H6RRrDVKq6pXUbNa7s/yZ2hwAe0DFqL4GK4Xk7ZU5UrPsB0
YIMFD4pdJytrWPSC3wZEwkee1hk1w6ml076knQeq0Mzf0jUBusWdAoQZfN4aWLDFaWdDZmlRNVOr
wNh2AciXYvD5rhzKpZWAzQFCS9Pg7hf0UpaPEGruAB0JobOeAEuEoXGebZRVbvaluDk3JHizLEWl
ltSTIQxjnlAQjg8pCpIbo66qe8j0+k7ZNhgupBg2lJXKpaPuccqI02hsLd9aOlloxk2KDRgdNv++
WmeRiNdkzEYVjwQj9mSw9CjhYyAfa0ze9cpKh2Ip6M1NTdsyM5XmaoFkAaamoR1GHrpwDcq0bAGc
ckAdT/zL02JnFgjniRFNbZa62ubZhbQrh2nRQ9Cg/u/fFxOaFNPeZY+/X6Q/oyZygxSVTsvYELBC
3Y4MSwNz6FMhrQdKBCAVkSABjgjIRglTZktdDO4gG5U8PYBEDOrN9WgAa23YasA2QZydMJR0GVC3
H6sGVe3WjiDRQ0bZZp21a5RL40PtNV3ZiylwiGnl/AcKTgzNhmZspr1opDeT3oN9ChJOYeYU9aHI
d2QNYLm49bP9EG5M9AuQ7DB0t2LgPSpW2zQfIBK5C1Dcvb31S6FmvrDpl8ycKLXAd88HLCzCxAJ5
qaWLLG9um1j0U3BoGkjH0V4V/bSTUh39SeAJI/UUxgp67qvgpuX9+m1CcNWBZhoaGNivBtMfTpg4
zSX1go2xKVx61+wlN/3FnpsncyUnWCw6gB/un6UJ9007GqGUT98JE2zsUt9P1JyHyP4pn1TI7yl4
ia9xSC9GsN8WrelCn30vlnIrAzoTiD8G7r/quTK8lL/z6iQla9Nlix3k2epEFKPf+TXI2OAbfD+e
yJG4qK9fLCffsH31Q/6h2sZp2OlI/x/HlV7oistYQvAEoVnZFSpcJmT5LovYiWp8d9srlx3/n08n
JtgVUYc+8rGRFm22GenQeUhtbvAV51/7XkLgKNq41BQfezhAFljG8Fza2kXsau1TF3H3f1vStOSZ
bwy5rEJ5Crum1ppLs5eEQiraXNm3v1HWX0Ph740TIgYmb7VKRr/HiV+tk/bQu5bnY5y6+6iPkBo4
tI+DveYOy9H3t0nhpvNlhRlWhW8VRDsZ8zVldR66c0FReKNuqmwt4t3eyWWDQNUjMYKSsxiylIay
XucNXizv3QXYpFN8Px6Iw95um1nC7yI1gvY12KFARi0ihPJoiDtNgx2DnVhy8Ps7jukxVXmj3a4B
TEOzNcUBUs4GvuhPAv8E30fjlUBcT3CWtB9jNCdhOqwOKaSBZXR5w2i7ssBF959ZEZyljYxYB7cX
hhMgzD4+QfneY4f8DfSCAXXK47AvnkAH39kAt+9vm1483zPLgs+0WjpIdLp1QMkYGVsoeWJk9E/C
1MyGcO0UKRv1UYeNPgmAlkfw/9e8R6j1YCDrn68kXDBBl+dMkmABn9H2QdfXrg19/T09/uU8A3EC
PhEDlWxxqiLxLXVMJ0I82em27JG7ulc4446+emCbd9ozfWdeiEvN9KrTy2BXu5WHyNL0L9b4+wcI
PtLrzAS6FT+gd8++a/1gx3L/V3yi++hCoNdLU/uQrUTlxfM9Myk4Rwb4N80STAGkZvQcIQeyk6Sr
TmMIflaDDGhL8uERMIVPTCOs+OXqcgWngfpoX9MCtuk5bDFM7Vp3kUe37CF908+QmpXAcWorG+YZ
K9fDYrSBiNOkrDspYXyZkI27KjKnL830iYKeYNb/uasKtKzzU1sZTtrLD2X/faxfMcMKinS+EnKm
Dyl6mgEVA0wfQ0LY+NKSlZJOLRWsPInAxOrJxiDvtFbSf1o8BzeFmSkv/z4GwK8o8G8KRTAXYhz4
hJU6bLFgK7SVOAfc424MhpVVLYW4uRHBfWG7Z7kGIyH5wQzgNnYcOVFTPlfN6+3lLO7fbDmC1/Z9
MQRtg5d03kOhsQOiA2ApFVgQUn/ctrQUPOdrEnwU6RDlwFvgaWl9BgH4Qp4MY+UILs314n2MngfG
Ta1pSOY6W9EApKik6dgXxiSovKFucpL+0g/dMxi0t7fXs3TegcFFQxKoA6S0gi1VLYqKdZjoSP1P
g3mxAUxbDpSTbHfWJ5G8Yk05enkD/zEoziCYvMEkYwWDEKHa0B5wT1p7CYBVt9e1fKR/L0yEAMc9
yG2GYrJzKFvnuYpc9WdpOi0wnUFtK5FberctLvvg74Wp118tz3SlVNPJB2OPphtNc1P+RLSVUDVl
xV8ixWxZQvVbT9UsaQpYIeV7gnJ+vvJwW/v707/PMmUDAtB9kMgozvROVAegZFxLrxY9bkrrgLwF
uZNYKGyjioN6VEHiYzyVNeTD+9dS1gCJApprzwa0S9fkMxfjEAbbMMANaWvwg12vKYBOOdAPsGgp
J+ZjND7y0qCzu0ZBBWHFCxb3b2ZL8AIVZLa6XmL/QjDtSGjxk9fbbrb4sp5G3f+7GsEDUnNIQUwN
C6D2G6JDXj5lwWOpOWmxbQBzQxUhgsKQ1wGYp2CAaU1CaflgoYeommCoAx2fcHX4XUKVxocHSqEC
zcrEaIcXjUmAzZWRmUE32E/RAu+LR27Q5A5cS5D3m5CUZxDBgcgdiLO1k7cYUjCcjrlsUCnrYp5m
qEFXVD7BL2qfInVTdYfaWonJayamwz87FiQBuzfjGlLByLjEUDjz0+iSQl7t9sddPBuzlQj3GC6X
1mQjzEByoz7qRpchtVUOUc+oW+nRwbR4CKHm4KgV2Vq9azH9AqTun20UrrauzJVBNbCNj9yy9Tt1
439Udp3u5CN5SNxyoz4ieO7WXrCLh3NmVbiAOsjBQ4N0WjLJbFn1yvgpC7dZiCmjlXR68Wj+tvR3
qXX2DaOoas2ghKWw1u1SA8++unL4V7xEDDQGyQxo0MEC1/Cmyj0VaGktWcHWrS1DiDBWr+TA/uIz
tcqrYcLG020fXPwgJlGRHEIcBITv166eRlHa6wXaeQzleVl3EnC08bPk32P06LalxVEFPM/wzkY8
w1izsJSYKxEn07Q8mPZsnxzb9hf37Sy6SCWE5bNNR3ZG8jH451y/xyDUivWlhaLRMc0toIBCxdQn
1eJwZBn6EN2D5Wnb7HHcZbGt7evNaXANIIrsU+k0lSOtwBSW7QIiYGqgmccc+fUG+1RKI8kHjA1X
4WcZYmi2/4aRgLtefyZxtRK4liLKRKqLNBLD3egiXBvLMtQ3zGk8A7z6Tj8ek+h7T0xbz5wwPbax
W9V/3d7WRYOaCUoWkOPgbwsGpRwpSo7yKKA02XGoPiqob5r9JTQ7KJYFzyNEuwLwItw2Ov1RMStC
0gBhOxDNW9D9vl6lgXqNkSqYj481DPHEe7U9Du1a4rJoBMSfgFlhOPOLDpRl9g2aSqi1lVrlVf64
L0J5WwWr0qVTOvJlMdPgOtocBjpYQrpSdmpMY2N6DDJ+Hsq7cUDhvqwuUFLbYBjLC4vwHtT3j0NU
ORb/vL2TS9EFTFHQSwLLgYl24PVOUmtMaWFNb48+nbSM2+znbQOLu2hOFQacd4yRCgZiVSt6mSB9
MPxxO2Fec0n2AkD2bpuZLuQvmzgzI1zYMuEmaBiQJUF00m5UjJElXhM9aX/AOTXp1/2zHOEwK5nS
tQ2mdxwfOSwD/i4GqFMBO8sa1nHxXM0MCbczM33a5CP2LVNlcN58Alyk8adau2sMN83YrjL/ADmC
FA/XACQjCRFhHXnXWHIJbRQniA/D+C7TnVL+AS4ZBOkAu0+a86p4X0okQqVaQg3UiiLH6EFBiLt5
rQW25NFzI8IlQ+MR8sspjCTUvJdp82Clj7d9bc0CuT4zhEC5dEgQfQq9BW3znc5XPsVizg3Uhj5R
cyiIPUJ8i+WBBV2JU1mZb3IGEoTjoD5JzUsUPihg6D9LZ1TBx7U39NIZmlkVX2ohcm2uT/WbLh4x
Df1al4adm266xlo6ua54Vud2hIAXlHLXpzLsKAVNt0wdHtr+rRytezr+SEBUYhvx99tfbCkIzS2K
PpHGJIszHKZYx7RulTikeYyLzW0ja9snuEWiVmpQ+lhWa21HcHiP1C4Mm4QrL/Y1M5N3ztLazKg6
MJXDTI4XJ+8HO6HfISGby2vA9SVE1HzThMitDQo3VMARIAwPzsnhc/Txwc5+/lhCKSeIc0fVVWRy
fwDmQLuJKCBFB8+rIsLJrSjAqNJ0HfJWPtSpcWmb59sfaul4TR0tiDzj1kO4E4K4r2ddj6lJmDCK
SzGVBfLRZmFjJxHB+HiBctjBIKnb6e998K7mf0BiBywJuO0xYg3uHZE/j7aNkoDdHq9LdMu7bBth
vkH+prPt7XUueP2VGeFORIcDiqYGzNQ1Rvfq/q7Wil91Kru3zSwc5yszwm7WzVi0bCKJ4VV01kCU
Z2Da9aE3rHOZ+TamOFau+oWb0ZgklMD0A/2ILyiKSJHkIoImtRPR4lVTs03Y/IL2/FbqnuBSmAT7
brFuZSsX1zizKdzGkiZ1elGrU8hyy/GpjB9sm+TMjuoVsNTiN8M7AXkteN/BB3J9uvOqTAI2GeqG
bNuYoQcxskMxrsmqr5kR1kP6MjA6GWb6elvQ+6jyeLi77RbTLxWiPPSfdB1dDhWHWUQy1X6RpzFG
Hp22wxQKZC9LVK0wWg1ZvLXm6uJqQP4AokYkZ2hxXG8a9MVxpCZTfdi5Dd2RvnH4Wr1k2YgO7WIC
BSgQ9F4bqRKC4VbdRNVpEplSXwZQTejBys2/5GeKDPQuUnFsm8i5EgS9KgWNBER7pGz9EJ2NSAPx
vAalv9bCqHKPwinLVr7U0soUcCOYeEkhJolPuKijeBjnAUj3a0gkWmVSuIbVdh4j48ryFu4ucNL+
tiREpHE0KMZJsbwQMn15o53S1toHaejiptnfdr+lRamAI2HkEX2VLw9hEFn63IpRBM57uulkcIVH
dDOU1sptvOTlKsU7FL5OMQkgXPqQWLR4xlACsqDaxoathl00j9Swh8i7vaClvZtbEu79UEpGUFdh
QankgbfRpgY0CDctebptZvoz4rGdm5n2dZZeKJIKbcypXJ/q453RWdssy1cC+PJKDDzbcZT0L5Mp
POEGWqKoaCXprwHcV9ab0Ww6/U8cAEy9/7UihDgWK6QIpypxk99nzX4A4WS/vb1XS/NoBohKUdkB
bxM+vrBZed8msTzReiUY5eM/8xN7HA7PksOP/U73yiPbGwf0c+9Azn8Bevn4MFGNrE2DLHn6/EcI
h4olidV004+oh0uvv0oNlOirlU+2ZkMIfmXflbhxYcPUPC147xSwZK8B+pZiHxryEL2cxLdBk3bt
eT1XY3BJ404C88X3PAlPLUmOMYk8zrmjF6YNberKvv0Fl3KJaVBiqs6BgUjMxHQMZXV1gHWxNgcX
zSXCtVEkmV2VgUOh/KmiIbaylUsRY25S+FxtrvIglxExisS4ABHnqF3yo82VTWKZXmskK8F9bYXC
l9NKIKN9il0dMoiJ1lr/6edStYeM3XvWyh+yFWQbn1mXBHjklc1dal1hQkAGu+TE4YL/d/1FI2jy
FvmA3QWEzCOM7cGt7SjQhGyNeofLBtXIyAWx0mPbEg/40Y0ZfEJu956HK7Hga8QB9Qsk53Uo+SCz
EuuFHQePA+tRZOaNBYqBPcu/ReY7Nbzb3rTswb+9SQg5EuaJe55jvSOgEFs5R70QFJ+tmxjSZ5/5
H3KmnEN9raPydXHo0mCqaIKugcpFJMsJxkQdcmm6grojXmukj+2ROaX/6/bilmAKsEMNhU4jTMAD
Xn9NDawfPZi2EOxUepZj6gycupZqbQspOibxR20mex2kHXow7AK9+XHb/OKxmeqHKFyDIo+Qa+u0
bdsSFE94M2U/6jjBSWGeGrTIJD4xCLfiuYtbOjMm3LVEl5kPqm3UwsAmn9PXeIz3VhV4uvQnjxn8
uX+WJWyqDtqKiJZY1gA1TOQZRyM1kI4bu6bP7iAw7ZZhbZvj6izK2gqnf59d89BHhHZAB7thlO9A
JexEegOlZ0yfWPzcD4MDfPp9gOlBNZJ3flM/JTm9M1hX21LNt0Xc2ApkE/7gE/8OF2KnGdQzvOya
6figYcBDzwpcqrmgXbOH77ctLR7UmSVh9Z1RglUxxOq1/ptG7ITvOJpfAIn406xou+K6i5fnzJoQ
grMB9GBkWhcDI6Y8vPsoTyvBms+uWRGCT9jFuqTzyZN0DIBsQJNiIwle+USLt8lsKdO/z9yG1HoT
KlNEH5v6nVj1KWyo2/qvmGvcaJRtWPiZYjjm9tdaWRkVnnfQYKM+piWnmrvqaqEKDQa2zaV65WJe
ynwJJXgFgfse4j+CGYNXuW7FeOAFhu51Ed2BU2n7Jyv5bUK93j4M9rA+kBBXqjY4REYINH/46o/j
ipnFwz1biRArM1JnJpTc4d5DsC+r/Ky0j0pqAuNDV/xhqaULtKwGklBMGgJUJmyaZtWVREILySfo
1fveHvVHDtZz8mpo7/3oNf6dDjlmDVQXzaZam9hdtS7sZ4i0vNJKLFRFIS3THmh4CE2ny4+Qq+HN
d5AG4RRAIbBVARHsNrc/5mIQmS1d2OXK6IqmnAoCGQPPdOSMdBtAwDtIXlLL1tZYfJY4C652WriT
giDMwwRPWiccL3q7yYH519vtyEqkb49EeuSq20cr2INFR5qw0NOBgD7ldDJnx12yeCdbGWzmfrhP
yxZCZtUmNaVtgyXe3s3F+32iZQYHlYbSrOBI7aAng6+iNKCHLSCJykZqtC3HQ2bU3pFb/uuEEMz5
yGYsGYKf4FgXrA1ZoOmSluFdQYzKLmP+sy6s1lEDyuxR1V9ur22x4Iz0ExOEf6vMi7WwILPMStZh
DsBHbVvF+amuiszV66Dfg9aWbhtKftSsqOzebDKX9BAdzP3xKaH5mrzZ131GKjzR9COJQq9ZDKZd
VpIGiELuaGa3UXsOfoLYDSvN5uQj6LWVmPo1dF9bEw7o2KptFJWwVo/gJ1fVDTfui34FYLFsBKz7
gARMVWHBS9Uw7gPDYhhdTbofXU/7e9NoX/6PtCtrjhRntr+ICBaB4BWozeXyVrbb9gvR7m6DWMSO
gF9/D77LVKm4RfR8LxMd0xGdJZFKpTJPnpPHzZLG/IwhOAs69ZaBQRVT7l+aRIl6pMGp5ygfNUjH
WrayligCLm9YY4JRTJqwgDbYcplRa3uRYtYMx9z6TIPdmEJKZ1dR0JQk+zz/0b9ed825JQH3A80V
VFxQcZQudLVRUYYLB4iMDivF3pr2cfx7lJQxQYv+14SMwyp0Yaq0gImqPKThe2mtFL7+21XoUEBG
rxRlA/VSr0fPGqNHwp56cerckBZaFyU9pIsVipkYjN71tFUTfggz6dJuNXHYQZWjQxuAPdn8Z9E9
5pA6GjoPyMuIr2pFmVp+19d2GYNhE8VtzCsYFOApybsVW49YHsBmnHlafWR2BYGlXS6WmLiX7Ex/
fxLrqd7GIQhBkT9Sr2mPA1/T8b4iP/6z1Uzh6cRKEQvIHdpYjQmOn8jGwL12JCqwLc/X7cz4NXYN
MXdi/IVaiHQ5lyyCBGYzrSY9iu6Rq/flkq7iTCQ9MyFdyJFZjI4zmejpZ0h3WuWHOQBJX+NSH+8y
McXhUXWIKkPiG2zd0p41IIpUhml4oy8ew8p5Uu12oes0a8HG0xqVcpWiOnX+VQwtjgIWoKXWVl4T
/yDGX+cRWAF6C1DURJECzZPzf7+NiqHuv9tn9KU21kaQu0lwzzHOff2rz/nwqR3pDaT3HHBXgeK1
lflhmrohBZEt2rlkYT1z+4XmMdq3qPyCDFxKH9oGr5HCQm25cu71/E8q9IV787tyfF6GR1UAhUmw
GYBZCLic8x2zFFqofYfXXHGLmajdhx661C9XwUe9GVaZq7qvB/3GWJsrTJyO7o8M0w7dTeijVuCi
GgKc9s9gFQIpAr2qzfU9nqE9wk/DR5xUy6YOixSQKsxH8oHjOdaahVv3z2obuBFYpTDG4lb5wXG+
iBU/Nka7TuJHtau36J4+t7rhq1oFguUc4atcevzOnEXU9iAvg6sGNCHyca/aNKjBsIknopXug7Hd
V0zbGKW5HnAsh3EJGjFnDjK0OJVoMMCjpS3Ic+gFCAo/q+qxeB9oAO7QbLSp7uVpWqduPGgEZGlt
aW65kmFqlZCOumNPxU0IfdmV046p7YJoJOdQ97QnkuW4q18C1IYfzLwjpn/9m81EQ1zBkEoHTBPl
dbmtCO7asTEUkXps3A7khxrfVkugqFkTCB+WCjIMACalIx51ulaNFLd81x/RzBuSW+TT11cxd/1i
UOofG9LxHkwQbYNTHflX9TZ+EHxdoHXNPzr7aLvHNKxcs80WbM4vy0DodTAzZcjOXhZNS3IUpjyz
2oXhF4NQtvHz+rIu35FwWkiB/q8J6eINNNXO8NFB0xmshLJNvmrTj/nd6Kz0eqFbubQa6SM5Q5hG
pIUpB6LUobYV7ANdvuvLmTkbZ8uRPlLSDqLWVNgo2eCy1CX0dbAz19H2xlKUnAn3Z6aka0ujZRVo
BUyJ/Jem3KT1V9F7ItxcX9AM+4OpocmHB8b0hAOD7nks1voWjXpzxOnpnW3OU9fpqR+yV2PQt4pi
3dTFcxVG+y6qfYdAq1EnjjfgRRWDOLGhLySOtqQlHtF+Xf9hxqXnTD/MRloI7LB5MQhThTE4qLma
ghJXqX2lBXIzMnMV/IkOi1/1QB3fMUHi7JjRim1MhsSv2kYIt5gIJcJmDFwMzEU/eFWoDzzQ48BX
RWOmW5BBtJDxhID5De8N6CXkg2X4VI+K323chcLXlaz/DT0c8icKKrauSQ/ZXMEs/ZN2lbnjYFPa
D6Hd9l4QVuNT61Tac9GoyXtQl2wXVlG9LjNWY8yRt84hUbt8YR59bmc0tHxQxZteUXLSHLYq6bLa
Sj06KGyjWKO+Asx5VxRVtTOMHOzdEH9yh5x0CwiHy8wAIxQoiJkgdJ7w6ZKv9HZE4xFiXeDdeg64
Ar6jpTbp5Rk+tyDlHgLVmiHOwOyilAVoTW+t9iZYwuBdnmHYIGjzWLjfcMtNv+EkS8+Gqa0u8OBo
tFu199vuvaNrI9kN4vW6C39/iPM8Z7KEEhOg5+gSyrSfrRHTcAiCFHw1/a/GL/zMpeukdF39yHYQ
QHjsvXrp9p79Ric2pQhlc73prBCiUf2afEEobmX74ya/Te/KHdhG1+Zu6ZNNcejaIqU4lZpNZdEO
BtVN+JS9sNtk168KT326vpkzTn+6l/JD2yxYZIkKZro1BfjdrdcmltO9/2dWJP+LeTQAWTHt3q/R
Dx+DWz0HN4Gxu25lYct0qXAEBuOgSQWsxLfBBsMrP2q/m5gAFkpHMynFmf99c0KceHqrkSaMe9gh
j9q62zZ7lFPd4Q1SMI/XFzR7bP9xOn1yyhNDo04zdIFgyFK3Y+CH1S7QX66bmOnQmgCTYsAJoz94
/JqSn7V506nNJNWnpe+FcoPY6+eQ0LCeArq2nU2if1F1ndOFx9DlLTxZNQBTn84vcszzlZlRG1gT
BZsXTBVUvOlYAK59kMsundvJs6RjBENA7qLwYk5NmnNDWtqmNUSkMq+22lVulG5g/8jVN5H3Lg20
FcTJoIOgtJsaKp3huIQhnwtVGqjyppocBuWoXP0rSBA7JDfhkq0nVsWab/NbI/aKPcRQdBBO4zXE
N9ox/HH9q85s75lZ6SSkcaORqIBZrb4ZO08xfg/5IQ2WwP8zzzowEADYiDfUNOxLpd3Fo71rygj4
NaeruAoyxKg7ID0QX6xV6q1KWtSkraToP21OQCrWi8JwQQpSrJI+qW8E7aunNMnr0G2UMXupgIl7
KFOl/SwcZQnxMNP3MQHqQ40UROB49smQB5YVqGVQJwW3cfvquNkKWMzIV3fjTb7OoZz2XG+vf4SZ
K+PMoPQRzNxELcCCQad+NPB6pUtTYHNf+XRF0nu/IWFjK0jWPM1Yxaqbgz08AK9ZvMQnMBOGNAz3
WDYqmPiDXO9Vyq5smYb8BIyMq7ZN7rjRum1XLTwCZvYLNDpImbX/aR6dH1WedRCESATo52zhMwWJ
Z7/wMJtLUabqyFSHBWWGjBYTEV7YXYWF6INXaSsdoCKgtWqQilWasWBr5uNMLM8gytQcB7md9HE6
lRRpFyB2QwOk4x8VkPT5Kk4Wcta5E3hmRroiOiHKPh6QCw0b5ximLqoJT3Sf3gcPzGu+eOgmzNXX
MW7bciG0fl+nUmiFabQcJvIj9FGkw0+MpAmSBCvUjuaR3ECPaRV/ksdP864DD66X7FCpbbdD5nps
Z3jDNgYbq/vXR+zsJ0hHLDEdptvDtMn83bIP8bjw78/djmcGpK8Yq6wzmQMD5i+DuU3g/rcOHNNd
NVqhWbzw1p57Np7Zkz5nxNKoiyN4aLRrDzm0jfzgdtyQ1h1vuKs9KpvhR+vG3qvxvERaMwO8A+7+
5HNKV7KipEZKvmVR3+Id3zHb734Qt8xdbXIkr3lK1n8fIM8sTkfoJL2Jhm7sUjbFFcyRqsoq7JeQ
UjMh5czCFBBOLMRqbDXZtCauJzuri7d5sbCG+WP+zyGY8usTC2UBkZFxwBpKHq4do/Dq/ofVuM2S
qOysHUzcQuZAx0ysXI0zO62Iugx2Mu1xhNJUaP9sjDsnjhbC1kysx4z0P3YkB0Rjtx4cDS/FUHkY
ukMtfijtwmNg/lCd2JA8LbECve472BjDpzhIwDO94jR2Q7FtxoNePTK+U52fw7+4Ls+WJrmbhT6w
wuwpWBCUoWuvLVWvyPfG0qda2kLZ6aJ8aJwWy4M4rFncVyF0wRL/euBbsiG53ZCPQaZDFw90sE+j
vc0F+J6jpeA3e3ocEAMgX4JCujzj0do6C0mNDSudEDvmO2wbDG6Vco+qL8MAPbrXKj3WAZhOtNxt
02dlKfOYfWrZE7cjUELWBLo4P155XWZ1l8Pt23Jt0McuW3Pw1vSlF2SOqzoCQoO3ab6+vrlzWTt0
YdE9A8AboqZyXboxI6saGBKryu/9YFd8jpjZLl3HQwH03vSKg/oEPtIlHue5DPXMrPRRY8w6TxOA
eO5tKN6V/Tp03Wrfe+1beSz3S8/YuYhyukjp4Ucx9DxUGkWFMtsW5BBUgMj5Vbe6vpfTb5aThBMr
Mpy7cjI7aiYrZvXGC5+MB7uDyE2NOAkpxLfrxmZTklNrUkqiKWU/ljqs1W646f0QnwzE/HdIgUBC
tMH7R38LUS+Kno7GTeWlsS8qMGwsnZulNUtZSd63RRNEcJ/x/gNjjYdxW3vR0Vn90Xf1OnCrTQFd
qv2+X4irczEBpxWYeYgdYSRCijtjoSW5rSIVTCu/gv5YQz2qPF3f4f/HR/8xIvmoGDU7geYFwDnr
zje37R1qij+zW+hQuhPzT7uU4c1eFqerkty0rUDWVWswqG+0dB1s+ufwMQdMEPAJdDSXipize2gA
ujYJtOCdKDkQBiiJU075HuNInm+beCuWnjnzJv6v2kulBeUC4yNAdGYegfQVhNZ6tPrqpbbXTOg+
K3tILtgliarYDGWPHCoA3L7TlrL/meiB8ityf/wXr1j5NZ3Srm6g44G6CoJwonz1/ZMSHaKlC2Bm
s87MSOtoIqNhlQMzRngbxrddtDWDhWg/u1UnK5GumFGHfjz0UzOv10df1KpbhM/XD83SIqZfcJIj
KlVYoR6BRaDvAtHWr6hroFz5cd3I3Mm0gPewAM+Dwu9FY2es7URBLzjz4pC4BcgSAwibccPl/A6l
GdjrTX+sV0X+0rcvwRIOf/JaKc6fWZ/85WSNiWJAYlaFw2VdvKkdelS7cj9Q7oaGtarq1I8xxMvt
JZH4mRf9mVkp5rE0DvH6xqJH46kOblPz0GvvRvVhjH+dF6NwQAlwAgRajyjbnK8vq0Vp1SqNPQat
aDdpy7sMjMWpGi0URi/3ESOhoB8EqgazyeBjOrdjNm3Z8AEYjozXLmkPRX8U5eAJY6c2m44+cLHQ
fLp0TgiYTLbA1o1TII859UVmQZIRKAgMzCnaSxI9KfX7dddcMOFI/S2zhdpqkMNEYbabirwZwP/X
g3/dyMz7dVoI+AYn0sEJZXK+c4HmNHgiAVo9am72ZRde9uW4xb42oJLq0g/lYB0Tf2kM+jJ4nBuV
3H5QCipED6MlFSsrrn2xFMlnchqYsEFrgTqLraFcfr6usmnCiJUBTKz4c7cGHngdb/jOuU13teXm
Ht8a/JVuCu9RuM5tvHFul6ZiL2P9+S+QgnBGFItjuAl0TJ1bKDtTxwRxhzvr9foXnDEDiqSpwAhm
uelUny8UxyvrnJZhge2L6eyNfk3V51ZbOMjf1crzSGVDFQzQCRMDCJj7lzIYtdadMsM8MfQgs6fk
VevccBVrXgcBOHbDNoGfugaU2A7dKlxnR/C6X1/lzOPi3L4UScp01GsHvQ+vvRnXmp+uybt2N6x1
N32xD7/p5ufvBYNTyLiyYLnF16pjlcU2DAYfpuYKFdID3V5znZV5aPu19gXo19IaL8MyGh4OAKig
b51qn1IUi9VBqcweHlP5yjF+KO9Aukl969Yq3M4dN86H5oGhIPAMc7GhOedFNh5uBlr5U6VXCgNA
PUL+OQjhRWmQutOgaKq2d2LE/KqmBsr2+ubOLfTU2vRrTq89asYjpO0w+c4gM0WKnz1Pn/Xw3R71
7dB8XTc2E0fBRWgTBDiMVZCLXYW0e1CW+JBOHnq9+rMfWtcqjteNzEQ0ezqCoPy2dLBJSfvXaz2o
cJ0WeamFYpSL5iB9RApoL3jlnBnLQLYCmC0GqC4+E7OzmE7oMgie+1BqWOYEmtst4PpQONANC1ML
UjhhDlMyPQHQZeS1r9NXBxoG0d+D5MAdAkANLs4JQyinwYSmrBA2Gm2K/diBEKX1TcO//kFmMgLw
6etIBQAkumzQDpGTaWXXAJYSrJPxbeIMjtmuQJtWW0PKDc2FJYZZsKtdhgzcOOiSgO0bq5L7etGo
ZE4U8tQzCrseXZUEg5cFavDQGxR+TiNU0rCZBfGo3bW+I6CsVGo2sCsofSmli51Xao8IBRV/NtZi
J4RCXrOgxmuEqV2xjQsjGf3OQEKlZlYTbVqRGprfIbm6rTHQeYt2Y3VXakPY7gvKCGi+LNw84zCu
9WaI9paeqR/6kNv7ntn1rk2oyTxNy5CbkZGAB9RCZ6Jyy9CxvjI17yF7bw+fkN81H/M6yI6RUic/
isRu98RJ+rUJG4+FHVr7gnM98rPe6W5IallvXRmVGz0ZIg3yFKIZfC1U+F3O7M4f1bQOvaFSu5/I
u0GHo4davmst+JtbCZo9CF41457qqggeHEU17uPesTtPOBiCdHto8u6oGQ2vRVtFa8o6DIfkWqP7
aIJZG0g+jgzN6rwAF2Y7xAIjRpFyn+pcfUvKMXjMm5oBN0bNcpd1SuxjWkJUNxDuqD2Uo0HcyYsk
v8FnNMKV4STDH70ELbg7iiR7Zq1eoHwG4Oea1zX7qpsy1dcKrTiKQJS2gOmWYfumE9G852PYRW4X
2fGnFlbGqgpb0rtAtBm3JKpRVW+sYGli9LKAghI0dIpReQS/pSVDiRhy1UgpMfqkZyPGbVG2UZrN
GKsb1hRe0GV/YmWpzvCNpZBuSaCm0RueEnwEDCnudVlZRmGDuKccUaDit2+5R0c3O5Dn5/Cu2zPP
Opp3CSSx2ofsM1rZSMOAr/57IkKsHNNIoLud5tnkkqsZhJTwDIfdAEE8lL7afjH/mLkgz0xIV5Yh
gh6TnjDhBGvMb+uHwftEHRkKcQ8O943HcsduK9fZLSGN5iL+6dKkeFzwlOaNgN0QJM5QTXMF312P
lEsWpMyuGbSWDN+REuerZne9/njdwMwbe+K5RF6hAcE/jYqcX/cN3h85bwbkjrmufNCO0ncO+b3K
K22Oro8z1ukakjAholBmdaPbYERC95tEz35Dty2G/7J6XzDRlQuXxNzST69TKeFKw6AXIcF1KtoX
BSmtFS005+e85tTA9ANOEh27apJcL3v0AoT+muh8Uzq1Zw7FDdf/haXTK1V6bTgZR0SJAcOs+4/E
tPy4LfyKC4BY/p6s9/zyljZNzdu8EJh/9+oBvKU3NZ7aS2jjmfzQBpoB+ShFSMG5Pt821g16h2iG
bDThayC219nGOkZjtiKBtrnunEumpH3rczVLBgW176BgW8z/8RSwxMZv1EP09zRt2LiTVUkb12s0
7JIAjYq8D/zGYv5A/DR/JWoJ4s8lUtu5y4AiNKPoAroscB2fb2EZ5l1bO9hCAdmRmrlF5Blk61SG
a/a7ZemJOUc/NSc5eq0lZOAYYvaGDN3+zh/Ur6ADK8Lr9a810+nH0BEArOgvofBiWlI47ByzisSE
Q2+h7UW3zvEPesi/cOVAMACYDWOjbsXe2RZvwvGXsKVzqTGSfJRtwbN3Ceix2r4FaytsR0rjAttt
AyeijUsyUQtW5HfnwEPVYgNu1Djirh09WOTJatfXt3Hua52sRC6OZGM1lhMHCOqbprURRlKhQagd
RtAkoq0cxMf/zJx0xthASozqwJxh/ErpL44MuQhAaxX/uG5nrkhgn65Lcvq4zGxNmV5h7KfzrKLW
6I63KJrh8rylKzS0Ote+s9fsc8HsVImTk6CJIRNpENBREPA4P2sVQkgVtBrQwLhBM9NzzKdWP2oD
yrjMj/J1MywjG+bO9wSQNKdKARROpaU6kRaJMCfY05wXXjEa+7xtj60ospVW3XVoMivOAmpqLlRi
EA/sa4i9GMaSlolMWBhU6Mj1BGlXivFgJphHsxlXd4VdvoGzb6mXPmtxwvajlU6mWfDzjbXahtRl
gqsmH1IKPICGoapEMO1DTwIl8kpSBukm69tsoSswkxdg/gSzQjYqu8ZFwoJPzBNLoCfII3OXtwca
lJvrPjNzysGcDfAwSLLQp5OpdxUArm3SAj+sJkm2Mkc18q2q7oFEpH+uW7rYQ2wfGvL4ZkAOY6ZG
uksrRvMCd+yEVFZdWzwbHMh780khBqr/C0Csi7gCWybF4xdVJAzBEclDWIBS5JCSzBP20Qq+FM3P
xod2aZB+zsrUr8FQJED4mBY794rBFKJmuYm9C/vH2PgkeX8ouO2X1iKQbXKws5ONBaEaAKYDHYjE
i9pRSUIr4xSmqrr0+/amM7ZBsnVyDFruNROqDyvLCtxYvMd0n/31iC2Mf5etcHtPtSLJ+53WJlrR
ZRzcxYDl0w21d6jauMB4utdd5MLdJ0MYsMTUJJ5xIIQ+31DbYGnhDDA0jK03xO1dH5KFN8C8CUQO
IImBDJGnRvVcrSJiQjIJcnK7osbULGgAf11fxpxfQGIHjwywBuChIXlfGLXMJkHBvdH8tPvHgr5X
wA+rYsHMxdHFbqGGB649fBIAB2QzbZwIaAVjt8g+L51DRqivoQF6fTFLVqRXmSM6gXAHK1XBJ+qZ
29gkvzOeLcT02T0DBB37RpEmyvKMDTNjJwcK3Qshuck/e4jElDXaTEtX5ORC8kECFup/7Oiq1Mwq
rCY3YwE7KcqKSrkZ+w8jvxkjgMkhGGw6d3nl8hJE5AuP24trcvpYJ3Yl19ZLJw27YLJLmpUNIivQ
4Lpxaq868PsS40nlS+xBMzuKxiCkBDChAd0FGXvF+4A1fZNwD7HLC/vcZY2AAs9rsMTFsmRISrkt
BpUwqH1wrzbS7EiZoe+QNEMZpio+EhpV3nWHnNlJ3FiYgcTAMeaw5YSjxXB1qxkIEnWRvKrl4IOG
qnXVDLzJKj8YGXUDsvQOnFuihqtr6sujgi8XVBOqAY4RtxxMi5YnOjwoIt/hEDQq/7adC40kOKU+
kWfis8mJButEVdoUocNUnBs745FrgXc1NxYzmrkV6WjSQQsVhW/9u1RyUhBwBrXoBFTOvAGyBUx/
7pxHI12xaglHf1lzmVZ0Yki6JPsgAqI/g6Fg5H4ClQlDrGu6sgavsG60xO3xICwVv04AQRz3zFiY
9poJX6gHajgGmH5AwJdKPtzJy9EA/yj0R/SVpiQrfSArTc+frjvlTHJzakaeAQ0Ism4lhZkwijwS
fAijBMdJ7je6BtDykpfMWptuyKkDCqZVaVGsL3tF2CMWhe+lAgSrkk/G/oRd7UfpkrzUzI2JTiBe
MxYIkMC3I93+mlKrZd1haQbjD0pm3NLy5/XNm/1GJxakAFKqA4Y6HFigMZQbQ7QYteaJJOn6upnZ
hYDCCdkuhlSQ7p5nFw3jUHBRweRe2+GjSvujwRZmKuad3cFrCEVvaJrLLb6c4X9nuQln74OnIB9d
nj/TbPSh5GMfOV/p3SMlB/pHjQoPdeLN9QXOnWk0fdC5nXIPKA2fL5DjjRKYw8C92L4Hw6jHxS/W
rjAS/i8iMCZGcJuhpIOOpnSkKzMTms6gShMb9DDahd9j1AFykS7KPJsOMjUsW7pjLpULEUbA9I8a
HDYWhBDSx0tHwbkghHtoV/8g4FCzWNZ+0NTYF4154G1tgTUuerYq+sREL1wzibRdRYR6E2TlziSV
sS6aMgMDgvFyfdcny1JGAc3RaZQZnHSXRFRVYWqCDQFSc6G5Ru2BgTAs10X2JzCZOzjP7RIF4txn
xhMU/PaIaIDLyHlf2prMqkKOqYjQDdpPSte8GD2WLHzm2YWd2JEyP7ukkQKWAQDhu5emf+gA6zd7
PzO3hXPQinXx11AmfGJUTdA3mU4P+GbO3RcgGVMJRITU3I7RfAQyVRFuXS0hSOaizamZaXtPbj7S
NHGt2dg+y3kQNHebMfRt5/m6U8wlKSANw2ea/FU3pG9kg+gAFO2Me1p/F0SHDDIYNqqE6rrhq2j4
F0nDqTHpQ0VqlddZGiPqENUty73ONnW6xOB/Oao2ncBvJrSJsRHQkPN9S9LcFqWB2FaCs9CMDFdY
BMS5QCqLPt7pOdpRglSuUoJUOAZdGv+VmfyQ9M66GwqvK9FiNr9AN7wQ9Oa8FOkkENMAjFzyVSLM
BwIVSpyGhvpNkeOEfyVFvYGeOh89JT8UmX/92845EIj/CUB3DiixZSX3gipNOTYYo9DKLN6Wakq8
xIj6Q26AHPtfmMK+I3sHEAI3/vmeE/hRwB0sLq/GgzME2Gr12aLieN3MJfgONsCboet4c2vodEhH
z0CWmKnTq2jk5oYm0UvXsEPd/RmC34YQO8wARCDaAQyViKPG+pWpV4UP2Qi3MyGldP3HTEfjIp6e
HB1pzUkd1rWCyxqtefS0W49rIHLNbxv2oncLGcFsJP3HFJEeg91IVJGGMBVq74W97ZPHSn8ui931
BS1ZkQ6O5Yikr01YceydU/wYivtOcbsluaK5cwDtQIxyovWOtoSUppEw7WKGNhX6s6HvtH9UnXmw
RuscoD+2xqizZw9LiejcUQCHEYIPemPQQ5GMsjjXM6gNcNDURSsHtGtxFa5s+nh9A78RprJLnJqZ
MruTkN1oZdwqoCAD85NOX9oEasIgrGFNvOpMOhxJ0GvBGvKo3HQx7t5mfqE53U/EKuFjGi4sJphL
qnhICbT8yQYa4RX8PgxTtQGgzn6pVHC1IRL53qly+pkNo/PUWVUKHAFQMccYJACPPSA+XgcIzHuJ
fyV2Y4jOvqWl3W+aKA+TdagQwML1Qs1aN2oS0ERWApUuH4e2hsx6XOa2pxtqshZRb/CVEAIKo7RO
LVeMo+HXFS0eiqDEpBKL0yp1MYOC+Y/eLNZlA1R22CggOiATE1EftUB/DKUo75yq0UbXsnr+W2kp
exvUpGEuo6WKPltI8KrqCfgDeA04COSFCt26STpqAE4VqsAldyAPRsvdesDAoNOvmq4Q4Yr2enqf
6GA11gsjtNyIWCkkbjDY5JaKGrxCxranhygDuYUXow5/r1VZtYvCiq77uEN2MJACUA/CncbynCGm
LyIuwwZk0F260aoGPVRiF3wdg0Y6B3cEEfsurCFRoUYTyUIPSYjI1It0IZLOHcJTF5IiXDWKsepi
HI8M3CV1cNcGTxRFHzt5vu6rlyNvCKUOYC9IZfB+v+DRqWOVRNpUYBz6e55vI4rZ/vVQvth24hbx
PqA7YwnFOHsKT0xOaz85Hr3d1RSccyjRYaKw0MsJ7wPayGJ8v7622T38VtSAFATIaqXI7NTl2PEU
dpq+2ooIespl/BIb1lPRioXPNb+N/9j6/vvTNQ0c7ZWpFDxClNT+VIfHhjBvsH+SYjWOqzp5jKt2
4eaZeWSgsPTNk4xCN8appUidqG1YsbpEkc45hOVDLg5V/yuMfg45tBLAPAeYF4YkIQCKMkLRuLnu
s+StSRdqlJeR/PxX6OefU2iVHTQRfkWXgNciOFYg8YJ2phdEvih+RAxt9IV366UDwaIxdfDwwkf5
XVo3iB0hPx81HFqZGI8slTVh9k4ES2Yuh8FAE/g92wZUGBDiMpduIDqrSMccN6GwjsTpHlkXVdsm
cm4sg+Uu8J7Ciww88jA1tINud7mCULO94FqX+QUAk0h0UPeyIVepS6n5aCdOwaZKLKvrA3LZaBNk
dus3A5rpzjigGmtG+t9HhWnlFjYX0DDtvxGbJ+4caH2aaQmMZuUrc/4k0eAaFb6k8q5kP7vhbtBv
h3GpbzP7WU+MknNHUrMABIkEjtSb4zbWrLcmatd5tUSKO3NWsbipBYEaN0XXTcoCVKPUg5zUqAc4
qZtld5XznCHbyO5tgEirVVYfMgwZ/20smmyijThtKe5eyWUzyJE4bQWXrbM/k2B3nN8FmG7myp/r
dmb38MSOdBgDx5lavlhbVd/k6Sdm3bUlmqjpM5xnN+dLkbavip3W1DIspakeRzV3+2GJ6OcycJ9b
kBzB1msgVTkWkRQxtijbJcx+pOne1tulFt5s8DrZr2k/Txw9K2xwNuRYDLfvFfpbqQF96HcGni6B
diu0wK0b/V+4Ak7U1CA3wL4nz3Y5RgkCdRsVZr0hfpTdD+yOd2xt9H/9zEZO948dKr0WRFQbgxrB
TqTxvaXxVWOl/piG/t973KkZ2bP7tCOtCjOt0iFQ2qsoq/wiqxdWcylQgGCMSARgGzpuIPyT7IhS
FEy1UXUFoHFEE0UEBODsFgyefdIY2SHRW9TM7FK5Y6BRWRnVwD9skXV7veYgUxEV+B//fuXgctfw
JRGXcRed+07ROYXD1DRHD7BPAaRKay8sRbBqC+1fnOrTtUunmhoVwTMBa7eD7pgH2u+aEp/mx+vr
mTsLp1akg61xMAUPAb4kFT8w3eZCSd4LykegHSJ1ROqJMejVdYvTDsmhZBLIRT8HkxMXpYmwYEkR
6ShxM4jJr+NSNW9ycNejt5maCx9rLmp9D+igGAvaS7kK2dRpE+aTqbY1bqsgf2B8CTo4e7GgGzb5
KdRRDRmcEgVJ3Iwq+hzlJD9decaw1dVt062NZqU5D7oVuc0SL/pcrMT2QZYE5S6kgNJHUxRHHYoe
xW3omrlUa7x0HHYZISuLNwtf67JIqKnwc6AqIAaGLpmUidDEKauR6RwdRSD7FX8E8ZJmvVf6AWOi
vHq57huzCzuxJlUJaSaaMctgLULZ2OYbQ21QV6ndnC0ggGcjC25kZNJARyK+SO8EZazSmk/rGkzV
t81mbTiZz9rahXCQF1MN8gk/HICdh7I/BCldB/Hg/f1a8QNQRjasb+85jyRZlhdhL3DhRXhlB9kv
qCr7mVruVIctfMO5M0411Mc09HsctF3OLSkck1iOkuXoLxrdmzqMonIDoUFhRq2J/TO3hvreZKFo
PAXtSTwHkSP+i58AultkQuhOo+MveSwbLZtnTJkgLfedLdYq2IqbB9MGU+FOgMmX0mrh7M85Lto/
AAUR3FToypwv2rbCXqtTlnu9/XPUkMU+ZOA+rrXIpWDtqJdIjWYydnzLaZhpOi/AUZyb08u8yIam
RLWgtct9ORD7JlYAv3V7EjNMx1TNpmnsekkdY/a5QoG+g268SqEyIt2QJgNlbJ9QVF954BqG2DDt
WDoY/fkwh3uW3Bfk3rI2Y9msr3vvtH1yFKcWqmnQZkZdzpK2F/hO6LMICwmh8lMh+p6jOsLDhTff
TM0XuD/07/D5wKiNcbHzXbUqUBCZGT4iSJ7daoDo70MfP1oZamqbyNqq9a2ur0dGPIFcSnvPljTk
L74qwS2PajOaPd/AUWmVwdgFUFHGWPmA9rwb/Bdp57Ert7Jk0S8iQG+mJMscbyUdaUJIV0/03vPr
e1HofreKRRQh9UAjAScqM4ORkRE79o5FV5iGWzPM7weh+ZmF7UZMuLxNfhsEik5c4nZcPhlGIzAG
nzKMIwtVaKu16PZKew+CyjWm0a1Ki2wr3Qtlz5B7vLXbs6+cnelsHLGCuc0NS9CyNztMMTSlE5Om
Q2e5VS8eBdFiQDp3KMbvhVb5NIU9GlgVBcz3rvA30FUXl/VsnZrN/AsY0l4O12eMxUwMtiDB4v/o
A9OWScuv++zF7YIFegcw9QPfAiK7+FaSzh9KpWNk2PR2anBTSndDtmuzj+tWVs/w1MwicbP0VhAF
Zk4d8XMh7/xPyg/x6+giTqr69ni4buziM1wsafGBMOEnNZqPrc64qUgGwvLJMnfXbVwiBn4bQb1i
BjIrF4O0NQnAVNU+CF9t2MdJW9i+b0mO0UjjobHi2M60PmY6I/aRemuGR1pSCHZKvXZbp+1L10zj
1i+at3DhqTCAQyjM2AvgsWX0mSjqmnrLkNRYxjvkV22UbWkzd3dGqUN0Xx0Nq3ikCnAYNe8hMPyX
oPx2fVPWIgP+Cr8w4N1LEg0l9HqK1RHDxfIvdMPt1Hz0ROG5tXqC1LDx3LqM8vMJgIEjxMMZdoGT
U7o6qaNZ06+QPMWW0/re8hRjF5R5+bUL9WiPqtBT40/GI/X7h8gUDDeatohAfw9ML3ZdwwfmBhzx
SVrOk3iaGQyQGTO3XegkC2aX0rAB9Ku+0/iYZ9DaCjqsIc6Cu6os+chC0J+0IDNpujGMqHoflLhl
Yk0w1O9m5ysulC5TiwxOGt+K5ZgFu3jiL/H81uv33Aolt/AKsHk183A7f9LTT7LeoHTR5NK72KjC
r5KuwcGKBPmz5nnlMWnG1I0CdboPQjX9LLQezMt+aibP1EwZ8bzuAZefHmwZIDnYCWTXoCk6v5vE
0BC7UQLR0EHqI6B7NQzfPAZq/39W5qh5UqvwrCzVigQroXIXRMwswPb1x5kolPoo/UrWDJWZs4hz
G0WV5t5kYaPU7GyKbNNEQ06yAyRNry/m8qM5N7RI72MrazzJwNDAda4K//jlg6XsJoaot7qmFymv
yrAAsAZYWoDXK0sIteC1iTUZhCwkZ7XsqQvdxnjr8kc+lTh3jXQDwXeRbPJ9kmaiGDDrYTHEeL6D
8YAKqUzfwTFl/4W203Om/dMg3R5Lld2ayn7If17fydWIQPVhHthHO/yCeiDqdLVvDeaX23FnmS/0
U7P2S2a8B9331nphIlTlvoH1+rrZS59nnXgKU9M8P9H2OF9nn8ijZiQol/ZBc6ShSYYSP+mVurGd
66uDlJFiPwxgvI7O7URN01b9rIOZe1B/pT/q0ba8u8my/cEx1Z1s3CKjYRdbtJqXXsPyLIZvgSvC
h7Os0plqY3h6ipCi3nya2rehuIUQrBEgH/skVkdpS0Dt8hGK28xvIqhoYNxgpOB8mW3eFqnso/+u
Np/Szh0ASsauF+4a+A+iD4VRLKzqj2ZxuH6Ma6nWqd3FdxjJQQY2k3WadXMIjeHYj3+MkJiXhnAb
mwkBP7iN86VVjGHLScYJ+tGxqG/K/jiWqaPpTr45eLLmlKem5mThJETGuc9sEtpXjuk3yOzoR8gy
wFpvQTMvg9f5ihbx3o/GcqoCzHgSXCLD8xB/WLypvfFn0OYb39laPKG3p1MunilCl/nNrGZdZ/Mg
+6CQyrxakWVb2kvlvbUiWmVbQtYrxATIJMzUH0CGmIFdTmlIpdCVlTIneIE9NfD2FG/yxMnthPKl
9j5b5kFQH1p/7jGm5lFBCqp4DAyKhdHB7AD2/qwg5EiLt2Q6ZrobZunrdX9d2/rT37fwV72slVjz
STxC6RYW+m7cV8aLUv9owo03yO9hzmWKQzjVIRxkYOiCwV+pTCoEGjtRcUNl4SEZn5PALgOoLuOX
Uh9dxgjsGIBcwgxGm3wrGCX0nKT8R1Nu4+FzZg62Pjii/jL4G3fnahZ++tMWbt4CdaDcxyaU6d0o
pmz+Dr3KKnIV6z1K93rkdvExF9zET93sL8RSNd3CPBS9M6BzEfjLEiVG5DFhuglEB5Vi5hecfmuM
Zy38nhqZ32+nH3JdWJkfY6SXvjbwFzYHI90rwXuvHVPvSY42dnTtOXhqbhF9y3LU/HDEnK5Fjqkz
4fI4wBthbT0717wXkT9Ro58sMm+1CIXtKGi6lBNtlbhzxOgG5amAZ4sqfU+2ECQrcYPrEuFHpAe4
TpbTfoanRmnIALETRm+6X9kpZTU/f/IlO1ac/I/Bt1BznlpbnFcfyX4izLrDcXQzweLeW4xpBAAu
ZTtVvyn+vm/+IgE5M7k4M+a65EzrMCnDEyM2rdvnD+KWY6wc2JmRRbiZ+ijyqlkd2u9Tu0xuyYPZ
Vtus3K7cyHTk1RPje6IPgpQJyiHnPp8iVpao47yHyVsI2UD42GSK0yDC7e/U7D2MVCfoftbZz1C/
96YjXSG3V3VbEfdmSwflpvH3lZe4UrurYJYYEpBd3Z6MIkYoLXjqrf0fR2IwCf/+3MXWEB/bTA75
+xWNKavyHak6GOUPBnR3xlaKu7U1i5JqZfatNc1Zilf+yDW3Fr6EaLQyNR4HN+K4Q+CtUO4tNDby
50a/TUeKy/KrpX0kaXAotq6gtfB7svKLobxaTLxeFPk1FtscO6r/oHWOFouQFN7okBt4/UdbDQdN
e85Stx+2Cr0rwQrz/9X4vhBIoSZQD3Nq6pXPg/Uu03CS89sh2LgAV3KpUzNLQgVh8gSrDjGT1R9h
1bt+cczKLVzESpw/q94s4kYxJEXdmVRvFPOmG/+jd+/gFkfjtvR/5DAOiIfrPrv2mkCdiccg3QCT
1H6RuXXWFAy9xGR8C5ylDewk/GTku8S7BXloD9YXhZJKQ4qzkcSt0EDyTVO+puAIGJ258vNv20iF
kaajDjOLXX9uvyMH9ENxg5+506OQd1PFtv8zsPMvzYN5N27YXjlHTBs8R+f3E6OV56bjqik9A3n2
WVnVNF3GeLphd31bV06RAXm6SVSlgNcukXZFahRDGcJjrZfowJh7XTwAuAf7YGuhSywC7XLd4Mon
cGrwd931JD3Q5aySisHDbdTITqLCnpDia+8jZaMOvrZ3Jwv77U4ndjrR9001hZ7FFHy4yigmDQj4
/MUBnRpZZHNG0YK/JHI7QU9uD02l9QVutesbtnKPIQvKQD5DODTAl73bWEfxSonxPzSD7+u8dZCI
umv6cJenvuN30ca+rcTrM3OLuyEUeEIIIj6XyD/jEoyvLNmJsCvNW2h8zC0a9S1ry9tBa5FDy7Am
624VfY9gkFMr4PGuJr/E7a/rO7lyTVO5ouwBjySvWZ5K59+ToSVWCUtu7NwhfH2AIvc9P4y31U29
Ay/vCJ9CR33y7xnvfRS+VXa+Kw7RvUvAsevdH2Nv5mrdyU9ZbLMoenrWGkLkGHXJY+O2UTtG+PbX
F3z5rWFEppwFUGOu9CzihzaldIIG1ivXSOW24M9DkslXQ7i5bucyiGBnBjIwoocU9DL9iSY/F4sQ
OxITMcaOMtZUfpGzyO70l9QAaaltXHDK/GGdv/DOLS62j3d1JHkeFhWUExzlo969RTfhod29/2PZ
00f4+k9a70Kndjrw6Y2tuuF9YSe3+Zu/n3bKjtLeYavBcvmdnv+khSsnYp8DI54329tV2bGzbuvm
q6W5WeNe3+2V1tSpJWXJLADjQNFnsxtPqq5Q5PU8tCsbz3+QlCjah1aqkTlV+U810P3XQDKDg95a
m/DzVef676FfCCaKo+T3vc6v6J2KV8MucKxd8wPGlefRLewSGIZd3wlHY2P1q9sMsR4Na/q5F/SL
XsUkcipSfW7KhzrL3ER+MY2vUNaX1UYkXPXqE0vzBpzcIKkWiVU217njvnAhsRNKhCQGZuTVY9B/
6dQXtfnju5GDPbG4iE9QeajIn2JRMQ55v0PWk3bEk1f8RSdqNvTfrsdyrFsdgmwY536EaDih7mhS
bXdAgqgFVO0vT30Vw/fBepSivzq7/5pdTkF5vhj5ejavT3KjxLIr4Vm3dpm1E/uNF9nl7X+2wGUT
HAJSvU5zLAnqTkse+ulZGj/+5jP8dxPVxeUvCXC6t0EQO7UGUD/fpRSzG4QTLC+0te4TcjHCeNOJ
G165sjJgyEz/ahS4qG8tfCSCphXu+pDcPro3pOdE+0j/POOgenhiYhFcQ4AqUT9So4qz50Z+rrpP
IGKm8UluN8L4Ssny3NIiZg4lyFFahDxEP+LvqlNldmJ3n32n3/v3yqNd9o5qB99vyXme6lslsn/9
Er8lGwWkFQq1uVhKA5B7cuZPnnf85DsfGQU3h5YmsMRUdWurB/NW/F4mdvw5PyR3WeBMt8OvAdbe
jeRxJZKd2V3El7KlSGl02DW950R8i0rHNB2VgB6Nxz931TNTC6dRO1pBhc4+m8mvRvjQ/xP0DoTB
dt0+SOVnKXrwva0Rl5Xr4czkwokSgRF6M2J1lJN66WMSD5V1n231eua/ssgDzqwsHKgb43oaTRZm
ST9HBvEE17Ney+A1QYFM3ogpqysyGSbRQIhRQ108QMW2r4O+p9KoUijo6MqFoIaTe6XdOK3VL/zE
jnruj3HfyShmYsefnmTN9Yr3bitXmf/EcttweCIIRUsgCQt/yBozyGUPlkCPGbVc/KVsVZrXDcwz
M8BNxQsSBcWkOmBMMNDDgrDTY/lt0vKNd9GqCfQN584UwK4lyIoRS61n0XOU+pkXr7r/Nx48Cyj+
n4FFfEeNTB6mbNZ/SF9Emuly/GQkr8FWOrd23KdmFm5VRWXHTcU6gvpmQqCD0VZvw6PWIs2piYVH
BX7tB0PMSsz8sxB+tfKZFwoEQmwn5UY0XT0VyIvgPTBg7FgOB5ux2sMMRn9NC+9VSLjrtNwIm1sW
FouJSVbyfO4qN1wJ1IEKbSMLWz2QkyUs7oOqKSiuWcAAhOBTqL4rI1O1/caJrNqAXVtUfxNmLVuD
PhRFZTzQgs+HJ0FwTcS+01/Xg/5K+qrT5/mvicX1klR+HasFJorxsTHt1nJV8FzFQykc2wL+XcPa
OJi1WDwrTjB2Zmki4+HncQt0AxQJClXHYNyXOlIKOU+u0RX0e+JzCf/d9fWtOvWJucX6Gs0KjH4u
5ZoV4z7H0PjMvPFYHYstROX6Wf27rkWw7Duz7MIJQ+3wTY8OZfhNUzdcbnUtNOaQbFXnTvHiGjNL
KwUYTEFeKd774lMY3Kg+ULy3KNrIuDYMLSeLyrZv07Qk8IvjsUvfyVqh7+jAZekb8lSrm/bvipY8
Zj5kMo0E4M3Rgy9CkttVFe6sLRL8tRsZMLyGnAb5qrn0OHFWU4BUERdXbBVVhMp0xfYzApXXPW01
4pyYWXia1ESRFPiYkcUXQfiAQ+z631970MN+A0oAPmkVfoPFFZBHepR5M1CAqfxdKQR3ZhS7Sigf
Yby9E/vHIcvAkshZaWdWvTVDMf/xZS7ARO5cZ55BcEsq34gRK8NsJkLRo3SXHij5uqJg07g9KJCz
7kCSDRsmf/cfrpmcI8lJxk2kaMuoxqSMPlX4+p7d+LUtfbGc0i1+UT04BI/Si/RNcQS3Emzh5/Xt
XvMahjUgudWBnfKAO7fOxJmlTBkf22A+5XECh8yxF8B83Vw3s/YFgMOY8wcqs6iknJsJmk5Bao8v
IJcOsvefbnyaVe6u21hpilDi+deIJp4bqdKxLVPIHZy2cIDQuLL54BlfVeNgaY5EPzd7jSwoejY+
7rUP4tTqoq7oj0z0tLPVOrsLG2g/1C/X17V6RBA9c0azvsWyPlHJ3VRMBR9EMwg6hBJGVB+Y7JRL
pzRivXFgiGHQ57rNtftSATlJ2x2Qur7MXAZlmkcYsek1KoSLqtlHaJcVQukYYWMetF6W3aIuwgeh
8ajtjekWL/+qw/y76GV1hAZyHZvzosv8e2rclObXdosFfT3SnNhYnFzZd15ZQCnkSPpNUCPyVWmA
T56T5hlFCtgq3FzYifLu+s6uXToKkQ2YN5NHtMjPnTRJBFNpE4yqpFKJsiv56DwGuIXks5xtJFar
njN3CKnwU+VfUnuJqdJ21m8+9Cp0pyjb+XAooZ4qkydqxsbnt3piJ8YWFwP8Aok3lLC8i8UzygZN
/yk293+xdzPhIzMVs87NIooIfmAkWdJzYCVSGrFgGxBTZCYYvJwO+tao5eo38K+1pQBjqZcNGBgW
NIbqW2B+naoP35pe0ky8EzOTXIEpAXULZHi5i5ALkzjOXLwQTy8D5VRYOiK0FvT/ObKI8kuLRqFc
bvjgb2zT+Z0DjSvTc/TQROhZlq93pAz8IFW4cxBkGnfqQ+DKN4qb3Y37xDXdyTHdwB0c9IqcPnez
g/v91jF3G0/WlV7y+Y+YA+vJxRcahVap4sj+HqCgQVPvh3XnufVDeJPfWA/w3vyM/3Mv2wx8uebr
dUe6jNnnpudTODEtTWZQxRXr13TmrkXFVrbeNL+38NoWLz4HpaxMOBlZHZ86n7j67Vu017/+o92a
Tyhb2/pLcx9+S1/y9+Zx+qGHtq860s77fn2dl8HmfJ2LYGNMPHVFhR9RIZMRPUOJIynHNL3Px60H
yOVcG1T5py61SGP8RMxQPcaUYSdfUTvTB7v4kX667z4Lv8yj+trENJqur271FJmuMlB/goj7dy3z
5BTjbMhGcxR5Y0nMDLeWUwT/XLfwu598cYonJpanGIYwRCNZ5uQAkp5KKDYPjUvceXqPDPsf0Q5+
6e9fYN+zHAg3DiVMMWh22C0aE/pjexdtSXzN5pY/h6IsIzMMMM9sQOd+G/eRUSiFwuUh3coMK6u7
0fwFFf5GKF9ZNrx3OnGWBACG8yU0R0vSdgxnAZ4mCvO91frdMeusarKNTNN917AC8yEU0+DRt0AK
u1Welo99n4D3mpTwNklhYz14lSREdlm2gNt1L3mbFaPv5WgYRltWh/JIMqqF32rI/GHQzyMh3Olh
OMq8+kLtLbGECKn5WtZvorou2eFEErZAwpcBnvXNM5ggaICqL6Mg1Kk+oDhWCRRX3I195jkqJHg3
fTMbLJnQkeVePWhjy2xiV5rOdee6DPWYnzn3JfD5FFEWHye94B7eACTNQ1ku940R+x/mqMBQC0vO
xsW5agpJC+RFeVZdpnNWJEVZBE1V0nYj4/VZeBMUUItVHZytf74qTg73hE9iHs4+d9GoUIS8T+qU
wkdR3+WmXrzIUWP+MAsF0Ml1Wysqv0zCkUTxXpMl4FCLLRzChjp0AdVO72Tv1lN+HFxNctvEDu06
suP7Zof6471/MF1tl+wIRF8YwN/4ESt7e/YbFoFPitum9/uZNyq617TPgfE1zv5iU89sLDZ1jEW/
zU1sTNmT1z6hfBiFb9f38jKYnm2lsnw8DVPdCBMm1GncS1JyHIPa/XMTkDuosHfysAc3fO4aRq9m
pephQoiMfagbz30Wb6xiBdNIPnNiYxGwu6ZKskbARrlLgl30nH4y78Ub2d9Jt9YhsCUgVluHs7Zz
pyYXTliHRgB/MiYTxr4sULXdxmDmJQcsjA6nFhYu5qNFkQuzhereeAsACtuqo72qrm6n+96t3c4x
n4xbhEI2KnErclvnhhd+JyRGaA0B/FnmS/LcuRIJ41ftTn4OHfPG2ME6tbc+S5+7B8/Zkoidl3R+
02EZmS2dqWZuoCXQUNe6pglLLOs5Q+PZe/SBFLoNETKzNuLw47pjrlwEoOZBlUF2Qr12iTEnvFjJ
b1arXHoakRmQBt8VEQvWXdM7jJ5+YETlusW1oMECeQdS+zMR8z3/FNooyK0iB3CckfqJw20afW/r
DRuXyQIWTmzMfnuSHlVKJUB+gg0hs8NfXf1F9Bkl3frg5riwOCgDHd8ZgYKAyAUNRq010L2pAyzI
n8Tb4k2f3ULel6ZNXr/R7V85pjNTiwUFvewNlcD4bardCXpkp8GbXo1OYEHfcsfbvZz+uMlp8WlB
BQAhDWXVJWQMsTdLr7sWdsfiqVQY2wOl2Y0Htfhj0RBEBVSD6SjGOnVY8hbfmS/rpZHFXYqGQWGP
IeNKU8g4Ur+r1fL1uuetRKtTU0vIqVeouTg1mBr10h7q7Glsi6/XTaw4Nx4h0/SAOwSu5sVqGH4m
p0O5CIId30095Tmmjx/EW0QBa7FepInCnDLgJwR5FoG3DS2UkpMxdaZ+306vYXInRJ99Gdp5F9kQ
Mri7aXD66LFInsvk/foaV8aqYDBWOCumX2ClXipcMLUNYbOH1pX80o829HH35s0uPsQH9LJHe9xb
LwLvWASIW/uTcNiCiq6doqnO3IZQDs9yM+fftigIRhfGCFNJ4F5nmY80/IuUEe5eOMd/CwAsA7DW
armnzypbYfGZdvUkv2ymiitvRvaQBg9PRwkCOW3xnFER+tRTSedtqt3FvWvZ2b6zh5fwYXppEnhv
99/lY3ncOLiVsDg34gHrQaSjoeN4vnVToeWNVrIwIOx2ewtasgF7HdrtfFSp/dS58sF6LI7Ko3es
RsCwqRM7hmaDL95v/Zi1C/bsx8jnPyae0qpIan4MmsISykSd7Tk+ypXNc7TnOSl+oKvg+DyQQufx
58ZGzH97EbnPbC/vIDMLpTjDdvcR/xpv0ejelbb63H79x/w5HYZj7TTH/l437OgFBF5uS07hXv8J
K2gjHODkLGY3P7mi2hLCiWo+i3xnvSkfnV06yoN2wOmcYSc8vMgvxUa1fqXoiwQZTz6LprY8q3Ys
THLZ935Fx1xqDmPgjLv6gbrXU13v4udhw9hKIJxf6SiW0vGY8c3ntkY/hkC+KgiE8VFMBXuajqG8
BdlaCQXQ9jGoTxQktV72y0wtL8PClHChUXLaeKeo2kYisXZMsMwotKyRnIS1YxFtPC8L6iyHebp+
rA/BFxVBq3sZ8ae35/gj2DEOTUGitjd8YyUDPDO6yORlIUgzM8Vo79QH/yhBnuZUx/or5OoP8lF+
0iK72qPxcCcR/TYyjZXapAUyU+RGnlFwF9xXhjUNBfy0qdO43qF8iG7MWyZEhx/yM2nhS/Y5dLWb
8Gv8JXyLDs3G9bkSoHQmeyRYF2Z5iWXdOS2lSgk8BDmy7MELHsPywbB+9fJGHFxxm5kDSqeSTqud
5/O5b4KazFApg5m7B/OmfuhbbbEV36fOAOKe4hxA+GUHKavbZoxVCLmLtrTh0pGzJ2ifrvvI/K0u
Ihjvg7m5AQG/wl14vgY58VS97+bHnnSQ0vfePOTGF1VHMOXVY2Be0LcY2NaiB6MSxA+EfmCVWg4N
h2k3CnrHXF7THPqdbwvfrc5lRsKGuPAvguOZrcUHIEwxrAbQfzoZgwqP6YP5M9jrbruX9/KTE9jB
g/hD3HpprnjFmc1FSsVM7yj3KNcSkIN38QBnux24MLUQloPHxr4F+XX9CNdiy5nFOQycXAGCKA1d
1DL7Z3AB/yN+jn2nsccb4JiutfPeJCe5bW/+HDdvnRldOE5fy4CmZsmm3HqbhDu1cHrdUZrUzsat
ydu1LPXU1rKwkqedpjcDtniG1TuRhTmGo75ld5H7bLzUb38+TMPaZv48qFvgFF/WiE21y4hqIsGy
HZ2J6yZS30t4tK6f28XnjVAQH5wC/zQ5PrHq/NgY2REnHilM48HsIQFTQC7E2GIT2TKy8I2ykKzG
GzCieY3deLmtZH/Rv2clECNAeEUpmHfYIhCKUj/owwDCNJJxdsXtEa64vlcXAf23BWzApQgKcHki
TVsUYScDahxKy81KZI9epcRyxB/XzazsFhkA400zmw0soPP/n3xJXl6hNFGCzKnLBizjYMP36f/x
s0BDihle2JlPBpqX5W4JdR5o1dwUzQLlhfayq2UgOvyNOLS2lFMr8vlSxqT32sibrSjxDUSRByls
nxSjPvz5jqlIDkBWw9FfqJ92A0V5fRoQ7k60+2ZQHgyjg4qs/QszMCVwY4BoA527iDbjJMh6pTGs
W1eKTUJjlIotxBvXxUW6xMEAceQWRE1a4sY93zI5LzMq+vpM/aDtewhX82k8QB2D/Hn0im6hGzDK
en37Lq7fhclFDIjMojSGhnlFCBqcXNyFxXffa9wY8lM12avVQdtS+pv/4tmFT9WYBgZpKOxeBjCK
80UaU64XWkNH1YTjvo95mvTFTouLgz6Zr52XbuRIl4ii2R4ZL4Ut8BNUt87tBZ7Sem0K4KBHAbxN
dmhnptYhj5zc+BTHnyXpJQg+LH+jM762SjDDMwMbhU8QU+dWyar6MK0otirVrR+Aim3sOryrB8vO
u40K70poortHng1bE4Kg1tJrsjiB5gJTJME3qeLdt0ncUjn51VrNy3VvWTMlkxCi0MytweV0vio1
y+te6/AWTe+gGJCK9sEMxua+qEsQdv74F5GKcdlZFAbBgrn1dW6vl+G98WQ+iErWd7NwtmnQjtwq
xKydFTAeslyKMbP2+bkVy4pHvIceYi7FhhsbvmFPSfYSSglsFcywjtkWGee6RVjgFOg+oaJaWCyN
qktQq52xG9p/knE4yECZJ7+q7ciM97W+BavbsjenjCfXSj3UTW4E2CvS8JcYNODchtt5Zr2GSkmv
tvKlldA/s0/+d3mLT3zknVkmMRtqZv2+EN7Buu7zLfroVSO8fiw4Yecn1mIPs3y0zHxewxDLN6Xy
0nTaTpe2yGRWPf7EymLn/LSt4mjG8gyBvBcr76NlTFOZ/vHDagMJsbYemq0ERe4Xk97r+Rkp0xhF
UzQSibvXpLccXxDsYCv4rtwwVKdnvgKuF3qui7CkRircD8KcUIqSG4hfxPCLR5c18+qXMgSktxEv
Vs1B0ArXBCLCF0C5cQjQ4S3mW3Mqbo34PlF+Vn250/+DXNZNp7xdj04XD58ZpG8Ys77Sb5zlYnGV
2LcicrtgdSzrHwGBcCULN6pBa+5AeoaCIWMIEOMsPJuPiAGImlhLGecGpQm37cdv9DRsVN426hdr
/kD+hCqMMbf8lw2tUCp5wxnAViLUL+ECScRjLScb1/9l+ZY9O7WyuDx0NUwzq2RBTaKmP4VJ02+9
Qamec7kbP0nCZBzprhQHUCsJxXmjvosKeuV2hvTKk4zC/Rus13K/Jfm+dpJssUXthmF/a/lEb5Ni
ypJApcBnec9KWDwP5afrvrJ6kIgUMGk1v7GWmGnZ1zJrrGYLYRmHt52Ywho3KBIKYFGhed+bAJ7M
Pzf5m5iXqxPC4uV4rdcoildrBOEwST968csUKy8F/XSHNsv+uqnLGsfiWBfBxAphGA50nEcoj17S
My+/06HO0xBFj9y8VBw1ONRb9+ja1w6qiatap2MEQfl5BJMEvzImDWRTUTU3DN3eTGF77yXDcSSU
eVV7G6vVxp5umVw8MjpEAuB3xyTEWHaj6vZg/tN4kM0hfWIcsvAv4hnvSw0C0BlWtVTh6saxU32B
eNZAwtca4kcmFrcIJriRIT80Y+gKqbG7fpSrjjoX4cwZcQxrzvmmBuU0aJFFymXQgFMnBPHS7E7N
6bOY2kYpbjVVnsn6iZ8Y5N+5LdmIYi1v8VCP1o0S97bK9Wr4+yj+ZzBsQXksvTdD3qvGRhRaDXV4
DD6jzlIQi8dVAFx2itUZElcbtpSlz1UT7712i7R4LQuiuv5/ZpYsUrU5+nI7+6eI1KbffBZoWpT5
Phgne5N1Zu3YNMhTQYcB3YZa/HwrfU2QIjmZc8rBA3XvmT+tsjccoRkClK3jw3UnWf3eT2PLwkt8
C/WKpOa09FZ5DKvX3ESeOc77Q6L5e3lKvg6T9lGlaJsHGzfi2tmBgKAjQeJMkWzhM0bZZZ4f4TNx
qSHTqKm/rCa9pbP8x4OYhDQwaYRqOAspwSxCWtgoWT4NEDuBa/yal0xhK6OxETdXTw3OUR5RXLls
6PmpRe2QQkSCjcwYbWiF7TyKuOohDtQ33oerJ8ZbnxIPYeSSKx51cARPJuB8OgIc0m1jQXT6QLJZ
DLaq9pZ+CLqoNm29l+NHtdGCVzmQ2zuzrYKNOs3lmnnOEVn4JZRQUEM5X7Om9IwdkwU4dDJ2vW6P
Xu76DZTb2et1J738/DBk0n1ivJmjXBpSul5rFYtKv1ffZ/q3IfXtJDvyVAVR9scB5dzUvOaT944m
WYUyzPJ90ljZtbWzctKorRTi0vPPjSwcstO0upRmKFzq7fz6hyV0dqzdXN+zNRvzoB73KT5JXD5f
SGh2lTj4wGXionL1pDumRrJXhK0iyYoZoNfcaAx38SkvmzCjRLpQSNSbs9r4DszlYHjED7/YUk7Z
sLOc1lQEKkU9s2qOno52UAj7Whh2nvbHg0coKlPeBBVM6QB6vUU0FCw6PHWJCkw8enCbmrkJfWqe
oXjl/flnzKQmiepMoorkwnIUyEeGKkgTC9kwvUBtAQVnaEcfzDx0zeqbXgR7UyqdaQtDfpn2zO0+
XnKsktGPJWeKHtZB5IVYNZPkvaiqz3LBLS2CUREzFOYR3kh9a3fdFVfihARATEdpAUQfJNDnrtgp
fpS0E6I3niHuO+VHMvaHiVxr1Pr9dUvzXzqvEOKI/1paeokX5qgaD1hqzE+aaXGF7gRP203DN00m
NdmVf9zn5GrRgclQcmdm9ALvrIVFa1r0qh0ICj9RUihsT47cTCn6jXR1NeqjDTI3EWbkzxI+G2lS
kJgl2RyVgFvFjHw79sudVwffvK7/OVnyZ2Z6oNDMniUqQv+/bV18FUmTe2Dl2dYAhjajJ417jPq9
Ln9hXHZXCx/GlgjdqsdAP6Nb0oxCWuZAraG22lDHObN5oKmCl0EeXdGzO2Mjb137GoB9/q8dWgnn
nlnlhVh4OguLJMQ7hi+qNTlehOL5R2p9MYUtFvTLx6mEKQ06Y4CZUMkv9tGYgh7NboJlqd/JCI4q
/p835qRZWZLckS7AnFadLwjuYgoNLfGrYLzTHsU+2sVNatmlUWQbX/XaYqgd66L1O5osX9p01BIh
kRHqSvzChiV2M6W6nI3mpkfCA+wlSEKehvOdcHIXt5UYxxWCIUjpQldZeNqdkSJsJ4zRUyAKT8if
abee3N9DP3VrmtWNIOefynJ6KGTfd4WMWFMHz/SQVHLZ7jaXm6OHspfti8qWOsel8MH8U+Gnntuu
ZENLCGdfddBPxEHuVIK+L6T0KAYgYHXRRV/TCYeA+SvPEdG1njQ3knzH6v4YUzy3ChSZ6pJCJRpU
x/lm1YVHB3JEkC6Xbv3OQLnxFd2dw/VAsHILz9PicHDC+YMIwiKSp0lapsXoEwgIQl4tHnRkDdWt
wdXfTfFFGEeyGZoWyBrBpiwT9jpRp0i2+CyHPTpdjz8GN/1e25VrOmVtH8Z/qi+vM+g9u7uPnyo7
+fwmvAe3xTfD3QSZXuCb513l7czLz2DEZJnWt1GZSUrMgvMh3mXtJ2Ocx6Ca4TiVlVtVrTt61atU
VKat1Vshf3WzeXXO1snhlvO7pN2lEmrYViPr+zg0qBRJd0mwBXNe+Y5Z4r9mlhlvVlkofGEmzOk0
JfpjE4Rfr7vNyrU8NyeZz2dwDY2pRVQymbOOU4Hz1KtX1Xvssg8FkOPwatYfqnpsvY3650o1AnXq
E3tz2D8JHM3YmN4YRjC1lW5ePcajHVKGRwJzulWFb3BvMJ4sdMfri1wpiGJ1LoCg6Y720HKiK+4K
qywqlHSto9AczBdxh3ji1/8h7ct648aBrX+RAG2UxFctvbm92+3YL0LsZLTvu379Pcx3v0TNFppI
LmYGeRgg1aSKxWLVqXPwHjJc3c32/Tb5+nHd5JqHLC1y69SQU2UlYIZozsj3kwb67IDcR9K3v7eC
xh0AusA6o0jHRRajooBap1AGISlIyttpX9WNiyEywV28FkPhINDJQ0cG4oi8v7d0SEZrLPDV7sPj
uOn3DaC3ykdx1L9iWzjcosIH+BiztMa5PTR6fFTJYa3dYKZzZ2yjrXJT38x3KbRQAAe+vodrh4wp
GADtCrwdxkzOPXKIrbBCPo9DNuW21vzE2/W6gUskFSLV0gJb78LnTcxTd3IGCxpIivftN9XBqAwj
LzEUNzn2h9n5zlQUnOtm1zxQx40DOSi80FH4O7eqxhim7o0GMUp+UchBU70hFfkF82L+SwHUgBE/
8F8g3+aih09q1a/HoXDyfXxv3b4YP9Q9vZsP8nPiOhaQYpiLc6TI/YeVIWQh/AJdiNB1vjI/mcIC
AADELCiB57VhBxoqHKKykbKS6TIM428zzHEWn23KAzOsyx5B476Y7N5FRlg41gvwtcnWvC2O9cnY
VTd0PwtCx6+C8+Wu/jHMvuzCMCkxSlNmWJ+6/RhheL7PjwOi1kZ7Rv3vZ3kEVYTbB3YLsC0652/S
wes6J/0+uZNN9kIo/NoVsdwH7jgaUmwEsoGf0zYe2ZnPoCu+MdzSU5/Lwm02owfOrl11jO6TNydp
BYdn1ThAYGhswsvwgjzfi8CwCoqSJ06ncdOl26zBuPfwmIRu7v+EZkAm4utb8WigzTAwhYcj2Pv5
rCLt61qnCSjhtEgG8nG01eGxhZi3FYEGPsLog+BCXDmlJkZyAPFg8tooOpyvT5p6UqEaVIAfsIdc
ofXVB0hVNXUQ7ONKlGMoCGDQ2LMA5fhzO7mmlH4YQV+1tWrpMA9qi5Y0GQUx5xKejQsWmA70GbCB
yLi5oxlD/9LIhglH89X6MI+tawJV6T/QyAZCdnQ6dz6AqV26tTaBCA6xFmbPbHPntYrrqeoq2Fad
5r/sVB/TB+0GxH4WnJSWzuxolV2+ym/Xg9Haxi5XzB1WK6ngMCmsNtnN2J8KkY7hygGA+igqUeD1
AfCdxyiqnZkUgOMUjlR7pYwGUQI4yYvSHMPEU4PtJBpOXMuVzgxyt1WZJLQtS2bwxti2R+Vo3sw3
1JN+Nu7kYgJOvml217dwdYkMWIKaAgSfeJAEMIVkaGX4plmMh46OW3T/bIP+p5mfeGfakHHcyqYq
oPda/W464EfoSDOmVO67DX1eDQmepUjh250ZDHeZpLvX17XqkVgWCEwBZMRbhTt0eqeFBcE/ToCy
uKSf0mgfybctqhgdRG1e1cm25gfQZwfR97Tb9kiuRJnv2iqXv4D7mAkZ+7HKdZwJf5YOmtmp93pF
vq6v8zJmQmsKOCsVOtLoGGnsRyzuq0wifjA2TYkhl2c5RzP60I43rX4vyQdd/3ndFssozu/Gc1vc
ZwNkQSoyFp+n7rupbyFEHo9HJbqlIhZw9hedGwJKY/HtuEhWa4kC78C3ixPZk/Bn07d7cGwJ4vJK
kvELC4IxSaAnkUad791E5SkaKYvLeEW2peUokJVQovuqEMksrC2IoU7+19KvKubiKxEoK0dhphTg
tpp3mQ7+BRp782A8Xf9AawsCQRIgA+ino+HG7VuaKFXcod0EPcns3qTB51hHtzJKLxj5E9ydaxka
EDuUoHsIZVJwsJ1vHkD2WaoFsKXG5U3XBQ/zZGzNOrNRvtgkSbuTtQcF0+lppUIr+E5Vng2jPgYN
sSvts04SwdLXHrfL38NvMXRwoqLp8Htm4r8VveLptXIgZX6Ik/ChQSMhBSDfRLkCWITQHvO/PofI
IjA4hFc81DAVPo6CkXlKIIMGopKG2pmyHxUH/E2pGjmZhEf9+/UPveJPENhBSRvAZgVje1xwm6H5
NmVlBGvzaLdkO6Xf514QpEU2uPBFfDAfUj8snTrK7dnf5lPgVkKKpBWXPVsJ57JBVY6y0mAlerK1
2ncJE96pG8be9f0SWeGiZFjSrtU7rMWYnDwAam6P+qNqvVy3sr5jeKOD+ZABDrkjYSlzbMINSydV
QKqh7ygGaCeRMtv6Un4b4fkcw7Eb5Llmn166zfX7zNzFkzN2AhDC5bUCd0YBGyPk4OEBpvb8dFe5
6cejiQ2TGg0Za7svterY6SXI91MVuo3+Vh1EXYe17WMdAEzHIU3GJNm5zTQ2k5pmeQkce4xGIz3K
Wb6lrfJ6/SutXMsWEmXMMEKyC0VEzkyVVLEylRV8wVBvpxlTvP7ndQuX9yQrcyGjAmkdOH/4ZmI4
NB1kC/GuMK0IGnF9mIOIb8g8aNJ8DFPcIS4GIt26yw92fjczt1ncMKxp2ukF7uYW7ALWXey/Qmxq
iJ+K/Diqf9+jBSYNmBE0aCnK6jr7MQtjVMaIf4LRCieMrH0RvskagXLi5BgmOPNyhKPxSw7SZ5+K
srrLnVUhjodaGwAPQPzx3XuoFZGW6siP28jt6buueX53GPSPTnb+9hPCEMrsbIgSYZ2/3SJf0bqm
QIZadt9G492v90F3qtXDLCKhuvTGM0P8tdUUCTSnBmQGSv0N3AlQc9leXwkLOue5lIriGiBTKLCB
BpbvRzV6PxdtayCXGm/m9sHIt1L4Vge7argp1ZugEcxOrH2hpTnOD4sgj7u6g7m0nJxJ3s9TvfWj
D2nctbEIa7tqC1QPAP0DOQwAzLkb9jM0bBFPcOXLp9aKdzqZHwut9qS6swFXEWQ8l+GJcUMyXDwo
xfEn+zULpydSGwcFuw8HqIWa5mawXv3Su/6xLoM7s4HpK4q+HmTfuRukiCGXWAwJsvniJ5meqvgY
ToBCCkqHaz6HgSjwqiD9BdKC2zdFqbJcM5kV5dGAFE07PF5fxmowwtWBl92v+MdtVSdXZV5WcekU
uWuUr6r/Fej3WrzPoCeQiGqta16AM/rbGBeMUNsNuy7FhWjNuh0le2I+ElLaprxvRO/zNRcwUS/C
YDUS3wuahHawhpyE2DjoJNtpvaUJsCGhiDVy1YoGBhfcvECp8irdYV0QdGnBuk6lx4mWtkqfJFOk
wbzmaUhUfhvhds2qBgmRFkZmHM5i30Rfs3KQlcS+7gmrHwctfWTFqOVecKrmZdmYkCLCx0nITQaG
lh2qCo2tB+OH2Rm3auBngiO0apGgK4lwJ2NsgTtCIQlzIvu4m/zsB0skGtOppL0Ega622F5f3Ooe
/jYF+Ml5ROj1vG3iooA7TLsm2VfguYSaWxgLzKz6w8IMd1wNn1RdN8CMn3pG/96FT2V0ur6S1U1D
n8REQ8s0L2DYNA71GiD60lHVxz7etOQgUx9YTccQAb5XF4PgA80XICOhUXW+ZyG4nAYtw2KGBrq+
k+bEwO6P+iS4v1c/zcIM+/+LYJ1mg2XEzEzSZSgeO2PkTYpht8U/hFI2XPr/l8M2dmEHfH2pqiSw
U5Nwr3XWKZ+Df/n8CxPcSUXxOMjRcIEIQ/BEovuI3s+jIKFb//x/VsGdmUanXUWYIzdKsgmDmy7Z
VgHIKvXC7oWFA+aufEKy2DL+AQNq0aGpdBjr8hDkdQMb0Zu3EvkwOsttzczrZ92tjC4G23O/S2b6
f9tPPmswTMxQVwHsI7x26kuvb/1GVPEXeDnh3s5qCh4qq4SNtKauGd7LLbVNESZX4OP8xE1lFIMi
Q0LFUQKXtl5vbYh6MEWlq1XfYLpnmNcHeIkHnWjyFIbKCCtD+eXndjV5ffqY+oFjgsD5ehRaqdni
EbOwxbl6qAzRaPawpW6VTXeI7oq74hVdrp052yCaQfLw0O3Mv361M6MYjsJm4YLiCW9D3WzwyCkR
XuUXDQSZ2U9TFMHZ775w+YUJlpAtokQcpK1m+ViXkZ+s/HNUvifU6a1na1BtYIMFu7h6wBbWuBDr
h22qpBUWVIKeKrLV9/ymts1baRu5dKv9uG5t3T3+7B4XaM0e0i2Djtd0LYEwPOrccBxBsmEPBFru
p+u2Lunl8PRbfir2Yxb7mLRjQ5oQxqBNk3myE510J/DMu/5Q75I9fZVs6vVee5C22rZ+itxSlJqJ
PiTnoE0Q9HJVYGvDmuwAKujHNwLUrqK9q+Vtr/7Di2O5XC4sA/6X1IEOa2quf6bmFNkAP22mWtlf
39eV2unZvv4Cni32FYNQJQCF2Nc28Gr/heSuCSTSHO/Gzi2MXRHhDg13viwaU2ILuHIueODnrIwh
KcHO4fh1cuppvKfjC/GZTYzb0xhsZLFT1f/yOPlzPH4JBy8WW/hzEwYJjHZDvclApgYNSfAXqM37
kBV2NggKw6tXwcIcV+DEHFaVyCy85FAim0B0AfWwp1QyBasSbSUXYlSpJXOfwYxcfJHYKduD2fmo
PkKI1pmo3YjeD6JlcUEmSMtQGjXY86dbs70rihe1er7uluwnX/MOLrT0VVpWlJmYh+dx+tQmQdaz
gh0/d3sunIyWHxhxDwPW2J7mSXpSaGyXSvgI/kxvMshNlN+XKWYRM0N04i4BlOemuUBSW2olxxFM
G3px0jKo26fBjWlOh1SPDjWVnbnM7UIxPDLKgvthPYYhyzfxPGI0Z+dBNAd3R6e1uIxiSXdS+UuO
w22YzRtl9t2sjm9BJyKoCa36ChIIjCrh0QzKkHOLGkYRxzRmJ44MnlENXq7oYD8TwfFXr6KFGS7p
0jurpvGEPW2jfpNBKbUeovs+Ut1M+xlSEU3OSgMMn3DReeVWZeDlF+kZKq7+hxTaTLbC2Fe39S4A
W84eN9AhHm3lPd6LOvar329hl1umUbdaD8YJpH2tYrdZ4tBu20JuQJ5ttXhLekFStr6rfxrMXPzS
STw3qoQGsw9lSOB5rbemcOdmo4nu1rV0llXkwQJgmKCg4E4jMRrSzQBfOZCX2I8SvcHhf4xr47YP
Q5GrrEXLpS3u+EE1IS/kHGdgVJNtGLhD8djNO1R1PCrZQYhcE5OC16PZ2j4uTbKftLh29CwoqzTC
8pr0v8y6kbr/xvYVZLlOKGnudVNrHsIe1xABATIVHcJzU3XXt2MKfi1nTjamD86LD9U6+lOxgT6V
FQgp+dZi2dIc55BZYWpl18BchYzI1PdpqNqS9WgBZTTTo1V4ZfazMwzBIlfdZbFI3i/DtDVLjX1C
IJrGbV/gdQDAiiGihFwLXsvVcRerVmCGu0UdyymGj0R25PAhEVF4r110rD4PLU60DUENef690CTq
AqNCfCys4q4v/SfkC4ILR2SCu0vzQiqtoq2RHpT+EZ0dr2pED8XVjWKTqCB/ZhwynIOjqFRFuYVA
oWFsWQnfG3m0YxHr6urB/W3kYjIJhbDIakYEP3OaPub2JaLhPkLBd/xspOc4Uh4tkHdeP02rWwdA
KJq6JsUoC/d1ckAqLL/B10mmj5o+6H/PYoFm2uLv5z7NKOdTL7EEMTKMnUWj+zABYiCAzJo//Uvt
A6y7FjAKwCJCT/Lc04ywjwbwoOAbgcrCDkwps6OuPVShqH+27gy/DfFKdZ05pmpCYEgu8aQo3/7f
vLAgpK6GgD+r4fMKGXmTGeGlCwQ+GAFS2wLvTgdpVMEzbAVYiS8EUmx8JgBrQOdwvmvoeKtWDziy
Mz2C78N/dMev4gCqfX+T7fO3YDse8u3kJnvfTg8iBPBqLF/Y5oJrLjXtZGlY48SmaYI0dMIswmDZ
GDkzhZpUku4GvJauu/zKXYVxX0xHg+IfsPwLHFFO4hDzbUBcp17Uu3oP6i67LlyJnq4bWnt5AsEO
AiDAbxlHBne4EjCBGZlBgQQknadP2VZK542fYJC9nnet/hOggDuCAlo8GceYiFAOa+sEXApYY0Yr
gT/PP6wxy0M+xMAM6V3VuVqq5p4yJNTukqJ1cIhyVw5BGXl9zSvxBANpmA4AAgHTiDz4Uc27fPIV
NMdSH5o8dP4cJlAvXLexAiSF6ARE1dGmZOJGfJm9n0ljZB06VcakP2Q9YFmw1t5YipUfpGnC83qU
HlCXMm8U5B+OOsffwa4BAJfRJ3YUQDwr/nsCP/aTAGYHOxDIEfhGdDmpcjZqWHdPvkj1nASJC6En
7Ppk+wYVBO2V+HNmjAuqHdrAcmnA2BiMgC5JZHJUoya2FE6f17d65UaCJXRS8bLBPvNnJa9QrKAN
8rp66hMnDZH+p1Ekucok7aspIps6pYoNwrif7Vi8XLe9tkpwOUFwAd015A5cYMpD32oBWUcANMN9
HoAbKEcBrhPN54rMqNwxUfJpLkwsEWjdWs1svQvsQTSoeXEWwduH+TAWYtHswL/nRop+nJSBQrRB
b1tbHXdK96PWH0n0ZRDv+q5dXBvMEmac2NC4BQQdlzl2cdeaCpOZ6acEtG0tdJR3BtRFfEFwuwjd
nB1uRXFDO/TbsCINFBNml3xZpQzoVLwBru6d+PoBcO+H60sTmWRfcvHIMPMBz7WZKV+Ab6j2QW/6
1EyBgzmahHyFvcgx1ncSjgcxXFY/Z990YW4KGgujziDTiAPJTvu7EhLuffRIEhEQf9U5oGSGYWfo
70H76NzQ7PcsesBQk76R7FZKN7UZOzn1qkHEabS6hQtTnLPn5UjNUYOpSTrKicqYb700PQTAAiXJ
kfx1dsmcZGGOc0Yt0nDT1mwL5WqD5+BNMIhUNy/1NDgbnCNmEfS39I7t3vSRG09QRCjC0bamQxsf
6nmTDI6B1KUEQmfHAqURvQ70yWgfJiOxG0kQsy7nGblfw/lorHZFIev4NXXvdPWNTnrbpJ3dN4Fd
GjfUr21V3lTNTZh7Xbi5fj4u8w1mHLgHsBuYoGfhoS+SUSWB1YB33LfU9wQzgWo13EmozFpKsp1o
YUP22x3rj5xhNyF2sPsX+yimEGB8VEwccZ+7J/I0RBIG8zrIK2tab9dSypJW2ehtPdN2ErDJfeZ/
1436my4LosNlVoDVs4wOlxWylws+uQLU1EZqYfX98DbkhuurtTtBz4EE1cmn6t4sTK9Em82aRi8g
ybdhyD3faI91Bq6X6zuxFjqWP4U7ZsQn2pi22Iic2mUQejL9qYG8vwr+ZceXhrgdb61MLqMBhsD1
4KTJSbO2qlzaTfFi9B3oELZVjw50+aCFovGCy/ryr+3G6AlGXTAlz08+U7lN+opiuwMNLO3gZDZ+
aPJjpnjxSLwEbA3TXSZS0l7f1z82WXhbhOQZVFc5BrGw3KiYK0+NJi11AYWAWGcaje89LYen619y
LTZjof+7ygs+vX6uu1Rn6gjT2DmFX+HmNm/z6DmjkH+YJ/e6tdXwgTQVRQYwPloXOlqAWxhFJ4Ms
hISWHc6OLD8SHcPJ5otlfMaDk2JeNNK/Ff59JyJgWN/b36Z55EIzSiSBtC50LqpxM6ibrOtQWw4A
OhPFyIuSGvMcvIuAT8ZJherJ+Vc061GaaxWWsuIU+hvouanBrSoPtqId0tg1Z2cWTSuthsalTc5z
zBkUzQqqoo4BGGpiblJZdyT/aMUbidwY1Xb2PUPCENp3wQdlB/CszcOtlXuERb0ldekvqqysd2q6
r9s7YiAQOu1wzKCnI0FtJt2ExaZT8VCY/yUOQbIMT08k8RgDPd9ppYmnhGbgDE2L+rUb4sdoGJwh
PKWS6O5hf9PFOheWmHctTmY79qk8MnbSwk/dMgxdrQcCShLxz6w5KYQI8CU1CCzh+XduplD6UYpU
BQuSwNFmxmBEsgLEnFzXPxKlE7R2Vq2B5Q4Iafyn845qVXWmSDLoVSQVfDS+ZtM2xMRL9ejrnXPd
Udb2D7x+v01x/qmVahpoAUyFEkbPEw0MEqkVYxjaINvrli5xKHDJpSluD02Sh32fMdKY/KZRP1T6
YJR3XXUMy69kdrX5Q1ZOir9T+7cieVLGOyoCjKzF1MUP4Ik187EymtbCD+iKH1l2kK2joseOpT5k
kQiqxLaNd8ulKS617itfb2gAnpNmNv9LwlMCYZ3C6N1SguOAbq3XU8H2rln8c2FcFIrDOSqznl0Y
RP8RSzdJaUtQMQlHR5Nv41R0wNfc5o+1i4qxr2BmSQX7sWPmxQEjYrsS0tom/XndZdasUEg7WygP
QgOGb6piTF9Kmt6Hc+ZkT5vutStDt+p977qZ1eO2MMNlTZoVppGiwwyyyJu20DczTEQj2dWZ+rcT
QGh64IZl9Bl43qFIdx5HpCj9Xxc06dB4EJWi7iBntVMH5kPcSrJLajCvmn1TC/IJ9hrhHJJJw6Ag
iMEFYIbZVi/iZF52RphlGMQnRSQ9aV1mOplp9QInvCjbYHk6eEJRPEHt5qL0N1eaX2QaHsZZdTI6
V46OIK1t/A+LTnaaZrZSC8bp1LV1oegO1A6mEgC859ZVFT2ktypMm0YWKM5AIQHZcbubTUzTEocO
ZEfV2YtUHZyXEqCkCmYMAo+00badIeqGIekoH1zfGLzZMF/kAtJvVrpNabKJaeKWOXUS9a/lU0Ax
hm+AuhbeTKxOe/4pZmh2k1TCcIpkIk2G+KTlGb5Xde+BVkH9w73u3Gv5MgbOwAWHbgiIU/j5uRp0
wmg1w5yZ3dfB5wDOgEE9GeTRnHfK4A0dUKKCS2Ul0CJxxWQuKJqBfuYxlKSA4kg6Y0Y7Ja0bBa1N
Ta8I7mrrWOki6pSVwwsEJWNugyABZtI5B5jGAfpDJZaXN41b+shXMUQQ/8hEmiIr8RXTEJqB/zDL
ip7V+Vcz+1yKkh5rGtstUUfbD/fB8KICGaCzaftCsIUic+z/L85rodSzbLItHIPXApVshd7F/X3o
v+ZDb2f/8qjC6hiHPWPUhtDFubmsrKKxkTFgFAxuatk1be04UdxGPUUgvSH7ubgt/L9PEsEdh5YZ
WrRQn+HrrIEK2sUwBRFKX7st6K7z9Gc+vQxCAewVbzyzw4X3IKODUSkISsTa9fRgGGAe1W1lxjBV
JljSpQIbAiDuKfQhgHnF643bxykYwbYSwZapPIz6gzQ6KsoRmFfu2t4mdGMqblFuast3Ym1r9T//
/qzDOWEaU5L4l5+mygDDBmUtZiThpK38lVQfJtmo/a6EBBi6D3O3TcfH6zbXAvDSJOeoIVTT8sbA
VzSa2pln+pxpkuDuWv2Ai1VxiWNoaBPkfGBCqsJjReqNFFSbHkP4JEnf+lCIYGOXMH9XLpbEq2JC
yKcpLfQVoJ41/KjDezOVgdQM7lFRPJRa9ywF1oai7Nvq3xpLlFmtPcWX35Af2KUFbaeSYrVhs08q
rwLgaSifpO6HH5ys8FiUz4rl1dpLqQteHevO+2efKXdQIklV88mC5bqKXQksVHMbHokR39cGAONl
upmGp0kLt1LQu0n8PGknpU9F15Vo89nDdhH4Es3ArF6JzU+qH6n/2FWD21Ini+/7ykn7fT7jtf4m
1IRYu0VMEOoBcs2U5vie5TQF8pjrsBoqbt4+m82DP2xiEbX4WlBfWOH790nsd4VEYIXoyJA65Cqb
Wdmp5ANygPXwcv1gruRiKBuh/atiGBGdLO7UROaUg6QToYhar1KebI3yNFHpGYywtlSwvq9qp0TU
1RcY5Ys5YCtVpKGF0b5wi/6V+DcxSg4hQfX5aAaAWucCf2EBlTurmDbHlCrmijH3xD8RQJhBA7VG
/pcpj2Wr2mq9n3pR43fFO86McAeDZEYGWRQYmceHFnUcKCpWEzJaUd4kWgzn+5FkKYVZMjvWZ1hD
jHjybUukdrwSTdmQN5jaQanKFDXPD1heTTRN0KoDvsPR0xMtPGv2Jkgcx6Xo46zu2yLT5dZD1chP
ChmmSv9+7n9Ww7MZPJNW8KZa8zlwHuHjQ/4a7w/uTWU1YaH6FlKlIgvtAhMLymtYfLPG0Sbt16x5
NWLG9aO1ti6k7paFlioaZ7wQyFQZaRAPsIgBTVtqfUfSgyND+qqp8n8zxdcs0HMA4CdhpqTBScZk
J6lvGpntubBEfYz1VeEJRTF4h54gl+E2geqX4PQsnKmt0x+Qyyg+rVKRvg1qUz43pgpu86kAoHog
YXpM59k8GpOatVuAXsJ90pnQbbfGSG8f+jxTOi+aw6p3ASfqBRnHShRFI1tlWoKQLIEMzLkDl2Qc
m24yC+RUKZ4yG6N5IAXwAcC3aEWIHvr79a+9dmDAMUQ1oGfxcOGvxcDoyh4Dt7gb2gpiJZ5G30ck
kIb8YEWhIJytrg1tXzTtUYm/aG5Iel100AtBBKhq5W1Uw8lTzfK2DsoZhLLlXZIW0Q6L/7i+xLVn
tAnVdVwWGh43Fy+2MNWqCEVNYB5qw8c0lTw9mYGuPM/RqCqO1qft+2BoyU7VM/JfRTr6nY5h7zV9
B8TyiJ7PXs8b8g0PlmCyjTazniyI9CRbqdCHwTUqoI29ujeSN4IBBzcztMaNpVr5L5g11DsUJVCE
qfhKtR+8rkDEgAGdEaJxqbhfgrt8YLxaZfGu6rcqTV1iPJbqo6qOmKc6NLqHluT1fVz5fGc22RFb
JC+6Ode9ztCamN+COOPsZtN3VlclaWq3gOS0aOdft7jWfTwzyZ3acRqC0dSZydqTi02hb7N5y3qw
irkrldaOyj0NblFnaqtNXj6WIrDZ+pKhYgHJYcQMPs3AZVumPXDRaBndMvbM9slq0ZebPfSicziD
YLnsyuDueyz3tzk+wUggg1b6Cr5qLIeOpu4Kejf1+65ypCx1oIuDZsaplHeoTGbGj7EWTYeuVVPO
7HOXTQEmi8wKsNxg3seJo0dvZewEsjNFr6G2G8m3MogFa17JCs5MqudONUTIV1W2wxgjD/uf8nyn
d/9d39aVK/TMBHdRl1AjnEcZuxoCpV8AnyErG4L2Ks122YwhCHxZ77rFlaAKvVkLUdXCgxmQ+vNF
SYNCh1mbgaanh8ly5R7aJ/Vn5IPsTPTN1kyhzgDOQl1nJGLcfUFrUMNNwcAw7R+gziAg97ISTwPk
apxFkJqVO9TC+x/9RRDX04uaht4ymvlmxLRMhi5mfkRu6sXxVy8CsK75Iajv8GJBbEPaw/MUK71s
QLRaAcNXR6DTkUPEIoUUsh66A0RUZ3tqZBW8N1TOj4ZkteCVjbshdatgzAQl2DX3/MWBA+AHir/8
LwG7q29Byx6+U+V3RVAc01yzfQjM/LXDYLgKTFYAWCDW/Hq8LkIrUyNvlZlhL8F+N0PJUn1G45Qm
n9ogyC/WDoOCQhiYSPBcAdn0uWv2eR4W0JvEAFtl+/mpBDub3BzqER24cZsV4R4X3/W1rXWJUSuF
tj0FpTsTdjg3aUl1XVYKgxzK/8mgbGtwJ0JXLs2cfkxAa/heFKdAO8W5gGjhVyeRD6cLw7yGzVh2
idyyeQ9d6h2gdedGcmP6AGVJTNvb1bCJ/AOttmTeRdRp9Ifa/BYF73Nx14gA+6sX2fKncBFhbKes
B8URLjKpdgicd1AAJMpcIn+PzcbR6p2aHYPZzSc7kByC0alcBCJec2W8lMHhg1IyeiTcTzA1Xwt0
Bgv3oTEWk/swNGy5eBd87LXEBLg+RkhkMv0U7mOrZqtmvgErPboRwyZVv/vZ1mKOXG/i6VDHPSi/
RODzi8AELboloFY/97A2nzqIe4MyRpoNB3AEU3XLVvP0v47rnB22xYtjOsWYWG9KHJ5gau5MjA9V
+VYra0cCIGoodte38uKkwhghJgRbZAy4KTzMIGwB50hHLKprGrivpkINXjbGU5GjjS3r+Y8oTaZt
Uffxq1x3mSD1WttSJDwWgjCK5pRvPbVjEuXdKKFmPpe1Hc91+0DapnIjkjeohI4iVMDFPYbV4rlJ
mBYsghMfJCBi1Qd6gtVWUCXruxNtDp2/U4LbqBXE2svb5dwUHxbmItNJpCPY6iPxbYX0zlSE30hr
oB3mvyVdvQf/6ddUqvtJFqU7lzEJxpf4ay7+zgmdA2C7EAzvs7v0vt1QO/Ie8g206efABvlp8tB8
9rdQUiWaINW6SGY509wpyXujMiLGokKmB0V11P6xbZ7U5JiBGUERBH2RLe6kpH2lzGMDW8E4HPPO
sOu4cfS+8fo4fIh7ui3VXvBd10wuPIhPuvBCA9MChsxBKxg/9Aqk84hyLxW1k6ANWc6mafdEEpQV
1k4JTgg0lVCfQbjjYqoVV1Y5MN4tJLCdIQP89KpEiTsFn9djweraFna4LBl0Tk0fa7Bj+YN7m7tF
DuGj6kFKNpYIDbhqCk9l0AGjHgBG5fMYZ0pd0mkEyP2iTJ0gyraBaVet29bKjug3lkiTYtUcG5DC
HqKtzrMm+qTMyC+umE4Ool01GwoaIaD9m7JiuqMZVdw08m/LdAgEp+HiOmRRAOzXqoGQgxuLe1pq
FaQwogkXVZndM2lvJd3J1fYfPtvCBlv84r6Ik1zz5QE2xtj8bPvkxo/QLLP8Z0xS7aFWYWuS+bc1
FizLpMBBQEMS1QGe7rLPhsqaGW3toLxIkkODd3PeN8NLNqCYJ5oaXruilsa4iFJ0qh+a4CQAsU/s
hP0PPY5BZBzasvYdYDjbH24i8rcJOdbH4JSsQinj23HuWYZRL8fMpKTMm1FpD3MbbbrB2Fz/cpeN
KmZHZQoPMjbS4uuuMwCxTcWmgdShsw3tOYjAvgOZ4o1OXDX4AtcJRpQlyyWZSJRhbVMtfDvg43Ac
CP/kiOUY9boSZ10GLY5kRV4WvcrmqTMOgfmUa4BaxS/XF7sWxX7pI0MBAs1//g0JyaogbiTsqRKq
zx1UzzpgjEOoTdS5SDRz9fJd2OJLHBYKa3qeYF/15EcIQFfmA5qE7v1rHURelBd7tR0rWy7pvSUH
p+vrXMsx8HRlXJmKxThAz48j2FT6ppNx8dMUomf+E0r4NlgTbSoFTl4KXh8iY9zZmGfIdcQKjPXa
Fw22apu6afxWVd4IjMr1dbG/6uydw3x1sS7usq3nBup+jJyzV05q+h1ilv/w96N5yGaf0Pfn8aGB
3AZWSfH3NzR7VsL+U80k919MUPDJoUWp6Bdlb7nWaAH2FmdI3NTI4QChID1Y0UBko2K/TfDNhryU
MzlNkLyb90XklMdxj/GNh+qbvjGeDft7+Z/i+V7hNZ61lQZb219f4Np1w1BcqAbhVYRU99z3Zr/t
hxikAI4ptw7JUcKgbi4CZK9dpksjXJpQ96lmYTAIs9r0tTL3Weqqs4VCouZk4332dX1Fq163WBF3
mqCpPlUkhzF1lGwFwGFdlESu7pmJkgEExwH44MECYNyITLXGmPsUKIYN3cfICdJXJW4E/r1uB9Mt
CAqobfHfJhsaHFZGl2hZ4bCV8cLxEjBwu4rSiF6qq1+IAj2IQIukkX/mSHKcpA1B+KNy7bXGIY5c
0v4kZWLL+YvmP/39J2K6r2iJAkN4ITJJ5zDUchMuX05vLabdJdE09NrO/TEAPYxzr56q2fof0q6s
N24d6f4iAdqXV2rpxe09tuO8CLaTaF+pjfr131Ew37Wa1jRxM8BczEMAnyZVVSyyqs4pchsA5vhm
YRGNdYxFR4YIg/OcGHRHtEyBwczASe814waJ9uV92joA18vg/KaWexl0JIAYh1Ocujo91L2ni2rT
ooVwDmOUuGz3GlBajQZFkwUMFI9F1/qXF7N18KxumPzN3ZJUp8MUFvyyCTrMuzhPGVhmM/OjdH5f
Rtpc0OcssbVs6zq9dXqG1BpIdQhxvCZEVWKXU0HC9/XpDKfbej3LelcoDVQyWD1i24ZkvjdsiYwN
jm20sph69jQonRc7HT4cAwkQ5CFntKKVVRLkeXrTNpPox4g2l8voczmnpb5c3/ujdOs8svvBU0iG
hjuLODv5EO6ZV/rpk/1iC0x0M3Fab8OSNq62gekGVVmKzZ5s53mEWEsyV0He4LGrio+TrqO3N97N
o+rFhWi0YCtoraBtzstj3HF7fWENjZLraXpvoJw9+lDiZdC6Ux4v29R/WaeNdy8VN8Ivwyht01Ws
WYgvQeUfHnKmFQGGx79bRXRImwnJWo7e58xIHyvHOcoNq4PLP2Bjsbg84faEMxpiBfyFdLDDWKtA
uOdGKLcX3cdY2bAu1xh3+nBMRcFta7mA09HebaClHKQW5581b8bUMVM8H9ixdKMryIvRQpJ0idtJ
kICAHjmLTZ/JlMgs319e6Yb7nkFz7pvrbUfbHCstlOu09vPmuQwFEBvuAgiMeWsL1YDOc0qUZh0m
08IEljb3KUYndT91gnC46jQBMd/mWvBeCpJ1vFZiZOp8GzGWrxiJhW0czL3KjnH1nIpazjbXsoLg
EvpcMqMsTABRJn7aXzfQhpcmf572ziDIFZeN5/J5KDx8LoazibkdnSmr8WG6LCiSI6t/TBE4tt8v
f/6Ne6aK8Ix6wDLTgLLT+ZblhTRQNZtx6OVEGYjjlm+a358wMScKXcvxya8HLWyysTR+QGyKC10Z
WIryKl5s+5odowd2k0B5WjpEhwJovYh6ZyMvhfTtP2hfmEkrp5ZjScbk7inepaf6FAfJtX2Sg2g3
74xduxMpK20CLqVXedEs/zKcZGVlG88Wluegz2xAo043Ctxoy7rxgf6D8GUgKVMTZ1J6IMjS3TCd
bHoohJMUmx9phcGZgy3N1hgOwGD3s8ducgjD/Wx9FoQv8Q8p+Iv7nqqCIgmqGHg4ReHz3Pgg+6wO
81KMigp5Alumk7tIw0VtMluOtELhX/qtutfkesQFote/d+hKVa/K9KWbd5cdaevEWKNwO6eHRS/F
CdaSOiQv0WIwXeWYgE1fHO2mnO8vg22ZwiLXhpduCLQYvC/ZPfTSoGGJgjRrVby5mZSgdSr2LSib
kH8PhR4GFG7Re4iZLi7g1ZoyK5qNMFRle/D8sPRHbwlWs/WBwKeCHgmMLWuoSp6bQT2Ng07LAURm
8c9W8+wySCjEZoQTIMsn4CPQCoc3hAhCMuq4dJkkzFeCyKcpwaMaKsF+7kunWsTQsfWR1nCcRdRZ
UhgtVMxdmYITucbEwsIX7P3F5/ncO2tx6FVC6HTOoCbtch6Nj824z+lDGh3+NwjuVMU0cGQnoLt1
FQMLqAKmxqjeCsxsK3wi1UMPGwwao5DcZkk9LvbI+hbepdGjc3fFZBGH3ZaHLgQW+CY67Jl/4DTs
eCjUEK9LcaPhsjK5Fat2Kl5u08q51+N3WysEO7eVLNgQeQcBPmTJNH78p8NFb4yWJ4VmKkk3NESV
How8IgaTSGIIeoRFYJwlNBo4DnNlufGVfgVpaYb+vzkNmOL3IpXtxSG/ONJqXZxFLJyQdrZIpQzT
jczAiaFWJEz9ovBo2IHi/E7ClfMvjHAFyYWhdswGNnS4/4GA9ZiVzvcOImyaHov64LeMBDaCItQy
a4e+3nN/GmZcxSMJh8UEklw1e26sZwecw9ZBSfZhLLhIbu/jP2D8Y2TVFayyVICByGQ/5iVEm/q9
04WHRMcEgzX/Us2pJ7YE/obLu7kZcT9Xyc/oxnI6mulCZV4ZNumbpylSyZxcoyFaAPSVQsjAg9oK
ibPKPkTQHZYljmr9Fit6i0YjA2cJO1n15Bey5qHL8XayX9Hs5VUY45DrXUpV0pnjrVp/iyYdJdWE
yP3wN4ETbbNoqcCVROfHAUtNyrXagm9OZrSnFHlB0v1u5laQFmx6JeoMtgHqOpgTF9cUCsZlTcJJ
bcrfaPjYabdtuZt/Ruzl8hfdPGzAzINZW/RUo6nr3G5HpxmkZkb8zDCNwvD84YDnirL3yyibq1kl
AxxKk9MibnSgyGZ2j9/iZnn6EEL8tsirY6eIco+vTWOL9azwOOuZq3lGKMPphkcclbTyzzn+UU2F
K/d6gKrn9aywb6H8ZGEuz8wbwY1l00lW4FyUyyZpQMM9zj1Vzq9s47GQw8csngMLO3t5W7c+noMx
0T/KkjJk4s4/XlRkfahVQKqaU2H5LQgjLP8yxOYTA7ruYIloLUSj/7LaVaKQ1Ch7WJOM08/+6Nm3
KLbIBL7/WL/pYTBTStT00Ybw+mXYrWN9jboY1AoVF1zmWDFQ0UZQdbJrgib7MsLGV8KC8EQEnmAQ
KPANUg3aF/CR4GD6pD5lGi5fiRa995OBdiV0aV8G27B/MG+CrQQtmri38Af6yMzZ7CjsX1J+gtXO
M1l2kErm2QYlWvpxGWzDKs7AOOO3pkhR4xFgRX7spxaHEBlHQX1yc/dWC+JsPK/nWVMGPM3MaPKa
1Sc1f8joSGLp5+W1bJx0Z2vhju+RSjKt8T83UacnaEYFVod+I6fxWtu5Zr32FIExzExF5ifawuXf
V+ZnzqozjAvVvoQir4mGkqK6ZaKi3oaNn62N8yzb7iOlbrG2CHp4BTpqx07UFydaB+dGPRq2pjzC
OtJJuwJJO2jmHSwkF8ShjeTnbCXLv6+2Ky4d5CMLSTbEbcHeZnfB1KqLP2HMrHArgU1s75uFCfKl
SR7z3OdoXaEUBhhPlrpU5Wn0qklEb05/avlcoooF/QPB3/jyWqLlJAHCCLQ99Ex83Z1IeSU93ci3
42t0AoHtN/TfXNe70M9akr0XvzPRj9g6xM5+BHdoGrS1Fy5wvAzFpB+Jo5wmw7Uxel2ShTOvV1yU
Zk0R7Hao+lw6Fz1iZ5A6pQJq3hiEavdF8VpPpwH8jdEkCCKCD2lxQUSbkow2y7OradZkZDtbEl3d
t8PH52KWX7AyzEqCthdYUYGAm4Y9kinyx3RXZGjvq71U2Y0ixjbR7nGBI0EZc5oLAM6Nh6HHeb5L
xsztE2/UBPNU2679uTQueoylU7SFDCQq71iPVz2FlIroNfRLP7aBSsbKD7j40WByresTJBgyQ3e0
ZyYvbfmjU3QyyD/K1GMqGUTywSKj4GIJ9DpAZa1jXZry3Ic/hE+Von3joofSDJjVmvD3Oyd+k9i4
h+j3S1cbweWDaytvWm8dX/bqzDoe5sW460iHOkUAuWAaubkmo/p4jVnvUj0aIm3nrWrnGSgXMpLW
nIreRCCGoduHxJdrouzLq+SA+KGrbnMrfUMMKTvv8mI3swEVjJMgF0ezN6/EYGXIfEIVsPYYeUkh
HzQ8VFjShwX2+MtIm9bxD9KXt+xWSWSQIAKJtZDeaCtS07/xqxUCt4WVZfW9vJxlrZ2BberDiIJI
JOu7eV6uMPgYazc0bTXYhpG/ms7jHIHQ7R7spJ6loYNcsGWbIUlFPy6mWHHF42uEIB2wGmggwYfV
e01Btcb2Jnrqk9ta2l3+OJuutULiQpLspH2f6Uu0oA+ygekU36lFEWnbAD5Xw0UkLVJBMzpiNaOE
hGnwJa3zS9VX6o40oBluR1JAtUBDu+VzVrxWgzv2As8W/QIuQDHIt3V1h1XS6qepfYAA/fIubp5Z
q13kAtScO3NYTMsKy+dofHAUn0p3YQ/H9Qqa+ijt/W8GwnO6GHMZ6uAfRB4KRXNLdsPZHSMIaMdg
7d1fXpvAFvlXDXNs1blXFlvEw5G0fK/vCfs+ZEdDVFYTIXEupkFQYbTogjRKaJS+SqTYVSgxp49J
1FyxGf1ADYV+aRsNenzLTDOzrgn/jPnaL1Knksh874w7KmoH3/SuFQzvXWqS02h5qZmtN8gXDOPJ
DAXvipumvYLgnKuzB1DpLjfH0X6Mu99MP1z+/KIlcK5jpI2pRSHinlpicDCLPLnfaeHv/w2E8x+m
N/Y4LPukDqZXagXU2XZa9P1/AuFP96Jt0w7vBLiX4hxKVX+WDGIlIjFzwX7xzwbtoKU6XZ6xFOsp
1n8kETiqBK0P6uIIX646n9/c5hwF1N1Nni0rsaBIsB8LYtz+UO/SW/tOuWm89AWq9l7eEd2jpyfQ
1ZUNaa4kQUjddNbVb+AuAo2NDmR7yfmgwuYaw3MCQqO2OmXJSYHkzOUvtxleV1iLD6yuBKCqjTOr
AVZUv4Uq8+Ymf5ZTzetH2e8cx2uaIjDM4vUyqnCbl0+9go3DqlRwPCLtDJSTAsUZMgeqP/4u3BQk
EId5V53Cq9Yvn+XgPnqnx+fL+ItnXfrKXPDoOsXM5+XOHI0/9PpJ0ub90JpBrigoMJk2KbNMpGuw
/MlLkFwwqeIhHO0lyelq0mCewwl9iFQTDNNeXprISbigYpllq4D1BP7ODjYINMYXSRccySIILqR0
7ayDAQA+MoGmbnoo83fhaIMq8AH+FGaaVVfOjGWkJ+pWO+UhIWiTu0MS2s5edG3sSsWtX9QgfEhf
zBeZjHv1pncd70nbFV4hegUQrJg/qJvSllgf/fl43/L+zqEPeiI4bLYhMDGylDlxd+Dso8u1sZEX
j2BzT+J0n4VP4B24bBvbm/qJwdlGb6rhpNjASHL2lIAbMpn0IJtCUoP5pNRFfSmbXoaGFOh6QzkE
71PnTt60RqsWGpIOC2NMjQmSiH4h4/Oa+hinB1lUw99+IULhW0d7Noa++DGjwixpMRUML70P9Bkd
2jCR5ITBPoMUd/oN9C0u7+amR6/guKOiDTF/yiwsL5FfdXa0m0MMcjH7cBllS+dUU1Yw3GkAYbQS
THtYlbS375kvXydHrfLyl/pHS5RDukuP2Z3hipiON81xhcqdC+BLRJdJCdROO6GfUZ5eYkmwsiVM
fImImBoEOxa+Fhr4z81jbHPVLCIUNXKMJ8t7JfNpX0B6yKPRTrcmMmcvl7dyc00rQC7qt70qZZqE
NUGDQz2ZSIndsDfQjCMzkWqrCIrz5tmus3Sa0Q/YO9n9XMZuEllX+fTv58rRWfu5g5w/q3BdGvVA
MfOdrR1HSI3JN4ZoEOYPFemlD8XHezOssslZmhvnyMPEei63xIxvmtqfqmcw+NnJFcbqkvBqoA8s
dTUjcP7qLm0tM5hQp0KhitvPUU9jfTSXAhgqU9p0MtgPUxQdN+1xhcHtpoZWBd1ADWK5r8eaVxTv
VvfWzb4S/mx0vxFREmyGjxUct6tUijq5DbEkXf9usA9F/WY6V8KHt807jAVOQhChoeRmchtns9yo
yuXbUTa5Q/MehwIb3LT0FQC3a6Me60ltAaDtdllxhNYzdGcv++3WOYLnIfCgL0cXKvPngQJEB1Js
L7Q8GqvKhzrujo6Bfpy5T41jhzG6m0jWs52qU5Fc0NYnAhmGjR5B8JSDGfscWJ3KyXBKcPTk5oNl
3aMLcVKvMtELytYOauBa16DLh35evldmVDupbmJtcS/VCyG+HBkzhHG03eVd3LAE9DliOBsP2Hj2
4ssLFAyEUmKDylHG9Dt0dENQ1dbNv84NMXK4yMiBIhp1ZJ3fsgryukOsxdRt2hIMW41raC9dJqKL
/GIRHAoXyfO21OVsAoqcflC8CPVeE38Ymc+yhqSpIN39mldwaJwPGdLUFlaWUBdN3oRZrtHdoWid
QL6op15ceb1RoxD7nES1f/mTfbEMDpjzLbVvZMkosMyu36np1ZT/muJ/TWTBYXBhqINPKUUDDEdF
8+v3sTiAFc4OS7+11GA2BTWuLzH2HI1v1TJYm/TD8uEK25fA/Ajm//KnFKaHGRQWzLmaRAfHnx6s
s8OLQ+SS0NqupSRp8fHyQzgR9ViAv+LUXTl+TpJrGqQo6rkPLHjKd8NxJHi2EFjPF7fj8Lks0cDz
ZVxnWLGUdX5kWW4nKnMs5vd1hehehj4fVJJ5PcWhlwxNV0EJYlfPfXywnKuueY5z3xIxFIiAlqWu
Lu3GJDVVEQKoZkET/5zlYzm5+ej1QgHcL4H3z6Z9LokLvCa6DeJJB5JcfVQjMS2UXy1SVYLXnu1v
Ayk2aDyB5YFnB2CpJiu5mVE3RbmwsDPXFj3xbQeqTwTOg5kcY2jYhPXNSkpYgjf6pHJDSz8NFRQb
oQVPRxFD5x/NhK/28InJebRtxLHTyMBMyuYlU62KFHnZQOEtL/YWrXWIBEWFapAkzdhr0uuFm9Gi
uTJzC6PaZSJp72o/049+qqRTq9vTSR6n+ofexfnDIKX6dZIg1SC2MySg/KOdl9Zm6zV9Z//ORzl8
xhwjewcXSuzWzaR7DCm3g1Y6ScPYZBTto86CbnO3cAYuc/DX1hAN11ATjw7JQsiUdt017RJQTrNK
n7zG0ZKPwWb1wc4cYz9bVP8Vy00KJomsaFxTMvxUmx7l2ip2WWM8angy2+uVavitlNxVTiK6tGz6
gIamOJRFoYNpcCePVKoW7hFIgiPlFUNLTEqIpRE9O03/vtVscYIVFHfsmJhcsiWpQGRO1YMppSS2
Qc//KkGJSLGusrgGcZWfm4L3o60IvfSRgCxDB8G5yllsAw0uqdThEwwUmS0FlXuZgY+rP7RGuYtR
E2EFBXen/HL5qNvaV9SykduDuw8L53K8chisntk5dUMKZ7fuByOFDmJN39PQuZaVf/2UDIg1HBfK
wLRiSPIEuEy+H3PqU/spBTvz5TVtOf8ahItiFpqy5moASFT9KivI1HlDfg+2XpJXV2poepfRvrKs
LGvCEWChbRWELgYHl+TzCPHUmv4RkMvDt9Emdet4Wkiy8VsP/6OQVwEnnsM6Eirvl9G3UhWMHGgL
OgYveWHNXNLr1K46Crq4n+B2cpP5pWsEtejN/VxhcB+tKQytzaYWHy1GO9W8GyPVs1JkEK9q/1On
gtrq9oqgFASOY8gg8UQdNmpmkTHC00sQGsnoJNXfJ6MS5ENbJ5Bt/wPCF06yEc0dUlYhXa7oM7Sr
grJ1/L/5Mp8QXAJk1rNU9hLWQevEjzHy3bDONYefl1H+S5L8z6nDr4SFs9WaFKdOGflSvdOnmYBI
FOn/90YGKcxprp4s5juDyMm2PtNygP/nDOeLQiWLFSjaIlUoQwg+gD0jREjMRHM1IhQui5OsvJyr
DFGxYb5h9G44BHH462+2UIP/QBh7oXtcfsQqv4oaR89KBpA+fYzmnTw+zcYuw9tpGO2KJJDoexs/
/YUA3XLMfKJyJ5ouqRVtJ6CG9C1pnhMl9fThShoOWvaYQQrm8iI3N3KFxh1quZVAmlcDmiS9JtqH
njlkFp6ci0l/yYBWINwZBlmbNAodgKT1fdjfqs7NJFekr44sxuMiqnYVSvpeVkuCgL91iK1PbO4D
1rGT53OHE9tqw90MxqkiiW/6EXpWFnuzaBFc3sstuIVSCw8gCLmYCj+3F0frnCRJEQ9BVdRlrmqm
CLupZ9e4xQjlVjaD7wqMMxOt02a1ygDmDI+heafYtTca73ZeeYZ1iLt/Ww3BWYYkC8/CSAVwrnBB
K+zL2gqVHmSuag3SPJBmQrK3zASH1vKbeTtZo3BeDXYwozIoDi1wg4cZaDesXYZiby6A2Uqp1jBc
btOP08zApYE8YC73eafv6NCTVrODGvzZPfpXy+lWBvfGZevY8rQ1KndaOlkYOWO/oKqvTv9b7Y6q
8+0yhGj/OANMoOdKVQUQfQcyCeawmNTQ9YY+zhVVHi5jbS4Hz38GhHltzChwgaO08qIbQHrpjrAE
0CTgtdt4bZN/XaZdDM/BG/Ny5INWiIOpuyplSg8YA1e3hR7krq/131pU7YpJ1Nu54b+LUOxi44h5
X7Rv2zTRmzJrwWFs72/BzQRqjBstycnljVu+M2fkZyic45ZMB10AuqfdvN3Xc0daUVq2Yd4AMOVl
3NQCGTZn3sxkCctCABgZBXm4RWZFD6r+29yCWjeUPmKMolM7FMxpbsQjDOBAh2mp9IEtgPtQThij
eabtWreBcFkph9CW0O+tOiagvu5OKBPcX97GDVs/w+PPFBCg2qEEPGkItJ6ktNrnxQFscYJ1fW1a
BT/iemHc9b2MQfBAYwApzaHWD4bqduYuA4uW8wwOaLUpoV+yn1Iwbfek621cAkWiNRuutv4FfLs/
LkbGWKv4BYxd51AvUu19JuoM/9oQfL5Mnu21iHrcjpbvl0nMDzGMpmPiH9KCJzzoI39L/R7RJFbG
xwpXHoFL/BdwB1OLjqIatsz5RDZbMxvVvnU1JI0GuKfRkZwnL6X+SCXM4FoHUJwSIT/NpqNAa+//
UTmTlWrMzcvW0LpWHyiopKkuLocBiFIjNO4WYG//1wNxf/b4E5Cz2THUykKascyWXjf2rTNhglpw
gdncSkVDRzMELyEVpXOLYroV1lE9wlzlpLuZnHjyQCQU+qGiFd7klNBaBVMXcWI1JYY+mwTKmJog
79oyWExfYfQPDb0LbfF5IlSYHZOycW7dCNfbMAId83wTV2+XA8BWtF6DcDYj5Wh3nAfWumUTuVP2
PVd3cug5ljuKhl2/8lrju62huD3tZKdtwxzrMSc/Mt2pvk+Ml7h+hFYjyGwg8ufn2XWcv2vybu4x
8ezOGkkST7VeLy95K+atfwdnP12CkeS8xe+QisittWeI/XjIrUkqbEPb/ILgzUEWC44jDPmff8EM
ZSMjblSsWDPAIA5yBAlqPMHl5XxtpVj2dYXCpUSxU8e5ngMlNQpPod7E3m35OMhXcbMLjavBKoJQ
PSXZtWK5U/9qZL/D+Z2KhOi3Tq71r+CsldWyjNE2BcEn8S2Gzwl9KgwXdRglNVu8W4oamjf3FrrH
Jga0wTzCj8WiWSbMJQt40NysPTAmor5jqW9GZ4huyX9YTPhcA+SIKJYCBmqt3NmVp02c1TE22CCz
B3ZWDzNThLkgYr9BX+hhJo0/+smxh/Du73bPguSUvvyq/eJWvUk8ZYfD7CV345O8F2lGbO/BPz+M
5zHCW2rTTyN+WGM/ZmEM1aFDpgnuLFsBApRMFuKgtdzGuO86ayPLoWjSukX73MiIEem+Y0cDDQSq
aCBzK6dbQ3GxKGGOMs0altNRX0bdIlNFZUERAheCiqbLx2wGQgUJAapAzkxUTdo8OdaL4KJLOk1F
og+ASNKD0V7Fuj8Wb7G8T3W/l44hPSmi7t4tKwC5EArUSPGXboLzKNO3ZcFSZbECPZBtv0lOjgji
TwWTdwEoweBGDsZpS1Y5Kwj1GDeHFFZQkeZIA7pDEy39SHYvzOuDmhRe6IYElcjCInRfgTDncozb
CtlreM4ypKowcrYsMYGUhow4jczY0o/J/Dc4yPVtKGyBeYMX7rbNUU5pgmWy6XahikzfzerWUB8v
r2bzg61QuIAtq9LoYCYPATuViSntzQiNLKL+iw01W0g+LWoZ6FJU0bPAHT4jJLOsocI7vWMXN5K8
ayEIaT9DRLefiWZUV5lzVwBfh5Zv7jsiT9uCR/cH3pmhg46CC//WkTMzipWKUXD/3lJ99Cbr3opf
jOlDLb9hqieePWoebTiFdouxzcsbvOHmy/MRyHxAPowGF84jqIX7p+Lo1G1l6addN15EDVEv3BYG
hhQhv6LirosLG+d12UA75ph4O4U6IlGYERhWJridbZypKsigFw4vNBI6vOa6PCpm1g4x2KBjGxQs
/jzrpLV/94lPMfKf2IJMYsPLzuC40GXGrJChWtm50pgGoWRfa9JE2gE5vTHtL3+hP0cTF1BUDTUV
HN0QzsPTx/n2xbY+tKGTg5b1WJE4QM+iVxEjJpnXH6vdkLozqfx324PIycPgxsRyUxJ5H4WXndDm
Q6zXVrD4rb1e/SD+LJWcXB9nHT9o7l01+cWs2EPIjtucDNF13bK/uBBjA3R1ITFBNzGfGw4QGtWt
EnhQeXKI5Ba6h1V/0O/x3snIK2Y0KotkTHCn+MNy+XXfP2G52KNi3ARGC9jnwp9kEjWk30EimYQH
/S45zXsnGK5yMhHHd37gib4gb87hje7B/aORKKDvN9XsdQETduZuZbHYD3C6QlIBFs9XPKIukVGr
xA8Ln6SgPkVe99E3xPbCU+QrLakJI8hBDiK1nS03XsOq53YYRjlUIjTARhQCH9pA7JfLlv6VZmCR
SFktjIvDmgzt9sYCwvQxeNpe95Ob6ib9Tp8SN3w08AZMokf9O7h5CNoRvGPsZ+T3//gTuI9e1JkR
5VHRucylpPe7d+Wke9XTXXH98Vpj6mB8ATEzeZM8mxgeuxLNzm11K51tAZc9OGoUobaKLZD212CZ
/2271d4w9/bh43u1g4BSCEKrH/qj/ejsrHtGfl5e/tbF8wx+iXurChRUMNUUgnYIo7e3tmvuhnfF
mwjoAe4/MG7hdr7mthMRFFq/9hcv3x1aiCr+b6Gn5iIcxBCSupizzu1Dn9aBAZKRFqQck+mhMCp3
11J0ROlQTl27c+UfSexPokLA5hkMPVtUwVQZ//EvCKy2atMase8Y/fJzrSOZvOj22q7e7DTtUEFB
g5KoR5dQeTPbN7VoDGvrQAGxHdQ0wFRrQYLyfOOlSZ0r6DIiyBtXdupF6aF0IrwHP1/+wCIYzoch
zCurVMb3DSWEsKY6QdbnQ2rjB6ULBb1VXyd4lq8KKiYIq0O9DkIU50uKyxhMVostObehC2LxXXhv
+/lh+mZ/U3bafriaHqTr8vej8RNZR4CjJKAeI5NLxXTf28v+/CncsiGXZY2RhN3NGNx2wB0YV9M0
KNwGksTu1LogbtjJwXy0Dpf3e+uOs+Q8ChrJQJWIx4vzTZiYIoOtLcUmdAyTqtMOhPIuqPFQxShm
EifsFg+sbx309VQ6Ck6wrYCNp3EddoWb+JdSRi61WtMwuJUaXYfyr0EkiLCRnC9aEshK4DK4THG5
o8wMZ4yWAxLa0wx8KHVlRVARinIwphVC3ZTlr3HHsWNbyO/wNI0OZp792rDkuLRk1HQLTPZ0kvPY
tLabGDmxkx9DLXqFX0LOJbTFolaBsA2V1oReF64EEAcr8+uidcPQ8irzIRspyei1LqI/2kbEw4sl
Y1O/iFCbWQwpH4qAZyW5T1vcE/WXtChIX2iPY/87DyN3yERFta1iA6hv4eW4ZOHxlq/dpHo6dOai
Qqh0LjVuVAxJqWpJdChEjwcVfK4zpEgkFM3foOlB2uzQaIL8duO7nlkRl0qnUUMZqOg7N++6Q4kh
zI5qPrMHN0t0wuLXyw656RMwWXR7gk0RLZ/n35VaSjT2Y9XhKEnQmkhPkywSYdvaUxX0cBaUSfDW
iJfxc4worRgU28FLUFWMJAPkvUO0XLa2n4XVFTRjjyH01yQ92S8CxphCdSslxyMySJQMQxSEtyIf
elst1DOhQvelNqcORaQNfdu5pWT79dS5uhNeFSzfTeG0V3I1KMs8sMZHpTJdsEju8p4dSlUhkOIj
rZGeDM12Y/Bx9f2I0/lHWr5lKFYaGCEss/yaJSARkrochXORiO9m5ATBLO49mqEjM+AiZ6arsRTJ
+OVK890aMflM1O61tnd9fGfUZCqvTFlEj7TVQQepvk9MzuvN0GhlmQIzAtVwgq4D0FtiRNgvNCmQ
q9vJuVYgz+706E4M+r94Fj4D58wmzkN1ShnA+1F66mh6NO1vVOn8NIf8dNgQXcRCuZntrZfLu14J
vr2pW5YLtRkbb3xx+ZrhQdrUPTMyIQ3iQUpXhkq5puPZpSO5vEskRMNfI7uynF+XPXMzBVv/miVA
rkIu6mJ5JE/4NVZKPWc6/ekYhj4cZAHCzLfCu6b8LksFZrNfmhxqcY8C/C/kTshXoJMNGSG8k6MY
z90+jExpm1jtsf8gM0OWq8fPeH1R1YMBwU0rcDL0Gopq81tX6TUmd93QE0WpJ31A7M0f4yGwoU8g
mcTRgmGqSRUJ3uw2gt9ZsOfQYjZqUuTgUNOs6ntJ6/rgdGorCDkb8fwMhPNbPRmlqFraJpMhOkRQ
+jON+9ZMXFSSgk4fBe9XGxsINJT9nEXaHubDGU3aWcU049R0Etm31BmziC9KknzrKjtgKRIEpT5c
tpONrGeNyGvuIW1T0qFfOjbRz1ur+R4jmOBv/YsXfsCgf0dH1qNgZut8YZKpY+g3RTOvhCsZqaX5
hyy/XV7J9t59QnDuH6paPapL76mclns8jIINJljaDsrIm+LEVaXvl/E2LQOad5CBgRwjXOx8SeC3
QwNZ1WBJJRkkLaDhbZvsbAjggPrzMtTWGews+nr/j8WZ+gAKxpaOwLLmSr5jXX3tJOZ9P0Mrd8hQ
/lGlR1VPKFHwogwWyJzdhXjv8RsjPvZ5kd52dlE8CX7Tsr4vOeXqN3Ge4Qz1ODgJflNYpM9aRX8U
cn2T59lHOD4XKABmYeiNUrgzspTMOihhwuhDNSNRzNlICRwHz7G47TqQyjE5AaI6wkT+1KC1rgLh
X/PWd56TvRSyqMP+z9giv9w1Dnf/wztGE8p0xPCaJ0H81gfxNyaFQBypE2P3Jl0zj97OfuFFj9LJ
9C/v9ZaTrrG5C9/gDCmzqgVbzXYGBCRQEToU2t9s5drKuHyhqow+tZeOe1reDI5xVKiO0s6z1e8v
L2frk+GFHl1ODooENj/hNVOIcLEFJ4lcW95ZUXaoMMImbCjdygjgNp9AnNvoxjAlWg8THewPOe53
JuvwuhxaT1Fc7rWFnc3eK/ZENNaBfeuFqsNdbzgvNYxVKbOblMle4ojo/zfj1OpHcX5ToRdikmP8
KNkgqnXSkZpRe1dYaFXG0M/EBEfKlu2s94D7qJIk9VKrYrN7hjJC502DV6E16W++KL4mOhkxIsJX
Ikd5KtspReckyONjqw7Ah0MM9LFliuA43t68T6Dl31dZVZWa4cBSipmJ8qduzHdWct/bgVF6PfvQ
wlFwOG4b6icadxy3Y0wTdO3CITQNjwBEdqBAorQ3jiwI8Msf4oOL7fwDxJ/CVWGh3lSgGzlOXikK
ELnsFeDW7YyXJvYsO7uaxt3lL7b1SoksAymijQuzbvInchaiCfTPHMVcTPupmYiCzpAyqUmuVzeZ
Bnlhsw7+j7Qv7Y0b1rn+RQa8L1+9jGcmmSSTPfliNEnrfZF3+9c/x31xbz2KXgvt/dA2QIDSlCiK
Ig8PTe2r635pxU8Znch4fGESpeXqXc75GJaNrr+F2tVZk0la5Li6myEp7BpQDHcgSuSqcZTut/Vm
belaFLWllVZmZoKpkU46hIesl+ww7g7JnDvzKDvbojha0c3BU1eN8ohuBEeThFNJUDxR5L1unLel
MGODlUa/c/CrIwGryUojgJhAyHxwQr8IJcDzWusJoWJnreykEkCBg+6PBsrbfeIZMUqwGAoYD6a3
/S2s0wmvjmkDaJhH1pm6I01x6ASiwYybcHCyErQareE0lnY9tB+xND4Mxcy7s1hRmIUIDAAFJCUV
uto8IOCrIzBugkxBebLqLrabMskgtCAuUcAAFoYS57B+FykhAwH9JNNSTTS2XPogpAhVsVfAdBFH
47mZP8v4tZ37/ZRqdjbzkD7f7RXC4BjQRqijsYXeXUCAwjrpwOIBgq8Fygn2K10qXkvLeBUyo+KY
LEOatVRMMOIQwTqQEJeqiZipa5hlQoAUz19M8GDu5disvWiu0nMfTDXHv34/ISiPIKgFXgAUUWh5
uhQXhX1sEislCNnnZeJIWgBnKaf22IKects0WZoBBI92ctBRAXdPiYqzsLcisSaOpFR+VBceWjQP
Y2zs267563cpirp4d2M0lqEoSH9eatUNg9E3DUSZSbvPkSSPjIZjgqyF0/DkAEx9qaTTaOMAM+yI
rhTESdpMQp26+TIiocNEZ+Pn9rIx8lYApCONIKGKAyQjjbYjIAWuKsDNnLkvHFXsrvoMxK99cKhE
wxfb+iaVyRGjzHdSYH5ty/5+KaJ6hgkpSGBgBsY33mH0Sk/hXIKuROyUGyEzPal8s8Z7Q34GzSiY
DLuPOAB8fFsoo/FPWpBOSB6bIuxFpHZP6ssuiYyZOHIweW0we2WbHaS83+mkPg16dLDCxs6FhVAH
rG1TxKPnYHiXxXKANkR1AA2o1AVVd0WrEEUkTjXoo52NIOhQ0EgRjnXkqQkSRqLR/fUwbTBWrWTS
4UcnIE42eok4UeRanfGOOS52kcl/zTC2iIFGy/AWIApVynHm6OISwCRNMI0XA3GH8ZNI2l6b6z0y
3Lt/2EYTbe2qCae5lFguD2FcA9YxawpxykHGdCjLVnvVDQvdleLWTcXINjvi5v1zGopO34f+/yie
UtUccyUMMXwL8C500ud5GdhIJe2GSsUUl1iYHNwgt2MoTBhdHn4YSE0HZv3B+YjvKUCcnwUKhrMD
hMtvU19FBjGwzoY1aMQpouRO15LBHupxZwXkhzTJxyRQ/C5Nr7vICjFChMfbwHK4Cw5LBXsCpp3R
s3ILs57M2jII+KD009CM91U43yMF/kpm621bUZY3XIn67cNWek5TZaYFbhIHM4g6t5yK/DbpdYyj
q1XeKEwVZnMZqGNJ0fOgARMMqB5dcJGn1lTCBqIAnPUUUr2hbetzWxsGbkRa8JzIaMC1y6BDuzRd
kEnE85TKmAxhHkBoJJKrefrqMGcxU+wCMKFWv9LDJ3BIBOMDkb4SC5PkspNQ7fJ5bxS+OjkA6Vah
DxqfgVfW+76rsoRpxIhG0JEPdifKOzWjFqplH4Ozlrgy4soOSPpJ/kys++1FYMrRMRgYtWa8Kemw
brR6pa9JgtlHWYDBeIGdDJ2dKUe14BFEMCVBJTh9DYByuqQdCVUdDDHm/00zyFLne0N9nYLbMf+x
rdB3w1lYpBAYm8h4YHw1da1Yo6YOZpACdDKgoZsIrY4KbJD+dZQDKUjhoDEAhWU87i5NpwF3DsJh
UJn21ZhdWWKBh0ct6648RM/hNDQcLNv3g4cbWgPMBBRcCvh6KEuVArEd5wBv/tpAwxpYnbTOcPTS
4HhT1tph8ADCUU3BGF26kTyqWiXNkOB3RmOfB19y9rq9N4szvjzUUAN5KOgCKj6E1JerZqRRP+k5
KNJzzVUqYN9yVEuu0GllJ+pB7X5uS2Nr80fa8vuVt5KkIFayZQBoPGjeLIbXYKpxt0VsR07f5igo
mUl0rQXD3CDsgS+ONHBCOsKY+zEqFx3eSH8/1RSkcuB2wTUD5BOK0ZRfMMcosfoRpG9VQ2xr3gmz
6KYqxw4YOQsIwfhFPIWAPvk2Ni8YQRwadgh7MzS86OXoGCYKmjPoc6bkZUr0x7581oTMTYMzkOyf
k1hdob8I+QSXyLyHJ6O6evkx8uU+NkMUmOhII45lnYUZHhd8WGHspriN7NZ8KTpUx1PiWbPgZcNp
HCeOR2EcPjwIDcvCPaQtqdRL+aiuqlFSjsTJQ/MR77bQkZdG37TJeMHU4jWo84Hx80DEAAQAwC6N
0CwrlKAENUQPwKTGDiYIwYBm8Y4Y4aemd7cpSQ0Ohk5eFo8WiRhcA3cOID+gA7hUTrJqsMQaKN8U
1/L7DDRo7H2+JS4ofr3UiXa1J9uF1+2fFoqzc2RvH5/v4ymREUMnJbDdeFvhL8qNqqYQafKARsMG
zSK1Hd4UdzPEupoXnnpHeUbmHa+6m/xxj1bLHUc4Q3XtN8XwUr9FcpxyqiHCfgHlFKC4TtW1YptH
85A6L+VreUh3PFpclhFroGrEiZWXJ97vWGTljEYl6NS4xToLDyD12ltO7oPm4TB7BZCaCee64Eqj
XF+UGeGsW1CNePoxPAp2dJu56HnXb99UjN/meEHG2xUHY6UcZUSGlRFJ6qHcdK7dqrcJ4M1G5ho+
alGci5dR7r+UtYQZq4XUpQRHtYOs4dh5H+NV6nev5FW3RRjIeMsLw1ie8EI1ykIltdM1Y1Gtfe08
kHFc9XZ/LPFCB146fGj9+umc887k9+fEpYrUm6YAMm+QSsg0z/kezCN27U7obrPsnZLbxG09dTf6
b5En7gr/mXMoFmdG+QMNCYglAYa3jEFzpg6ZJTQAk6Cc+2l9pT92wQl95Ha3Q3ZgPpYH7nYyXN6F
PMpStbgT02rZTvWEJ/ctsplOgrUmTujPwJTdDi4QXifTKfxtRRk394VcymTbYbJygUBu5yD7ntgf
95ovinxzZeu3tHWh0xkTaCn7ySS5iiQLvdvNUfa7n/lJcSNXsHPHcmqv/xEffqByfDXx6HIYyWrY
EGbR/kcuZUMWyKcA0kN7df2a/kCWIbSD6/qj9iRn9IrMfjrz5iMtG/XNcADrkpYaPayHuiW1VtEK
eTGcQZivdUO8asEduL1nCtNjr2RQxtLPIMUoYlwXk6M61nXj3UqHybm9fw3cYDe6oW3cyIdT/PRT
t6e3wY3QT+FHV7Gr3liPTzzM/WIh3xS2AFRGFxuSZnTCboi12ExkdMxJ5WM13WeFP/FOB+PJhLQf
oj1UMTGijn4EzpqZkiDVQMEBSkPMMJdk0B0Ep7DnXYVMQbKMXBFewXhmUKdBKBOpTAsV7R+RMx3j
/WzLbyi3n/XIBo1m45JrNAS5810n8tw5y9chxMRL9zddDw3PjVSCsvEk1s6460FTeBci7PD0W8GP
RY6STB1Xkpbfry4OTDxD3XeEJOL1qgP2cbuwONowRei4CZG/BdEjfQbiLuvDIcN+kf4pEjM7UPYk
Ppi8yIUpBnBfvAQxKw7UKZeagMTYUvoJlhcCAVHcy2Q/x87EY9pgdKQiVEGfJkoiso4GMmrBUjNX
m8DQcfV9ju7goFfKN7zQ1g/mdZTZs9ceI/tmsMt9cDIOMieEYZ0uvDsAXRWRnfne2zFFAJsYsEjD
7O4m3dx3rbWLB5WzY2wl/8ihm9KAyspJN0LOdJRzt1ecChO1HMmHj7wffMubNUzj9aClF8l24liT
J6OLjBMHM9p3sNRA1Sy5BAxlpp8YXRFHUlrCcPRT88O8D/Houo49050+jV29j34oaCh9r73wUdxn
TvUZ7yze+BemTeHFgTmwaOsEj9GlTaWhmgOOjy/I58Mwng0AR3XNM7mjRHhyKBc+5cScyghyglzZ
RV2DSpv+1CV5YZcTpzzEuuKXvOx/VKKcWpxqSmJ2EDUJ9UmXgt2gWW5JSkeW+uda/8zqaldxZ30u
C0VfC2up1KkR2kKZe0wwQR2ndDHVypJ/TsBFE7wXS9tQD2XkoazQolxsyge58bavSMYtbMCMFMC0
0Dli0ZnoGjF/kRQBDAlT0vOgtZuAY6uMDTRAVCCJIPhYOJQoQ8lRfsK7ScCDEQSDkw4Wvrcke0Cl
e1sRVpyPTJSIriZcDIAzUrtXySHISjvwQoJ4W9pVt+oh2Gkn8av1eg/Yl5PMHQPDuIouJFI7Z8hT
ZzUFJDZe5sJK7gYM7LE7rOG+5jVvs/ZprR0VFvZy2lXlIism6BkDFwzyetsLyHCgF9pQAaDcN2AU
DCGhsg4aWl+ExuUOLGXU8FA8W20SlY3Kq1Hvagsk5aKvnyO38xJg9rzBfZh842tbH9YjE3QB4GFR
0OoOu6AMb0b/jlgvhJ3SJ3ZFsOfcxkWE9mlfP81vHGGMSBNRHThjly6lpQn90h2OsU6qUENrv+xb
t6I3XwU7y6nQSvoDLDY+gohteUxzWImjTI8olTJoOcDPWa+4TdI7mC66LYGVarnQiLK4FMMpwfyx
cEwSdzirflTaya42bLCnuJ1lo0XzvDxJAB+/jn9pjxzpPAUpaxzDgehzAenoWllSSzcf/Q4jMu9M
V3wov2on+rktkPHsutCWMkxh7MSRVFjQwbpDXxSQw7JiJ2mAzgzOHBOWJB0JSoz6ALoLObRLS1HG
Ed5eBCpoyq/qFoVspEC/ythtg/22SgxgLIj6V5Iom5QFmcwL6SqCBFCMDUfd17zbu1uxsqs92uj8
zD7KttjZgdfxCsrMg76WTRnoXGOqQ2tBdnnubbTTO8Ft6vfer86wCUfPxRSoC/RCTcpQSRrK2RAB
R6m+F9fRbbsXTsK54Qjh7dryEavHQNvlUVyX0MfCLTagPTdHkRH05O4w81p0WcEdFALPmQhMPooq
lEKt0cqxlAI5pb7PO0CLAe4Dljn1xkO9f4t25at1kh+j++kK/Y/H9IPLSMDKYV18AKVsRIqmthZQ
uxkMdli/kvJGF8CT/6lNbgHw4/Cpqp9zc4MiroJ2+UZ+Bj3gtvH+pn//vqt/FoE6kHU+d6MlLotw
Sg7TWfelK9Mfr/SD+JUfehvQp11vj16wk47g3dgZfuFE/nhr2c/GgYfyZjmj1YbQSHaS1504TfiW
2WrtXj+rJYfR6XdW55u24IUBxSSeZ5ihdGleaR2TORYXhl2kJRDC+OjHvIkQw4RAmfrqPna7/Xwn
+ryzw0r8GujJ/K9gaqsLAVQtYC6BaiB3O4h464rg+bAcsvh4YE4jf3tfWdHgWh61rYJYgghmwdO2
EsbAoHJRB7YsoQGOx0a+/EcbK0pzS2KOYtOlC/xQnBxDcprgSo2PS60adWpN3SnR57ZirATaeiXp
kiugXknSl9DsPTw2xP6JGwSndgZRyuSKdmcDzb4tkafhEpKsXFJZClIf6tCwS/ZF5dYq6j67XHMk
ASSPvzDXblscKz5c7Rz94DM1MdW0drEU0IGK7lh/hO3dtghmyLaWQd2N2kjyTpMgI7kWne5n8Jhd
Ce+Jrd8oBSeA4mlD3Y1NqzRqK2HxWlDHj8+5dJP1Hkcbjq0b1B2Y6Wob/r8V20WHyJGPhZv7gPS0
sIj00OzqZZjoi3q/LfZ3Nue75S8UFwDwYKAjFfdqmCvc6gZUsx70o3GlvFjIHjf2XY9cjGqLu8p5
ged0MqR2xb3oSm//kG7CSfjzAdQuDiRJ4yLGLkqSLZPrLvQixR8TzvIynTJKgEhaA26J8YSX5t+0
pQHKUag5gjILTxfb4rK3Liv1bSUxCm7RRsK4VGolI2vMxM6EIrqPupiTfEWRLd3Ed4KbeZk/HEJ3
e+vYUdNKILVyaPJJgsiCQEwSze1psF/eZLt5mPblntfQyDaTlSz6BBCk8uoAskpPDDzd68ByIy5d
U4cWFXtbt/PIvgvuPqv70GtRvPrN8sSLExmbiEki5jJzD8hmwI0vNxHzp4OMyBMG7KB4jaYbw+21
seGc9eUOo7ZxAYMDRQSsCq46ahtVA3O2E0tFiYjUrqD7dfoKSO7c53bV3Ua8kXEslQCOQkHeBDL3
G9KHZKo+L8B3zMoU5we9JU8TtpST7WRZCtCDKCWgeKmCTo66R4c2IjMeNLg/QzcYQTSC/jbdbsRn
uX1tMw/DlIrqPFu/tg10sQlqJddS6UsV3Dm93HSgyTPLryrTXuRa9symeP1rKYBK/VlBKibp2r4o
ywwAxSHG5FlVPrYgZk5Sfb8thmEWFugvpAWqvWCoqSUkSSAlRR9hCZHJ3JHe6B2SWpVdFOUtqS3z
PlAJeYwzonEEMy5uAOcQ5C3UDZiIQZ28to+CzhTA9LGMYDS9zrqrEd4mJ5K+N6COSc/bejKeLhfi
KEephlDfUCGunnDKRS8VKi8h4MNuXAlmui2MYf0WGGCBO4NlAnFE6RaqVtXlS/lyJoc+T50MPAbb
EpbPpW1wLYFSx8gyDZM5waVTV9LSDOg0yb2an8pmdLcFsdZtLYiKyaMBdwKG6yI1Kp6bobQLjF2c
yZVU5nYLqoRtYTytKJvHZDMMExFRfu1mgdzmUTqCm5SE52q2zmLRyhzdWAcZ9WVkrDAYdrlBL/3u
lHdqNWkQ11vnIj/U8Re3QMBaPmSW4QIxqgm4M2r5epJiRLYMTuemvIs1ewB/dOrm00NfcAIeBk8d
AEErSdTajUEkob0HkiY/8PNf8669+phRlDE87V59CO8wJChE1m97w1jeYy2UWsFAxnA9XCxwhck+
h3sS74zeVTt3iu6jnvM8ZB2qP7KQYLzcLbPrkyIqIasdH+IBA8C9bV1YD3749SXEAQgWMwFoZFNh
zIGUwq/Pt6XpiF5+GvwRgaqG1xIu/gEPGMvFA4ZwkCssM1zLlS8Vm8JoREIYcuOwRvvESxJkrij8
k5D/XpX0w2woM6vKB1yVeG76aYUgPCuPivnXQ+gBwNNA9ot8DcDhaMy51CWwir4JVehiiL/KbD/k
9xjkZPe1PaMgLn5wdozlL9bSKC8oR6rUpgstLpo69HczGdODbs2qBKRsMDsYyquAvG6u71op1Bzw
LpXXxthOB/QKgchZyGJnzPrmECW57g51a3ptWn1tfyKrUgqwPDrx0OkhgvWVMqq4BN1CroPHfk5l
r29fOjy+u0h2k8TaDeRTNiyb9B1I59H6JfYnDIhVQQWDjFf3Npt3WVQfBEk9omp0q4H/vrJqjstl
+o31B1LWN9algZIYPlA/jbvkbvDDfYYXmgrWur36kB+KY4SD7aOjaXtlWMd5LZeKR4fIkEmQoCZQ
pi+tesp5SR2Wa1r//4v8dWJATdRUVeEuZJwqBZjBtneN6Jgkd0FvWzmnaso6w2tplN0XFWZ1yugV
csj0PmEWs6w8a9bz9oqxrH0tg7J2vTPngVRYMSHbJemjgvxN6srT/bYUVvoBzQY6+CERUKPJg9oY
TJfIx3wZhzDLz0NoODU51FIL1teDrvl6c1QBJyC8pAdLt7VQarcaSyFmgHnFIGF8ytJHLcNr+aTz
XiVMFw/XDsY3zO5duvYujQIMQHk8zSDnr10cvNm9bfzY8LBbXnUKPBM5v8FW73llS5ZxGIh0URBD
29y3JtnY6PpcNrGiQ5V6MUEFrumf50Ln1FRYFr8WQ51kMzcDMSWwj6j159LFmbb7eXaIMdkiCEdU
HgM/21JWelGWImAC4SD+NkjMOBwxW05FoxgeE9e5krhDKWK0qBLdlllpW6TnRB68NaUMRo5AEKCI
WNNAPMfdW9r5NY9cnhW7rdeTMhYBs3xnETxVTjxiFq+JGblm4TdG/VhHvQckEWf7WLlTay2POt8A
CLRmkEGe8uCqRxDFvSqWGzw0u9mZDqgv7hoecQ/LB4OmbmlYMNFLSt/WKIxpcQPyRbzShZ9TMnwU
mepuuxPWPgEmv3T44ZkOiMzlicOALbUdLMCh1PxuSG8y41EUeR6LtVFrGVToqyDIbvoCMgzMELtC
v++94MSefhjA7HPuDv0x34GC7036CjhbxlQOozdECT2MMhqRL5XrzSw00xzxhzY3u6BPY7tsMHQg
4E3f+q4gXMcyohIJomXSASWnVAIZFGWoy+pdgFlfb0RD0UuMD0UXHuUkPWxv2Xc/cimNWk40HyR6
h+qX0xMEH09JfdSG6DzXg1tiGo1ixv62PJ521COiyOc+ieuljN+Mu9xQ7iq9Af1/5sVtcjOW3NaY
73fNhX707FSzlTPDiFHF7EHDGYyPdfOLGF+jwDPLJbS7fKNfyqFCPxzmOKkKyGkt+b1Jk8iuk0K4
AifmtZznKAgj7PcKcywdsUIltZX7X0JbpZwDyNOWuhWa2JwkadG2Fnay6VY4Ix088mjwkEDMbQQm
EPaJ95NCwzgRgeeyNWEbowrR3G5Mz1IFdsP6JeLV9JkGupJE+f5BMKxiHiHJkp9bEeu4Kzp7Lmob
tS47HHgURcwVXNDZGvow8a6h7gFVAFM1iEWxjwSSYsnNC7wKZ/mkZwPnlcYTtfx+FbQmdVqJFbpr
nMqQHkx5eEu0ySkGHePAeZxI330XrHOlFeVTGswdL+QWi6iG1lm1dHSfdB+qyZvrzMjRXsqhvEmi
hkXwG5iAScXK7BZDAQbjyi1gGyR7bE0nb+9m09Haf7H7lX6UV0mNaOzKGktJFNVuZau0s7rDbO7S
HQrwGG+7MEZguWgJGP/Sr7D8eLlxJC8rdPlDmpaMP7MKRSU5vDXH8NDm8WtQgJoIKeNfiSbZqQV8
hinaEXg3ExK4uZ69qLi7tj9okffN9/z5HrpY3wtGUQ0d4CBFCAA8YkJT7e0s0j2t3Am6m1le1Qz/
sOJo4wfoHpG8rCqURQllpikg2oJMEfB3scAM73Jy56p2caXwUv/fYYcqeLD/CKPMKuuF0uxHFL5y
cqX0V6LuqPH1kLul8RTrdma9RDGP64YBJbqUSW1yTubWALMJjox0LOLbvMVCVm6bPKSKrXeuWp5C
cZ8mXlPbQXuaQN42HKP23oi9Wr+KQX24vcesE7xaApVKiAnCpERKhs9ptPB9SJsvHfR71cijll+8
KW1K4BkBPl9HCgPUApemLVVhqcQLkWRidP6oF2+SOZ+3NWFdHWsRlNuzQkUPOnlZ2KSxG4yzxeU/
C3dS+hzwaDh5oigj1a3WNFoJB6NuJDvKz41AdpVxpQkFUrQcNjj2Bv1ZOcpG2yYKcvQ6A5tQYjoU
Om0EvCHUv848LEZpIjOqa6C+p2PQdLTMuBFw6tIG8KgkQr9tcFUpBWeLWHfuWgylSx1nZUBmcM3N
xWmsH3WheQUNY5m1O10c7QgIP451My+OtUTqtM2KWmDyCiR2xehE5d76CeWUm6myj+BFnien64vd
P9ihrAGPCG6bBS17aeot4tC2W3BAYtheJ8ADCsbgZe2NJT22PAQk47mHjVsJo6KYKguLEM8vgJkr
pCmHGNYoOKTCi7ba9SGqOr2nSs+ldSaghe6eMQ2D2znNXuPVN1BnOwTh2Yjpl3hYgAc5eB/V+yjF
heypAm6wyguG2jbV24Y36ZIrlzrwlWFExtBAbj2ndpaBbuYMOjYi7yqClmXUlSq9wuhSV0JksL3F
zDO50pg6/0WORF0Btlqn6rxM7I+zPvo970XDdJkL1ySK7WgrMKnIXxhmsRRCkL7K4BloWg2vprZ7
3VaEAfVf7OePECqwH6y6NawRpJYSRn5UCHFeLMuvhetcvenjwiEvluw37Y1Zfra8ji2mM1iJps6J
QFJV6C2IXmbndBqQJ/GjECkgsRcd3dpXgqFxvAErntEVDKUCaRkKtXSpTgPnqRjOkChUjxPS5JZt
xLugGkC6gklR7d4sPc7yMgOMPxLp2xX5nqyZCkjsDb+VPb28m9LZDtCeglErtoLXBp76Imi/tuUy
7RNYHnDqSSAXoCENSQ2uIG1EI0wpXDfjOQ1ORXjYFsG0zj8iaPzCwlBRdkuHD8H8XtChugOXT5uj
BV1tQrvLIGSLFhpgSXVauuF0FfHQ6oz8I06AusynB5AcpDKUGYqhlMWCCSlZGr3hZ1+qzX1toLAf
zKdCU/xBP2O8AsLBqORkfpgnYCWact5znedz3CNsz6TnaoxsK+vtAVSdXfCmDO8Nmffbe8a0/5W8
ZcFXD0OCmfLJ0C8Las2+Mo8+Zlt7VSnbgBnchkT3RQwlizMelyRPTcpP52M/KuIiVraEZyH46DMS
2ahR7UrlXepzb5ArzguY+ZLSVR1TSpZe0G/z57pIza12xsrG8rST5fFJmqsTiOV905xvEukplqb9
GOIzjAnI3KAFMNwSXkRkn80m8Et94MQEzNMCzNTC3rl0FFNhiDrGU5do5oLlGP1M7u7HiEeXwIxJ
/yviGx9OX+FBOkcQoXT2oN3g8ZKkvonyDi+jvWzXt1B+JYi+lzrNyK2FZzXQAyfGWNSujewqnfdF
lP6LH1uJom4n2czKWFy2sW/3AIubwwvmU3Euhf+PA/jP3qCF+PJUFHo7i1MLfQzwfPWSYg+YqJNm
xzhonaTwWsOTl+cvWgi3TyNXMHX8i0DoQFAAwb3YegGGEM6oIKn7HtSkmGUx6XuF3BAelS7Tqa6W
lPIBZl+mZiJAaCG7IFoFYb1vNLzxoUwhaBhDAyH+AA9xuaRKkeWjuexbkZr7MQZqBHgpQ+LNkGea
/EoM5ViIrE9mokMM+HrtrvqogRIIF9QFBnwGIyfmY5r9ShgV80lWa5SAfS3F2cKespsKnexT+KPB
yMhtu+AJWtzpykvrIYaazA0ExcVdMvhgB7AN05liDhKGt0eUS9IqXABpAkMQDeQ/wvwhEqddTpqH
bW3YYkDUooD6Vv/GXUyqMsqbGW5JUmJ7UCbksR9GTCv636RQjqJIqzpE6QNUBq22l6zocSKxnxQW
55nMvMlA0fAfZShX0cVGFnamBR+Ld/8c+WpQeFqMkeGVTUIX82v/N60oB2GCtE/tSogLy5tIRnt8
bycxb+gDTyfqrCJZE1n6iKXLkQl0a9mKEjue8x9xZoJnQEyRTCH5oHhKNneP2/oxzy8A4WjfA+sd
2A4uLb0moJnWLXRM59oVouNRql2ldZXIEVFN3BbFDH1Woigtmwx1/KKCKEnprpVwchL1fsyLGE17
4QfGGB2UcPaGKpD/ZQtXcikXpYrp2CcpWrZlWEeHxjOwWobjwElkMvdwJYXyTUpqDYGyaGeqbpvd
V2Awk6bSabVdVVteyBt7xfRQK3GUh5q7vrOkHEplodcjEdxXvtK8q3rHWTyeHMpFSdnQm0SEWjJp
7XGJGkmM5HP60JUJL2JcopZvUc1/dfoGDCyAIg5iE7Ks6CkeDmjRVVL0wXXOPAR2lj4AAD6Kj6Xa
7rcNk9GvhvfHSjAVTo2CnulzDsGYkOGKya8msMKdOYp2C1dGUsHPq4e+n2yrN90BwWrVBzu5jwE3
iWy5N+5HldxhtDWvsrNtUuDGuDybRWuoDaiMAZRMntr+SjPPbQngU/as6+9prXN2mn08gUsCryKo
sOkYTJEmEHBncEJ1JqJXzunL0Y6Vxi6kw1j8mLLYtv6eLB3rboB1FSyvGLVJj48d00CWwaC88N8V
thF5TfvWKD+JzknfsjMsKzmUBxC6KUkaEB+j+ftQFYc8dhoB/Bf7vD9Pki/Jh7H6qrsnkp0nLpMv
O0WGtwCAqDqSHr+LEatYQu2EqB0GGBfao7X6asZ45EizlfKmKo9W6yYGCOnB/QcCyW2rXjz399P0
X7l0M0oRzmTqUyg9S7KdAUIRjLwDy0yt/FGNBtpO6HLJMgkizCJ2BWhRGXsdkaycOOmYOlO306dd
hkl4/5tm1LkwiqISsx5mowkGtq57nuvM3xbBDJlWmlFRhqbHXSM2iysqT3VeOHH5aOD63xbCPnF/
doi6ewHoQV/nBD1Q47NV4dAgzKxlxW6wYfp436bHWeC4Op5RUHdwNoh50ckQWWBqVmlkR0zQed/W
in1j/NGKOmy6EgCUYSKoJRhtX9SnIij9Tj/FoIP9F0F/QhdqjxI9GgJVgXtUjeFOyhMQkxam14Mo
rDTVl21ZTFe88iDU7a6aRG71xeQUss/02A7SZzRRuJgJ1IWuiCmf2+KYa7gSt3zOymfoVSMlUgtx
Yf6TxDeYI0nM20Jzt6UwjWElhbrbGyvRs0qBlD6dD5rWfUmdzInWtxVB2fFSkUwEa3gRQ0SMZrUI
0Ymg2LVwl5HdtirM82ouZRh0UAIkTtm1afVym+QhEvVjeRJUQE5z8VmvjfttMWxnvpJDGXcbVWkX
KPALyvCCUpakeEm8UyT0FoSeiHa8bq8HdtSJHFNn32AruZT9yZPQNN28XCKAVNU9OQazYuPx6AbF
iNGe4A+wfjRF9FklaG4khl1g2ohhTBHnO5jbufoMyi6VYC6UoV0ikqw7Vmp11QDUlY+jLQszR9Si
0bfrayWKMs7c0qoBry+0EOVfYP8F5AqPu2rXDC9AEHK8IkctmgUtbdKgwKAaHLd6F2KGI2RZGJ2g
cjwj04mYCHkW9u/lLX55GFR11BNMVAeSZfLV5ieQOlWZu7Hoau1TLfJmtzBvl5U0aq8wXyNtjRF7
JQ7vcv2k91ey9TwEkVMYV0W1m9qOcwZ5AqkdS5tAUMtyUQ9z7UIds5NPUi3bdXmTK56me5j1tX0a
mf7rj4YW5Vy0KAIFmAz6JZQU7AmZhjlpH7dFsKEiKxnU0yBoAPcpRiglZuLZigfLxhis3i5zuXel
bLwhQ3Irts1nrQyzY6jzUxPMB8EMkD+Mb+Naipy6zhKvzJTAKXrVsocJHXeJFQicxWBwX4CmG3yn
C3APbaA0lXUWCK2YG2C8yhSU9ZvQF1HT07Ky2suJCHRNeoz61ler1KmWxuFkOIytxUsCMQi18RXL
CALdsNCi/NuRrW6usMotoVv2ZHKIYxi26hiv+AdAMeNGa8Cz9CZ+tI54L1wXfvukJk52Fq4nf3vX
WLfB+iMWw1l9RAsKLbkSsBREAkBykHal6gDVzPFQLCn6yjTkSykBmgW1iMA0EnE+CqgbZZV6ExJM
sPt7bdZyqDgHreBJlRg4yMji7pWg9IiBCawqLwnP9k7GkpdGdRY0tpfqgN+hBKwN6oCRsNdnGz3Y
6F1GdcaTxrOo/8MAJHjChcofjfKoxtB97OFgjEGqwlIy9NWitaHs0G4A8GL0OEanodhbwCgLLRpV
Nc5JYbqNlWDKOsLYErISgA1nMogvYOLhwGueY94nKwlUNJJFuYZQCks5mgiB512lB25q7EuVZ4LM
S9JSAejCAi5jKy73zEDz2VgOMI0iuteIFwNwISIqVb245139TGtfiaJWLRjlXiyK/yPtO3vt1J2v
PxGSAVP8FtjsenpL8gblpFBML6Z8+mcR6fcPx4dno3uvFOlKydUebI9nxlPWmkVVD1TtHbMhThYm
Gz5kS4q0c1mISUA25+qU+MLQGBCj2zPfmlhbdVRobgYgFRCZPvUBRz16xfQGx6OqKFbElzFxCxI6
enPH0l3CU6fSNzz/ynDebJwxijXjyWJ4SLpcZSp4xi2IbHOH3xiP47353Nxq94FPPPKldkYEdcfw
N4K667Zj7VIv5MqRjVbzPFH/vJGmo40JYjTOJvdaeO5Ub0wersv689yXQ7alMMlXxrnJBQLhGQ6R
OeHOCgG7TYG/ZN5np2xfntnkvBEnfan80OOtQwNX2XhurN2H5RfIJrlt9dikUJ9p8LvkPGJgqnu2
a1AZfr++1tXC4VKSdPOMjOVaH0KSlpxhkrux83RyNgx0luiH2vSrDOw7W0nfFRTDD2qkS5fQtkWo
CQU73DjFzYQw/4kkDkabUfyI3tqX4PHcgovTjb3vwS7cqm7rW8okXU5t4jERCSw2cyI/eDbvk7fG
s3bxDlW4fYgDfUg826NufTQeK0/51gIsed98KaHdpdscEDZh7NpNjgf9a+2TB+Ucb72T1kw7wC9m
niBAsFOZHzg1x4knGUAyreE2iAd33HRbawZqGWVJ517nWZuSEc4jn/mi0OOW7YPNQYXV595SinTO
dWrEYJWDFODmEEyqW+lNCezz6KfeoZciVXym7iryMpF9z3xjJLvr2r21yNm/LeIniqouGhchXi0e
egXYL2gfzPKtIuvqY3q5Svk91ILeMOPQJ6QfattvmsvUv5qK6cbplyZ5IcXBqI7V9Hh9cWvOeSlV
ehcp5YB+7wyLo5Vy4pN17tPfipq+NaPy87qkrW2UjH4tAA+X21ifNd4b6ssontrg938SIT+Bki7t
cmuGudX45Gqx5gb65E/p5rztbLo/m/b/e1wwybRPNouMrp83jfoKsg8INDr7WGt3wtj14IZTz4Xq
EXOLw3xjB5lkzwGoIFQSQWxofKmRwhbqg6G9Xd/Cdav2d2nSjTbspCmzEqcU92gmFRVSO8oX2+7P
taG9J/ZTY8eH6xLXrdRfidLtHhmvUxpAYl3dgNqscDKz3opxVmUALRhEcAiyP3Vf5Y3dqP1sQbQu
ui1Yj1QQo0X34/pKVvdO/YPriZ42Q47hCbqd+lSbpVSmNwJUk9wE6ehpoC2tzLsQifP/Jk/auSwE
YWHSw77z6rGmdwH3+XhJ7K9Z8DCYW4gKq8q3WNz87wsraJE44cSEsFFMaIw/1rxxIr7Rf7hqjRZC
JFPLQ9GjvA8hQQ8OL9NyScyQa7Dv0NSyoXZbhyWZWzPME40TiCrQfs/QnrNrp/dxeNK1s9JuVMNX
9+5vGkAuJlptM5ZpgEDFCj1j7E8AdI6rYmNB6wHnQoqkDjnFKx8to0B2vYnu6sN0QL39mN2UgG1I
HNRQgLXs6cfcVW4yn2QOiHR2W8PeK8BzHxIeMlR221GF1hxXQPy40xHxvqJ/8eeXZ81wba/yhGvs
LRdz329AxnL102S4rU83dGi11XKR7yCSEiEPPGRNiH3oRgeAML1rPA7nZi8OyXv1I3rQd7zcoXC/
Ree7Ho4u9l/SqDTXRrOpIDcpHFtxkGs5twftZ/Cz0x1Uw4mvOdU7+jruSjTOg552q/64enkW8meN
X9zQgFLOWQz5xtMNyxACB5c+2eHsiT869mN3Dh6122BywvfrZmhLruTYE7MpDTDxYN29EyM/Qm9A
vtdsla03pPx5gixWZ3HMIww6VhfX70lwNlKXJ8KZqo236dpreKE8f6K0hRjNaAI9mUHsjTBz08j6
peMNMeNCE/33FBE8awhy1FvtwavG6O/R/clmLqQCjR3gCyOkduVPJaBeyg8BaFVG+9lEjjRu/H96
YuCeszH5SzF6j45kKVXMm0GZuJUB3QKQK4qXB/fAi+vZhkJ+PrGPUqQoyTYGGg1p3rohPxjj75bd
J7kX4tn73xYjRUV2aeUYBUd2F91o7ZE08Q9F5NVbzpNfqtCj3X+TJsVHWdrajAfYuoD/Nscdi5Fc
PqXhxgF9jlewdegRRdIYWRLbkpwtYJsRYo4J2M7CSN/R0gw9OqLT6F+sZSFlPsCF1sUDi0QJQFk3
Hm0v6+y9loMmRHGNjG+s57N+z+uhqjYjcmD6RDKNRZrFuiogybRKl2qu0oHy5XsL1WB3ShR719e1
JU0yhBPtIszyQyOGuj3rgUC/YNmAPVOorW/rZHTMHkXrjGF4+rrgVY1fLFOyhB0HgAALscx6fCoz
1Yk7hoQn2uu3+ow/WynQx6GHBhDyc/u+jJxBLdG1eYyrlduBY6IhvChiZ9SUHVeR5JkaL7OZ2+vp
4fr61jZ2rigjlzDX7GS6lyqmIYBjoPztcMsyN6qfQvUYZu9RiYxdYm2EtytZpXmVf8VJAU0BaERB
BMRZEZAtjVsLlbSCHAL93uhf4tjPOrRz/wvdWcqUbp4ogeKeppAZtgUqWMccbRuDcWuioG092FtA
gyuP/nmJFtBk4b5MWOSPV3AYqKnbRtG6LH4xiKu3+0Y5cgAxJPplJnjD/Olge1a4hc27Usn7KFi+
+30VmEoJwSLIL6T+ltjfi/KlUjCKlk6eXeF+6MpxbLnTmeUeSDdeYXR7ken7Bp2IjHUYU0s8kuu+
qWzxcM2L/vi8/vhtkrVoqybMdQXaDXAWRwsec/NLslUtnX/jkwxV1UGcZoBWjEky6ro2gxqDcC76
0ZBwZrniNFEPPk8zBbVnl9+iatZv5GNXIkQsbCFUMkwisyYyhGWLWkvxkqDWYkWdV+YIm+LCB/uZ
K5AFTqqvJYnPifFb59MNVV9SoiBeFF4OhgaqT5c62OK/XFfDxYdJhouYYTegoNG6+oABQOVN6w5C
7NPxBzViJ+93YXljZSfRHa/bk9WDRhfgDCeOyUA5QZknFRis1Xk/hvxgWIiW7fDQ5OX+uph1Q6KC
dBPWXUc1VnLabOoycMTjUot6dAMBNgRDYIzGAjwHQ+1Qe6ZR4QmLP4xoob8ue82TqwvRkg2jPfo8
2WzDOlOc4qo6omy1YSfXd/Hv6iQbkvczfxTH4bF28IeawoRwp6Rbxex1k7FYimQyejMnWjJiKWht
bD1+aPbd7/iguNmlPuSH3HbvtSd7hppL3e6whd+3tUjpvpZ5CzLFAIuMOUg0WLJLzWbXg2bn+nGt
OtbFGqUbagVNZzWzY7XjozH5dvHI4Ho4pua9mhy6LfjmrVXJ965lel3MW4oRx6a/Mc2LOfy8vqIN
BZQhU5Ik6Fk5h8dK8Tzod5tB5OrvA2cY7Nngl4Ut/ejBQLWAYHWal5DftfVTxf5NzAEWUgC5YeQc
wNMff9/MBBozG9gITH5cem46upo8GeWzSUtUltKzGJqN9+z8i59cw0KipAOoVZGKaZBojkezAGHg
faUcjOJn0G4o2+rpLwRJp98zEvJihKDIvusaw6WdEw/NRky6uhpw1eso8CIBKjs63k9KQvUKBqiH
e8vS4UhGAGVF5AsBND8mDTfOay0GVm0d7BRoVyMA5v94XhgPCoIiq+dFHRr6hgkek/mt2PAc8xl8
OiPg8SL0tdDWJPPtKkWQhbaJrQvN1Kvb3kkw7C1M1GhCTH3WjlL416/R6jb+FSiXFqK2KOOsh8Cq
2NvabV3v2uIXsZ9Vc2NlW4KkV3Oo2FUItjKsTAHrZusB7pLzd0112bQxb/eHJE/exJn8AkDouLyf
0AcyawzDMZrRB3IHI04n82SCedccnfgQO8LhR+Om92+T09f7wGNu9+WpOXdeejb2lZ872HK3dLfs
70rHFAKrv99EpdRECZj0WjdnQJa7L8ouPOmH9lw8pG/6TXnGoPRbfJx2D5w4xn11Dr0xRHC+4U5X
EEzwCaYBBGZ0V+B9JZ0Ar8tczxhgLsbIpSewm4Ckuwduh9vuEoff6462jzYSxCt4yh9lSkmMMQ1E
bdqQ+R5OrnoZ3sj9eE++VN7X3LVA+K6C9j060TN2/WBsaNxKO8ZH4VJ41DNkvGaEa9DeFge6L3bB
6PK94vZ+f2/s8Yy9pLe2b2/t82zePqnfYp+l0CjE8zYoOcQqh8mrdoZTnDgoUt3mx6V6pne2o3jm
jeURT9ukxtLWvNbyjCUr1Y5VT0Yd+63fqf4EXrG7wX9/xMyub3rqidyTO+bqe+qNDn976nxE6MnW
8tdM2PITpHBK5G3dAx8K1aIbXYWKtbvHyRl8xf1z9XI/+1LurZO+2wI0XI3jdAsEQmRu9/kEBzQI
OjahwL5bTgLVapAM7xzxRfdbz/JjtzwnyJs7mPnO/MDF5Pl1Q7q68wvp8qk3KassG9IDjTpU7ACu
+C8kUMyHgWMPfDCIGj56IBRBYqjzgFa6NHGnMnUTbcMZrG4hujnxYMf2zYzlH0WoOSaIYgIRDUhM
vOoAI92+Q3POP/LX0vkVHsNnYJAcOzd9tbc2cM3BLmVLekMbVZ/UALIZF27Yu2HuRUgdKP3GNv5/
FgkNsQlYk0F/+nGRpqhrXk0QBPyG6QdafV3jLvsOJALXeEgdoGfErnCLr0iQ9M6437RKa9ERxSzc
/8RLitJXcZyZw7zHo2P8GL7wmwSI56UbClAm2i7/Pvf2ZHc/r6vn6lvRMgBYDNM/85zP/nmRFE2A
lhVUvY7tVV+t1LH5L9O6CP7MtdfE8CJ+EltD1as+bylSCjitWO8jkUBkHTv8QRxUx7rLvfxcHvmh
NxxTBzGVAboBF3PQT8NrsgP6Q/RC240DX7HHAALFmBVYc3Q8lSW/B7qoLAJJW+kO5ktRuCy7K+ke
OUXbhoGo7uytyHTlgJHZBikimJsAAyx3UWgagKdNtUJLfpWJ/cDQRUGDROAhlG41Uq4YnT+z/oaK
RJsBGumPh5rGZSwoaWbAF+Lb5fh9omQjmlpdDeAE/idCOsQ8Fgi1DYhQm8ppgcHQ9ndiq5V75e7b
mJUgFlIKBJ3t0hGZVZfocQkhk45UaMhB+ePb3M+Cr//8FkAQEmPoB0XaXn7VhWqmN0rXAttdPQ0I
D1kE3LK9HjihMo/A2ujAip6uy1w7IxtzJVQHmjyoxKW1hTr6urnoMP5qZ34elMfUqrfs9vwbUsiB
Zf2VoX3Ug8mIzDzlkAF4BjcjOzy/3QLjhq3u1603jU44eVHrR+Hp+trWlMNGlgtKDljyT93dJcvL
mNk9BqXG2yD4FQ9PRff7uohV1aCGDaIXXKpPuXkyFGM+CoFhpPK5YqoT6j+sNIGHfb0uZ30pf+VI
ZjnKYyPLWsgpSpfrt7S7Bdz0dRErwxugeTc0E2lxDQ3x8iS0YsXpgFYgaF9WPExJUB4CXrzWkw4+
R0LDwxhO074mZX4p1OhYM/0rWnpSL5/C7PH6p/yhTvikMQZoIzSUWeDpJSeo0lwHe86AqcB0CFOn
YVbz2hdReG+lQ/ljpPmgoe5dWqAoNA3uiSa3byMemXCaCq9cGLT8gB8v9jm3BvRSIy65DHbTW07N
zBAtGdN0H7KwcWK04u3joq0uZRS2LzPXQ41B5bInDgGg4n0+UOMncNnZWztqqHMOo/Uas14tvYjG
3UMccBUKXDuDNiSgStCSu6KbU1ZBOdpgahSxX/Cx+N1HCh5Ntq2RHfi89Hs1r/ByrtCgf9K6zt6a
Sl1pSgF6J6As5sYrCqj32eks3GmvtNNo1yMa5U0FzHIv2OJdMWT+xKZDY6uOPuonxFLvofGbVO2T
PWpOpCVvcBheBjzjCESFef2Na+idbvpDWaiopomNvPyKSqNBFtTuSA9D3+Rqa6oyZHwMnLHWxue+
p05RDKfBeruuSivu9YOU+QIvdiKe7ByYgpDCmrK/pRGtIyeyud44xIxBz5s3/JETtg+tIHPLob+/
Ln5lkbhTQD5CzoR8juY0QouQ2Li3wH64gI5hT5T8EoThv3CDOGrwLthgQWeypzWGMDPLBAQWUWfd
lUR4I0sjx6DRRu5sLU5jqjqjlwMQxsIz/eN2TpXaCyub7R0DlBND6+dejGblVZaonuoQQeMUFpqr
pfN0BngMd1qXh8/X93TF5iL5hFAJnliztD/KvzjSSoxJ1ZaznUK8JLrfM9wTNXbDVl/rlhzJbdVF
npW6VSO20FIfmOYXYgSvSWqfejZtoVCs5J+wGPh8zM2Zc/z9cV+jYCjTZFbTGh3qmf6UANEcpE6i
fxnC0f/n+7eUJa0LXZ94i46QpbATq/dG1N6Q8JJayvFfyEF9CQE90oWavKZEYEBvCqErcaTZD6OG
0NlQGvU3M7vImUwjf7kubyWUAWYIiouwozDUfzrUFnqRDxx4RbPTYABw6/X+Meu3EmUr1/mDCMma
iJZWbJz5rfqqcBNdRQ/86LWi+RemUUVhDn8YIjM54AxjWy3G+TrT+n1GfhiCp0T5dX23Vvr78cML
IZIaYMzJaJJZDSrrT90FrD4D/5KTo6q+6OneQMt/Kdy+ve3Ynm3pxkoaBsLx5pnxVzWLSvo+RUqa
8z+8UGbjWPTQNxnI5G45kqGR12wOjq15AdCqYKgQuQN4RMkfZqJS2rGeVb7sj0FC96DL+IaeinMR
iguluUsmejT0/vX6Hq9p5DwDYoK01lRhLj/e6jIIFW42OMdkaID7Wtzqxr94AP0ZM/mfCCkwTEWS
6easKgaJHwTJHpOod9t4a05iTfFxWiqsE+Ixg0jnhdwVphS6HLawZt5UTL5WTkeWjd71DbPW9GKe
IcTbFJOZurxjlYWMrEYLTNxHaoW5O4YDc+rAAF9ixmvDF5Fh+raohie7K8VtmabcS8H9hv9JwUc6
MYnb0bFI1GhOMrRAIQCvaeERo1ZGt44Sfm8oqX6jIAG6Syet3IO5IATyJyHDJRDWdKJJkL0Nk5aE
TsWC6q0NWLazIzVrndZswQrQ1NMDo3353CRsOgn0unmiLSfbQd7EipwCxMgY4yvLJHHxXMgMJ0Ry
44dupKHYFVpRHJRcZV44RMG93WsVfKVm9X5Kh9w1Sir2ejUwNA43Nsq7UXRfCz32iVoFRyUPjrxQ
tKOlGDu1nHQ/L63Rn/qSoU2NjXdMI9OeGgq9GBVeW06UdkW203NOHnRA7RduNlD9ME7N9DrWppo5
vZWU9/qE+riTDlEbOGOSg+jYiMTzkA7qvqsy/lUJYxUoOrGJniMlQOPT9RNfjShsiqAChg6kF/ID
FFiwTZ5aeBgSsH9e4qAqbzvwJx5BoUJf0doWJE6dd4NXKoN9q9pdkjtDMm7xga76ejzh8OyBH8bT
4ONNBSl6QnIFX9ECY7gYhUv7J93ejc1GPLjm59lCjmQRsIH6OGTIvtg1hhMnv2Dcm5CH75+EsDe2
dmtNkmnI0WUoWo74hWSx0zEA65dumu2qLVaWVTkqYWD4M/EQlG15FzIMuzdYk95GXpF7tXFTUtux
1MN1VVmzpktNkc4oRf2q7A2cEeKvy8CtR553++si1vyEbWrIxKEABXSM2QwuQogez7iGIgOLDj/V
nTpAIBZliPdC6WNc+70ghRsk9rE0t8q3a2phg1LaAHKCRkDv+1EuY70i9HkLc/WixYDrBsUL0o1J
ekBp7l+oxVKWlDLLumTILIFtLK0K9KFdmoHEhTy3aVU/NkzRN54m69rxN1qXND7MqrFJLSTPDBa8
m3j9OiFavxqgvDl9sYWNsyVMUvlRV1nVoJaJ0BbMyKAoNvmu1J6DaGsT183W4sSkiCKGh1G6ArsY
gfUAYNnAPu5H5WLH8S8epTejBbQJRki+I3kf4nnU17+vq+qaR8YPmAYgHuAwdUlVi3HQyrTFB6iV
QGpBZ3MBsX8PlEbsrkta88kLm/UHuXBxKehQFQkCX8TVNHjLUyFcViXlrtXRJYkEOSV15dSGtRkL
QOelHBBbipX0NCnKItDnRHVVA8JD7GLLo5iLjzD0Ggr/+hLXTMtSlnSaOVgrjGQ2/3FjYdgfB1pu
GK/14/rrYOQKe10qTQI5bmzfmsD87zHbx9+vr2JV+xfORQrS7I6wKWixY2H+O64VB+8udO6Gd20l
NqZ91uzk8gkuK5828rSjWA0H0pnVDTthgW2avU4A9m1ifp/VGLhuqo187pbUef0LRUTCJjICClNS
Jac+JV5pXqqEO6PqDnqGmMuP2mxDMdYM83KhkmEmUW8B5g8iqdA85MGcWO2eeF4holTcttiC/Fs9
wUVqQ9L5uKsF6J8hLjVGRw+OpniomtHVtwjeV+UgzAEjLyZRDNnfAP8nV8cRGXmTFecoQEsm8PcV
5BzMvHKvK+XqDi5ESUvKTM6EIZCtUTGvbn83hwN6Cd053K3NLWyCdVnAtyQ28NtBovlRQTrN7sss
xwUw9M52xuK7FaWnStMiL8OFrumwcanXOngZEm7/EyiP9BiW0uWCwG4g0XkkJT2ZcXNuQgIyzS9t
VN2ZhumoEdQ0I7gm6fH61q7aFDwZVUBaqxiwlZSzGkCjlFY4xVQpQf+mO8H0HhiBd13Kqq4spEgH
CJSpomsTSMEQNMDlxJFEid9xPM6MLY6rVa+KfkMKjTQMZAUku2IjR1uHGWQp7U4Tqce1GEGQp4Ve
WVPHDr0h1B26Rc+yuo/oPMJDHclT/PmoNlpnVlnao05UjYE/mOg6UsE5bCrtRlpn1X79lWNIPmCM
lD7IlLmIwxkQsr4hPdqDbFLY+yTAkGb9AxSLu+uHNx/OJye6ECm5hMHWckPRITLFgbHImwvamdtU
3xI1RwZ8w0BvSZMi9MkuVYY7CGs5TxA8hcqjyW4i+hTlKHtsNG9tbaYUV6Iv2gSnF2SZogK/mzfm
fjshGHnNhVsNqscxqn99L7ckSsElL5W5hRkS1THxW0N4CQt3/aR6IW52MGQvaTzcmZglvC52NTZZ
HKF0J9RcjYVdQGxYo/OiSlF52oLdWhuRYHi8MYrhRBNZfWkztRwwM1aMvGasXCLxWldf2uash56q
HTBWW+eHjPrTlDpB8mCTyDGJOxhnqzuiMaQO4w2PsXodFx8j7XMdZ40YUyxYmI9ZN+5KfkYWcUPI
6q4uhEi7mup9YvQVVsz5Sa+HXTX+c87QeUZMs5FjxXDaJz5sC0eVtgKZOQVbqIqfDQ3AY+nY1RZo
9up+LQTNBnwRFnGqYyiogiA0yjqFSNxQf1XNDdv1WQgFnC5BqQ5AhuiCkAxJnaIIYrHZkNDeVUBy
VnQU2Qv1Hx/LRzGSBUENOtS5jrO3NU2Az5gEuzFuU+/6lfrs0j5KkdRdQSNSK+Zquj1pXpa81gAW
r4L33tgYa16XYyHzi1EbpPMlOfZQGklqIvahrbkHQ9ehZlbp6H0LMilNbGzdZ/OERYEpFZ0jRIVm
Syek2XwqB4ocdwc1iMYnPXFty4vA7WKARRRpM/PfIB0tJUqHlUW6ycOUwJ+Z0y2e+E7LwofrJ7Wq
djb6UiwTSIYGk3RbWENh1X9qVXr6nuc9fcO0Z7APONvqDP0cO1KCq2qq86gSSgRSMJWWyjSoI0Wu
nhcnLToIkDRSZJGrr6iCX1/USusvZBmofxjggTI/VTC7ptC4DcAVV0OP8RefPAG89qFAD6jpMTAZ
e/2X0O3e1S2O1z/Edh+jgY9ypQNT8TSzR9MA2LfzbJ/Sy3Tf7KY74T+oboq/65x83+GvAZrGnGdU
VF3x1uzRiuYZO3TeH5JX1TUdgq704lKgc7Z/039e35mVpryPXyjfmKKou1Kfv/Au2kfP5Zu1iwBi
wXb4gnO5673WmU7orHjMnVO01x2x1Yf+OYT5+AGS85nAyNt1M9lcrJ7q+k01n9XkSLP7UYen2FDu
lXD3ozDJCcXgdS6UCcK01AOAg27sQgVUJLYvagx6PtXBbio3TNKqmi9UT7pQYy+SPI6hegbAQnXg
oU/WzkRsKIKDteUB1/ZSn4GGGQo6pmlIFgmND2A4nDmm4AAHgG4PDCUGgBuhKOx19Tl7u648K6+x
ubn6rzxJvfPYogAphbycv7TUScltVn7D628G0FdGZxh8u3Obrc7uNburMxtNlXg5oAlDMhxDOSgR
TwESjegvSI5KzBzwoagRczhgb8mLTY/X17lmEylaZuZcsY6exPmDFv6exc3ExwoCW+739TereB2C
jXu4UhymZCFDJm6oDK3U2hrQgkjyPE2AXeu674LH3+icVB3Ve7Wk59JIPWL3+wpj2nx6Qw/ohkdb
6Uj7+BWSAiVpHOEzsNK+L93SeK+C/CEbCl8NwIagvU59iKfMRVHifS3QLT2kG7nrtcuy3AVJoXih
zhiL2AVTsF1Vls5E3yb1YiT31rBRGFrToqUoyfAVqNYAUhdLJch21iXIOCxP737qDSiRwcZ8sMS/
MT5LiZKlKww9sZoZzp2Pz0m1HzLQS2UgKQYJuXhprHAXEbcm/zzT+vFIJZM31AhIplnqYL0UKAbQ
rZhrayMlA2dnqtE0MwdSk0+RE9LGUTCB1+TxRejFTteD1xydtVNuPF6/lWvGbrmdkhlQmqAs0W4N
M6ALxxieKG8dq7XcMvqVJMf4n2dl5n1EjgRkLpaBJpuPRmBqq6TBiPrMzvC7B0Ryajg58zL15fqq
1m3NXzGSkqCyLlRrvgHtlByCZryhLd0Rrdp4XawFysvVSFphxG1ImhkiljSPOdirJ2uubrtWYh6u
r+f/Y1L+LkhSD70KxiRUIKlGNXRIQYcTv5mTp1l7vceAuj8/4Q13ijwUq50N2bO5ksMvgO9iThMN
XpgMlcyZPTRqMVEAkvWp0f/KOB32Jp+SI+r4NipxWSAelZI2b5OgQO2qu+JEUfHc1Umm+Nc/ZdWw
oXiuognHQMVxVuaFC9FTExx2dQRsT/BiR8kzaDvBrrujdGfFG6WCP2Aan1a9kCW5q2AwRMxnpGOr
7rwYCPWZgLApeam46dbsa6aPHpZ5bg2+rzTzq1UC9okAy2zoL0T8VtCXDvU/puQHAKFcVPj2+qDs
kzh4rOrk3DaFmzLt+N/2R7pdCig2uM3xzQr5NeTHvvZL5VwgiQuI5v8mSbpgc/tXEs2kITYL3cLa
5eVzQb6AknZXACX/uqxV07g4CemWhUhgUVCNIg+f+hgaBxxQRUe0CJdOZsRAB3pT49frElcjXHQ1
/p+iSdcN0YtiTSaum2HtE+OodDtCHSUx3aD2RPfARuSXtuji1oOXhVDJFLMqiLt2BrrWywcLvYbE
OKfNWzqpu0YN/bxuMViDlOEDWrRrduJb/ZV/stSfNd4kBsr5wJKSuwgqfQyspgU0m4GZ0jpye7Nz
aHSYkltc87L+ZqPxXAyP6gBQ2+eenUzyZnVbqEja+h3/+xXS1lM+dmU/42Jad3fm19GN9rWXHMHc
QhzqtojeHDRVHQv3B3Cbnd8oFxKfe4qfYvRx+npdDVZ9I+D8/7ch0oGo1YQ52w6fApY77mj9NyQx
YtCej15HqqNBG28Am/DGzVp9S9KFVMnIpWEIRLkZQbj2gFLtR5Hz6xu7BW/ST4x9YtYSFXv813Tq
0A196OZh2Hpwr3rPxRdIpi/WMl6kM3QsxwxdBUVAf0w5bKxT19bcyl8p8pB8gQR4ArDmGfK8yXbd
QdvHAL1+r73sHRxvP0c33JVvgeIA/vKYnwDB4gxu/1V//KG6GE84pm7vcW/7Em7on5yP6ppWt8X8
WeGgoqOtLk3DD3ikukVYDy+KsNVHNerz3rX6qD01XRw1TpLF3S+qJpQ6PBjZO9Dzk7NoVHZD2sxu
nTBndHyYhqD9WgheXVTRBEAgsIzmEfwOnT9GSRP5Ws+ZVzC8bNt4UDqnLUvWOVFUBeEus9PqFCZG
e0ATjH4urApZ2UpRHwbSmU/IPgDtX7XQkRpEpf2WNX1w4nWI4Y2iDzoPVwoZb9Cs3OYWS/eJMrB9
kzegw1AUzentLr8A+dvykFyuvRF4DC9pAeTRwARt4aBVBTLozM5vUrQ53RW0tr7PVPQ3WTeVndNY
tgZsp0JYph8YND/p0cB9I7CIl6Oj1RliQD71ZaN/jVve3RdQ7cxjADZCHXrKvanNomclETNBfWbf
t6kYLUenddc45jSph7a0jRyzFqP5g2ADz2ANmQFXrI6gWZqVREe/YzQcbIayM3okrR5mumpPHWP1
qz2J8dmw7ereHoborgGCxskWXD1WmGTbgZ6T/I4rTTwge0O+ilZjR5FH+EXQHWZ+CYqL0Z1GtT3W
KEadQk7JAwn6UPdQnbJfADbW3kTVaJZeVZH8ZzBZih9EZhe4IfopDqqdlUAgD9OanrpkVE1Hi1qW
+0hlAbqjDgIjQ7GJd+CgIr0GzM1EUx/HoQkfaKBF88RUGtw2zNTu8VCPdMes7OybVYcB8OuTsIyx
8bViO7yy2IHQnN6TgLenCEBcN8xsZ4RDYic7AFeNv83GpG4xJXm7v24gVwZ2EM4v7vB8xxcBGYDW
VZ0TXBbtJn5ELPgt8e75KfB+5E681+6KY+y99WfrOPqRo2yZqRUchI/SpXAni5qCidlS2vt3wKaK
Q/TU5+70AAzbr9PO3iUPAoAIF+suABoc7OYWTeRqYMJUEyPdQLlD893H1Y8prjVA7rD6tqAOYAJu
TDrZu6Drv2eJ/YPX3cXKcWhGMR6vb/xqzghpG5AVzT2oQH37KDqudCsDGjvG1tXGD/SGu4XNvvOo
on6tC3gGU0HQiXYyh6SAZ1NUJJKKIt9INMy++FPEsPgKyVdbbV3YBHUvFzWp20AZ9mBinLJ9lfTe
9fWuGuWFIMkTC7AWKCiuAfK06pDu7bhwyiS4GET5f8x9SXPkOJrlXynLO7JJkOAy1tUHLr7K5doj
FBeaQiEBXMEFBAn8+nmeVV0dqdZkTM9pLE5hcneSIJZvecvzXEaJtr+aW59GgADeexeYGnxdPyY9
0EaOIUkKxWe1HD2cOBC9HMN7F3uz4khtMr2eqjD/nz8lZJHAI7/EnkiR//xSfXD15sbgms74vQMo
e2FfgpEl0fyF/QpJ8/nzoRIXUIi6+lCG/PO1uAhhvTViRIGh5Cuk3CCSe8Kpk0UAq4X+phyy0v2V
6vFngQVD8gaA/EW25WOzQscl77XqIKNtu4TBZUSoMu+Rnv/1OH56GaDUIcbm4EJ/6E7/tCvx2bSD
vihoQwd8rOMkICeq3v/6GpcE5+PUZz9d40MChNzXi72LTxEP+2HjjhAtGmpe/GJGfLbAfr7K5Ul/
epLCQHZkuBhLadhI9LDHWnSdLjQbV/6LJOvzCeGhKIOWOVp/H2m0ZdD1Fbn4o7BlzC2UBBacIdFg
02GSezaoIOlQZxMjXEp671fL7bM3Bm3FGAWOSy/rj9Tkp+dEdgyBFwZxoRhAiHLMSwfSXVz/oory
2X6NFf2vR/ywXVnYI83DgkSyJldYbJln6q/M8R4r0nxzCyzyxk969asO3ecj6weXhhnkeTH///wS
WY1sob+I4fcj5EiT2t3qeOPT1NI0sCvotEkIr5K/np6fDSjAF1A0gaULenUfNkx/NqSjyCPS2Ltj
mC8tdGx/ZWrz6TUAWLsIQuHfR6F68AFsLHs8VxPw40C3VPe7vn/76wf59KQDLe5fV/mw0CoVjY26
+BaUsgGEBVQVWd8NxXqe/Ch1i1Gn7Thmvl6yZWQP8dj9ypHss7Pn5xu4DMNPc7Po3cCVF9MTVZuv
wYrym4VqtNfvnBkAYlhQ/PUDf7rkf3reD5OUta5edIHn7cRW6ady/aLKJz3/Yil8Ap1B4RJysfC3
iNF++kgtK1rRunJG7GLn+od1oh8tNTkLa1h58Svtv+phhCIxwEizVx582iZRW0PdEzB1cNdBMOjX
H33knsqyTHz1q7jis8T7p5uLPiDOuhCUJV5gyBebDOXRRtsZEiPsYhdYZeOvnDE+n8fhRXAhgLju
R9Y+jdVU8MtQdBHcljo3G4nc+133i2Lxp7sPRID+8zIfJvIK5zdQ33GZSn9R/Xm20FPyN1ETpUbu
KjhgVlP+11PpVw/2YeYa5RaD0Lii09pURVAkiAA6lmr9f7FZBMPuX4/2Yc5yEUBBdLqMYPgI6eWV
LwjPfuXH9un4AVx5oToB+xt82Eb9sO5Ld0KwWQD2MtVfluqamyqbihdbbnFAJRNSsb8ewE/XYgQC
/EXkBvXmDwFZ089zUFCJvYdtoiHaLtPWj09mdjd/fZ1PXxTQsNBdBAYYB9Sft5gagZ+VNa7DgJoG
pVOg5gdFiPyvr/LpRvbTVT68pTZC5l5ZDODA+qtuMs2GK/IcqsgmlM63kle/0oz/RB3vQof8r3P9
wyXhklovgYR+V0Re1ZwM4ZVA8+xi8UpctJtgaB3eQy3agfOE+MaHNWEy/AW487N3+PMtfDgJ4QIB
ZS9xETAb2swRbFP7d8Zfb8b59o/h/bfX9X/xN3nzj+Bv+o9/x/9fZW/GkkPt8M///Y9z/9b97aZ5
eX2b/v3yxX998MPntm/y+qX97x/603fw4/+8ePaiXv70n7xTIITezm+juXub5kb98fu4zcsn/2//
+Le3P37lwfRvf//tVc7QkMOv8VJ2v/3zT/sff//NZUjq/+3n3//nHy8P8PffTrL5IfXLf/vG28uk
/v6b5/zuAgQFkh1OGweyzb/9bXm7/IEGvwdInKG3hnATrtOXhlcnRyX+/psf/Y6cNoZKgodwED4X
OB0mYLUvf2K/w6AOAp5hhJwMhNv4t/+8sT+9n/96X3/r5vZGQoN3ujzJh/kJt1YkIdDwwI2AVBDS
+OOeHMPwd4AkCvy39FEvpF1yfzLqtqoHohFsuwPZej2/IQjsEqdC1aisZ43SX6DOqAe11U6WgTNt
UH+LZFpHkFKBe0WxQoXcHLwA0lQk0j+8EeaRSlXDxpkERAtDHmV8WtmT4wL3Jsf+SHtDvvJ2ibcm
Lqo7qzs/Czv/xAISbxt0dA7OhCL82JJ32i/ryQ3MfTD1PyCLp70NxOVAN+5itSyJO83aTYphsP5B
lLyC+xKdH61s+bXPCngOcm9xblgp6y5zOVpcWeUUFIKNA9RXXqUGQ+yhtm4jNsvcBbt6MFBw89b2
wbbwwpY96PWKdoh6LPioKOShMRluXB07O3eWqER3Bv0Zypkc0tKaOB0DaU6aDk/KtGTcUmqKu15O
3OZ6ZcWcChL6SVeu5d4lM6CmARxiclYP/FxN6pG2gn6J+OxfrcE0QkcU5n2svtQ1udfFDZ526NLZ
Q7MERu4VXthLUxuokI/S0fk8dOG50W0zJvDLDaDMvBbnSbT996iGVnzrtzRZ+8DfKUaKM1TkhT6M
PGaPrIXW245gwyC5CIv1ISYuu51gEtHArZ65rw7rALQ3eDmJT4bpUCjfS7uxplCadmINSNq8zC+s
DZsr8O0YVOC4TxI2MIj0xH6VD1GvXwUb6301yzgpx7H7Vhfo3EawTJAJG8MgbQPCjiDCsqOoRnJW
dR/M+yUu9DFcWpRpQ89/LC43PwdBqvg0ohRr6iEfkfPfmfhGcskv4YyOYRjKKviYTyKFEmHaTDU9
1Xo1LEHqWl6BEF7uVj3WgBAGS2qsjzdO1jLzuzZIeMSDHdg9AK85aNYPUz0nxVRCpXeE+jAEfM1m
aufjKqMvPFAyawyf4WUmIZrRLRuylPOGjX7GB3MKauMlZXzR9AkriKQuDAINBex9iw589yhE9NCA
+lhtIPMB9NxEl3QgwW1R0Ntg5eEVplfmjRRKfnVYAbpTuomMOp0QxxYZ6+wzBwE+KyVmg7DGbHuA
TrPB1xsbxPB1QsllowvbgrjM/GyFbP6+59XVoopDXN8uTcf2phhQslV2RhTMGKxulDpEg8/zAAJN
B4UCfVLW8T0TZtwCbQzptrmhWROvasfW5slVIGArakEpcxs0QtGXhsGwAMUe1Tetph5EkMDlSQ9S
fRLiIfCSzZFE8jyZ8mzW4qqQRQQstFo2QFFAvBANSFQWYbr8GDtd+bjIptwvfpXV2n0MTR1c6QE2
nV0ksSBGCjhFyKCl7JXvFgd9OkbLd9ujLt/o8ZGOLgzlh/AWHM+vPNbNSQ4KM6S1/ZiNKFYn87re
it6Km24wBk4ddRY1xtmUUNv+DqFDu+VQuuUJGTvYoxC1G0jkPIWthxXYdexxjNxWJ7wP4es6lOmE
5fbOig6t5zZwVdLOeqW7ljtyyYK66tIFUL5NP8k2W4ry2losdWB6WFEnooIZUB4Z3Twa21O03ma4
RiUo3atzF3mZcusrOMkXV4FZCoBkWgAQ/WYLNl0NJS16azWxt8SSCL6E/G1eenloBFt2xC2DbeME
xIH9SYBklYfm2i2b5QWyXcFxkMOu6RuR0rCH5Rj4Q/KExr/nJB0m/BPrA9tkqBXU9yosEUOTbm08
bDwe31RtOKBV5rs5ZXV1i4lCgbpS9Nl3TLSXmNz5ugz+bTtN0IZt0dQ4qGbsnyA/ilioRNOBbRh2
0Shv+0olEYXMFiXwv0zWsHGdHNzgdbvYpkl6rI2NlMLdN1DyAr5lhWKSMBTFLjhzy0RNwQvnothA
y9RHVNWxXSghyFcAMw58iiw6bFktFfkEn20HxHrZJRexiK0DbnXe6LXA4TfzRNchve6HuL8i7TpB
I6y2d1xDpGFGpyWPHWxyvV74lazpmPERDfpU+sS7K0U4XYzjS58BkBWW3+ArG56HdY43DqyCTpzV
RRo2mG1YhqepHr8uZq/ByUpYMO48t8uFDMpTHwQ3ch5kPjr4bNFoe6wJbc7R0qERPxbgcHpyhYhG
bYt0CPw2i+aAgnFVBWrTYa4qHx2vQZEvHdRMDsKZ5E3DXbZxK1Pc2An7Wel1eYDZRGeALr1AXpUD
w1xtu3Or1yYf/RZJGmp7tSaZh/KC0zQ47gjJGKM8N0J7uRlq6G/Qodp080wRIEyXwFYdgqnhdwUk
2cKQ3Zcr/15GxktLrcluAtZqy1bwdV34SrRAJVZwzu4FvYk9TD0j+mvoEt1A8KE/eI2v9vNK/HsI
lr9PtfuuXVde9UTLV2PnLgvdoU3n6jqMVrEdZB3sGGbe3QDNDQ7RInvf6Ysc66rEFYcB+SacKN3F
QdVehZ50brqgrQ4RW+d902DgacuHcwX1qBsCdHwSTq373b3wPmRX6I0jJVptlX8qw/gh7ox8pu4g
dsHkYz7O9GkkFjwm2eP8KitDk8lnWBKigA/CZLG39MMtOH/8vrEVf0Kf630ucdDQZYHzEpqU1yXK
mxsRU8jetfMC1ZLgTq/95SdnsaNwlNwGqvXyqBqb79oDChgA1vEwqMUBHGSaTh0TV167RKlwelBP
hXgRZOzvHdgu39f1ApC6Kz2s+w7qaT0Cpc6tFkCX5zbHeLDNEgfPkAJut3hJRVrCJQxb9kqjq8IH
gLJ31oN0wuoK5TYQlOMg3gd1q/fS2OZ1WihU4GrjJIW7PPYyfKp4t2nQbz1odwR6g8XdTaiLNS9V
KHMlkCUvS7ycOwTGZ9F0j25UoujugfbgWwD/cKzfEVOUucO13EkHZNcR28p9FPH1aFFxy0vJV5nS
aGBTstiwfB48n7hQEe18ti1N2R9JXHT3ShGSw2oZHVTI7dBjj94rEPBjvRyxkJo+CwLZvNTsQpGU
Y/xix1h+dRenPEXURsteNULnxGvsy6K9OkoqM83fYJfI7oLVYvGpVT61LfNvzBxHSQBlpgP4kY9G
EbbzcJofQQFFjWwVzm08uEYl/STEw2wEf14Cod/rlXd5ryabtWPrDkkfk/oa/ivDzkbr8t67nb7T
bhce66EqtwWJTS7w5x9tOA8HmLeId8uDt6pFz7UDWmU3zm2w4aZWVw5fgjvlMZWH2PlTP+ylyfQC
USpqfLSOGyjS7Iyv0Ta0LCInJQIJBfGGhQ9Vc3nh1YJN0PFgfgDZRpbpKY433USBdVcMKUNSEMAj
C6hNHVfFvEM4iesVPOhdEGFnJDHpsD8pu+k1ZC/tONDXOugZ7ki2D52y0zvWSAfbb+sItFrCSiCw
jMHDHdcvoI6k1VjVb4phb5aNFzyBCT8eMf/6myVS36tQ8/3KES5UIWoGhAYyG4ikCYLF+bGPZbPx
o/I5DKI1py7gBZHWGRfRI9dmI31nz6hzYIGOILEIUoqgE/SElhmKmPVVO1NYzBtneuhmfj/A1iqQ
4oTzLlFVdeNMM/TdiE1nO12jcgXMgVDhlkOiNbHofW/XbroB+2neDaF9kRG5LptpTJAuxDDcW7An
jW2R+Ygp08VxynSgbk78CfE1DfPJV1nXjluEIAB8TPo0Vl6/rSY97aXw6wPmcXvuFm/ZDZqU4GX7
CuarWHUgGLobYtwOsJwwuhW86XJTxGTT2kqcpGgB3y/jaWNsF+/KQFdZOYoSYFcXm5xYn9jSgd+G
wBVCYvqKRAjpUIB5rde6SgpNb03Fuhx6IHO+rl7WBE3urUs+OMxsHEQbnVMDHhZC7Lmeine36g+D
4PG+QBKREuO198JCBsksbgQmAQe8pdbNQdVTnailiA9AO/FNXZUkk6KA2ZAFgHSlcJgFlqHcMZcc
yIr57dUQNtXMdlfgXkDfkjGd1ugTusL4iVuhcgJxyHxknc6oXeqrYfbgQQAMZmKwnifEDVGQGrW8
ONAMOrUEginYib90ahjvu4oVW6ooIi0IJBxC4++slWuGD+FAbxRQnQiPr3qkeskYq/bAeZlETgNM
PQDl8xTFO7n4D42gLmZ0fKGLZRLyq0u0AkE8iKwYq3Uz1PGTwn4SeyS4ckcD0zAfsA9mMPAj53Pe
M+HtR2+dNrAhwQYq5ypjgtgdFHG/kyFQGGVSZuHaRbA784tzFJnnKBDtzsH2HBZLJkYvx5EPvMSJ
mXHalZOnNsiWwnRZPbkt/CC1AVweGXHtZvSdYbci5M9GGo+7xvSPMMyawVUlyy6e4P4XC/HYkLr5
FvNTGSlMlz5YIlxJ62NXG8Cwggm24ZWAn01c3OGM1xvjA96z4IenXuO0KXYxxytxNagqIcmHGcbs
bvfI0CJPFC89xCjDDp41QCcvM/yY4s0S4HNIrbeNB4jfWHtPTVW5WH5LvefDMh+htAxojmJgxtUU
hyIijHAs09qdIENabWgdCkg0Vd2GC4uwO24eOk5yArp/VrTFbgT2CNLZCpXTrlO5y/tDifZKRpYI
vAg61tlgIBxJyCy2tprhMuDj5rHn7y+UFK9T3aECGSvRTsl2tpsG6FpBipy63Y1p+nFX2znciVbJ
HTrZxQ6MP4Wdm4w5NRLxZohY2ebwbDP7agWStqxK2DSR6scqvJvJ37RTUN1w5lS7ZWjFrp7U17F3
Seq13rcBz5Y1bh0AqOT1V9Acn/Xbglw1IR6DrDx193HlZINb4PTtv9aBBlSx/VZXvdxZKndLs6CS
o/vU6YIfUrXfSEg1voJMmLbzYy0HmkrkEPUELwfYmcyA3UXBF2+Nvhc8LiGrNTVZw4KjqqHfoav1
tKDWk8bCXZPA1AmhFUPGPVoQjLEqSV9BZwcLIhPCWY+Vu6qNbgb4+9KoT03cIoWYZzDDuK+xoKWB
W/bYoyFDaYa8tj0KxwHUkKlbBZ+5FHps165VzyE1JaRslvu16Pwch5dGVumjrFRWgBINS1JLdE6Y
jm7xdqYNRoEnBnWTWdQ8byK7twHLa5B/d6GrFOoH4wA6ivARTgh3J6SEim5oQEpHTewrVsR1icaB
XOedouGaLBSerHbtvbRHnIpyjRryQoO8XrXTsVFPMDyFsLGelhuKuhV2PIvmnCuPTcGCdBAxoGKD
sXsjW5IMtJVHt13jjAiCcGYakaigUVpnHY/9W4OdunOmgzsMkDSr6jFbyXCjxXRu++XMYb3HfZyb
F/tBGcG5uSjC5YD9hmfhsv5RrjtqiFrDnSXIS47tF+3Sh9KjJ4F6TRIw2OkR1PwSawD0UsKNctdI
fxe1rE+pbu+61k+wTmQ6LVBb7Jd657LiHMc9vMynqP/e04vHgO7L67WvxI6Q6r0MkcTOkNHbD7YW
WcwsahQEz7YC95F4Bltmx9DbbtfumwaK8NxWGLpS+eTgEugaQEjdR42FvLrgyqITIG0SSqGTrveb
pJS03UrXULQjrJeIwJ1yGAEgAygVOFzWibMY0nyXpKM+IYy/ZKTePWbubRQBY1gX6hRaSA6sPTT9
CjJgaNaqBzSdPoR9cVqaIC8key2GaQtVobsWGfluUOUdWyaUHp3mbhTKO9LG7E3LbyPZOYnbtgej
xg1n/IkGzg+nBbnLbaSXjVaChdVCJ6Kl0F4cKLZDOkf1Pihux7BpEaWuiKLa9pZ2I+4GuwSLB4pX
7GyFgDOcp+BFXUUnf27ypURj0vbdXUXbBz7C46CPcCuLdMusQY5Qz/421usXHQ9O0s9Bma3dasHx
X6DnNgyZCJtzLMog0wP020t/DpA9+GdPVIdQ8cdw0VtLoGAbdPymER5U/CzoSxAvee/4mmlR5xrQ
KoQX+hnV2t1YLGfr6DuHkzAj8q1ul5cpnAEoGEusbu5o1Cqqu6gU95WNvvtT6GxbacCMgozeroTo
1WbW/KXxms0iMArUH0Da9LY9TOZTDcke1O9qJDICJgetw2/Bf8XxGZFnHTXfIGcHizHwHzCKZab5
vGldyEhEXAFg2IK1r24J+sYoSywJ68HIWrsSXgkBx6oOCj+hxuC4snWxrQ1M2MBEhXi1kfJ9LNBD
A4MFYE/R3sQw6U4R2DU3NA7IxnObYSt8VFssVE1QJZ4Tx0zbi8/VJph4DCMoFzkGIjwxQhifjEco
Wp7mpioTtx7eVqqe+Dht1oq+mLaegHyMkC75FGXCMtyNqMZkHgphKU7zIZsa9Cu1ic5QpgDmOv4u
IAKeXICGqENUrzrsQ0xd22cL1wrBNkJMyP/XaTFAAbGjagOfL+joQPJuWUONI3++bXiAMokz8Fx6
mPhNpe4blFrSuKMyNwZId6LgEE6dYU5XF4VhGHu76VgQmQTN8EgW51vtI5gq1tJ7aLz+CWlbnGGq
AaxaV9eDJPfgyHxTqnsNuzXjEHRLA0+viWtKmGOhIJP2IR0T7YU/Qgco1UgBHepCkmZc2nNgoBWw
csxblKxLcHi7W4IvpoYtDmANdF843aFjGiXSwPSpxuXSroPzzuKv8Jo1xs29sWaI1WvYwlrCM+io
o0lKCsybgfzwCxkmFFr8aHGvcxp6HR5LAmOgO5RTBFVfauojFPCQmBc8pT2qDQGuRkqcak0T7TgW
XQJ0LYWHjLltxpjiTp0tSkz3RQc0XA8Xg42oCpVCm7dKjInBBu/Je1jpPRnqtwjwcSdwb4q13o/h
/MIjs6TUek9lSGXqe+IMDU9ooYrdvKqjS6GLZZfIpo3COKK4PZ9rKYsdi5wVh3flbFo9t1nYCgBL
0VDNY1Sw0pD6UE91cZiGa32HmkXiSJE3xN1VEA59qkRzNL3zHdn1si2dK73qrYjHm5L7j2tt/KPW
/FI+LuBhwZOpeTNu+er21UEw/XXmeFvDS0njL1E7f4P1avDUAv6YhaEND66Ds0j6xV4Nokr9yelS
YeZ6WzumTwaAR7MphLJ/ZLerCp5AyP2ulPtUA/S9Q48JqudDtLNwcMNeEiHO6uHmzj1IxNLRfFPj
hPOiol+RSrZ4MsoyMkC3FUWuOlMc2raY+tkSeAf0v197HI2ZE9bgw3shbgBuHXt/WADyLmK2C9zl
vKDQ91Jdir5DO96amaA+3zxEi3cb9eQrGNERgGZE5tRRaFT0CIcYsz+Eo4ZToQnew/wtklKnkZ7B
K4oKGB+Los5FyQReoAk2q42GJCI+iO+8Oq5NfIRU9FUHVeW0DO2ztDAfohI8YxnidGzDtu6Slgxv
oV1WkxSj2IwBO0NHtUqmor5dZ4XeDAxK3Zk/yMK/aWf/Zq2wUcNpIdeTk7JosbuuZWclPYvztRyS
CaJWaaMv7nSLancRQg7gwmHrHZeI1dji3uq5tLi4SGCnU2UgeWTsAjhxOjhMVT1kGMUUgvodLE3q
RFN8J1CvQJ17kedm+KeH5P+oc3wqX0c5yXf1l33jS3/5Xo1vb+r00n/85P+HzeMLkuH/3DtO7dur
KP/UO7584R+tYzf6HYIW4Ka7rg9BRfj8/Wfv2KW/X+zufRgtgEAQAoT5r94xc38HWwf+QChuXDAi
P/eOo9/RmoNwN9BO0Kr3mfc/6R3Tf7ht/xcC9GI2AucCSH4xQL8jdKo/gJQMryOCwxiU7lFG97Kr
ztOK5BdB5mPVkWk/YFnjEHLAISmxSsY5fPHaPropWyfEroRIeIzAFKlvy6HMOXjMde9PV7pHlZIo
/2Ql665h0XkMESNCsBBQrKALr0EMg58hIJl2ghydBhKTT+uxQbLbC5clNs4riLckkA4YOeQDYIJe
CXmKWfstaJ1XFFp3vhrfJxKfwsk7OH14J6jezH4umicRv8n1qJGmw+iTFQe+HLqqvHKjx3rwrqfK
McngYz10WKZmG/ddMnjsNe6/4+5SzU9OgKVcuDZvy/ZGxSvSyRoF2zIph6dGd3uDBYtI1Cv4cQKY
KwSLr7L3tjnREiIsNdSwGXmtaufRBhatTnsdxX0Ck6kdiR8WZCUBZedqfAYJOu0bBHpmSOyl5SQO
qIaejI9mc7kNg+++AOPlibf9FmO5oB0Yl6fVu6bqMDgXIBROv4m9EU4eummmaQuaT4MaJikyl0wP
I3+JGGoq4HE094VE05RWO3dYN8alWRcUN4uwORPI0UYHKmH9zjrcR5bhM4TXcEKEIFqx8sPkQQ4e
Pe7MgBAaOssZTcNkNVBoKcvv9bhZa3io14CDOm1q0NjpUNqg4EDx/tZ07i7WyHnJ2VeI0PnSqj31
neqW47KCQ9PDO3j6ZoTLWAyNZGbSfrlp1KGq0IDXKELMUGxqRCz2YpbwI3PRWSM8ZcV4x5syDXEQ
dwytbVSzxvGGB/p+jNDXHZjZTl6HHBYtoISY9nlFFxlho7nlMjp62kGVGnD7LrIbdEnjdHX8DTxn
7iaGQbZ1/dVbEVxShiPduu+uA06UCjMq9clUT87UbjnstKcQnUn9pYckxl6BLFrBCcep6iVB3eFx
KlZoegTJ4qBNhnITUsVYASmkumPpD1WqJ4lo6eQF83sVruDHwMhnZFmkUN2BKgirn1ucbHpeMhhD
HUuwiPzuaMT9OCzIQRSy6RczN49o8+94VSQNogjm6JupQs1XRleTmlPQoPNgKoG//CFQJvLd5oui
831RdnuKtoO2UYYQ+jo2D9KaxC+BDAj71O0bdOTIDvXJEwodr3HDnoVxX6vx68W8BkqHBVLquB33
vnwKx/CguyxCrwkKtPezh0B/Re7bOpiGgd5FdXFb6PZdcABHBoVI0F9cF7N8zixl17PV6gXR5Gs8
yoP442Wg6SXQsylRqkG/qEUtfjhEpnoWpPgSR1gkhHnvU+y8uRTZSRlBGKJxsU2gySBsdaSkydGc
ySqOyN+K3FkjHLxk2LTMoiJRO93GXdb7sOLPMast2vl1eEZxkybERnshfZsabgzSEMI3q2jOaxhL
VL3GR4N1BLT6yXGanbPIpOuebZ+XjH1F2383FKAzIUkt1atb4IxWrc2CDjWnXlxaT9ciNOBdasBE
Zgu7uyaUqBURbEGFb8/NzNY77KNL5obmyu2wrKkb/FicKI9kg8yZIlkNh3spyFUJJtEeG7q/Hczj
3NXIram+GXj4tXBRh9HSv0fDMwltWea+mpDANZAHdorp3iAYQ5ueonfbnYe+3lpnRhi+RoeoQcku
4L3dFWPY5tIlwcYKLM0QuNl8gexITacjeDk5bI7PkZYkIfVVJH3zwFrny9iYm7qqjlXIrl1wIgr/
OBNYivW6fFOC3NkF2RpaTW9jQasUxegomwzqDLFBrL40UXVAi3KF8dF6o2dGnj2Fpj5efFQjb6AX
NAhqS3oE6igYgiw0WE0+AcRgseM1tPPXpNUg9KKwcBWyYtgVyiBb7tGVuFaDX57KtqBJHc95VHpQ
T/KI3lMEfonTe49hz9t9VTjBPlJxcE+Ab8pCtHmwfzunwhTFVzV3kAAJ1vJpVP2yYehr3mKCQNEL
Vc+rsC3XIzS1GWBQvtwFDdjwXdQPeXPxMW6xwaIIGRQ4Fas6HVx7ClEYhVQcXh6JIOYpAEUgqHjS
V4ayKcrfyDnn0qnvOaCF+TiPUc5FL/cumuCINX/0it+7hOw8tEk2ht5NpfTQ2FMcEXY/AzLD5M0Y
Ik2GYErQXY+erzaeUPq7QF0isY1v3L0Jkd3+b+bOZDeSZMmyX6QPZmqjbt3N54kzGdwYyAiG2jzP
X1/HE9XoVwV0AbXrTSIzAxkZbnRTFZF77hXqEYfzVhZXj/YkGJehvrUMjTez+yKcqTpMCfVzMfcE
hei/1v360/KTwEcjiHzJeMbKj2nVTbvMh0yJcbDbGDnnKU0PHbzXxu3hU6I5/dWhmW2dezKep6L3
jAncbFhnPVX9wZ6955je/WJ7Sfq7I/8fGmNMjmFKV1Dmjk/OMKTMbML82zW6XB9n5o7NL+6W505Z
4MrvPEnqla1NvrBuzbC3bB8cWwwbp8jCtQ3csXGqvNvm9f13syj02W+B+FLILwYB086pCBdDytvn
tf8yWvLGdGtE8HLqc29QKHhvKEJqt2hUb0b/C+vk52+ZVD2nxBSffGcMiczw531O3bVr+VGvRX2Z
p52xUCwtf3UXm4ESDfNit3lfiuLP4OrH1KmNTUT7tY5kdiHN8tWK20Or5wss++MivK1lFfvO6V9k
kxNMxY0SLr8nL/0socRYmbYjvT2IY5bEWP6OBcosUN+GoGUTy1jxuKrSOcYtUFLK2DZG6DLHoMzD
9dhGxyWnn8Zmu8sAdGqcfqWTHtWU37Rib+t4q1tnj8J+LatqF1ruRpA6ROxksW5hQkTKq2Gb1ZVn
TwXxLOxEHaus8H6VYTuclmHRmiky3//IGMxbxux93eZjcm9QSJRI80YZ68Wgv/QI1d2lWk7bphim
oItK8qm60S7iTVcvBmzTCE2AiHwf/rWDs9eeV9DGl1AnTmOqY11Z3oki2f1OBQVkZITlCZN7umaN
nME4Z4ke2QjDzRhJZMR2yEUgltDYuTpTW5nb3M5D52ysVprrduFiKlS9nIbIFriiVbLrWWu5Z9Js
noemTD7neKmfSvqeDToOVVIbL+FzHZbFyDA09xGREsteF/U03BzppYe6cox9kk31O6nHaP8jUX0r
Y4iHNX6Wgq0CFaE/eHIvjXL6Iwqg8zc3oxKmfewelSG+0PJKqrk66a5+h/Y86ZJ6Jq8NcU3yKN32
fhG/GP1oHCw++mqIDO8R9tQLkgGFIzO9aj+put6U97zbJWQ+ZViRFbgjm8NHc8yPTSy5PTzCErac
H5a1typrP+GAOeJu+5BtO9lbszOcdzNjI8IymOwF8vqEedrEOFzlLUCGG9F3JpUfvrpDrw62KBZ+
qEQpaCaLnHyYy828FWhMI4vJEmW9W0kefjAczo6WNeJxzfOFUhGL8tcyUBgLPGL3w6ntd6OX95ep
EMlHozL/MJnOxFKGERloheA//Fmyyob2w5Mtou7TcTuDA9ESAZHQ9kWW/lOsHPgU+D1EvqBx/W3d
SCaf4lhr3LROPOU7nqTAniUuYVFe/WZ6s9MpGOfxKqcSpiMapulE+d4G9VAs62QW8B9p+GnZLIzB
TMzErDjHhnlWETfg7GcHoy+ZQOTsb1q2SYf6bk8cT+UL9+rRan2WEQxdMDVQOY5OfoneNPH0mdsp
9ip02HLZIGA94J3U67rH8etAgCrOy1WShJdMlpeKxY+qBQhZSF2BBdmwTfGtTNkUlUOE1kJSABrI
zGUUHRO2Jq5S5v+rTiR6nWuys0ZDbvpB8vBJaUul/60md+AeiNDg5jhGELOrFykZPpvTYr8sGWQW
fgmchyOdn52YclsmZhMgCL0u2aKe0pSYpUIv/rrLmPp7igmEp7dhmJW3uunhNlO++NCguPy9sNpM
FQZ0XJmyUk+z+VnGDiEhHSJPs2M0uOZG2XiA/ZhWeDLJZKwU/FmPIXcC3x1Tnt4gATHLhfVA7T2P
QOxsOI6rMoc/PTsEVj4VdhCB/WyZuTpr0zHEyFsVw9yiMjJFd0fibJcerWko9T8TJrLVFm6MSuSn
otNHEO+rFm1/LIz+oYpGMuc9x99lDPJXcRvtKtEEDmGyQZu40bIKi3YCNwO3WmWNV2y5HTyoVMJ0
GDCje8eW9U6mWHpoI9cF9E1bd2vnhnPNusLd5G1W3+Ach41pMgXPQ+2faOV4CcxQ5lupIa9LI0PM
cazoKGIYm0kItWEIFT1kklXfXWR571bWzzvXaJpdF1axWE3LpN5rXy8P7uAOr4k7Z8+e08u94Qzd
tm/CLl77mXLepdNll4gAi0tWCPVcZLitiUlg/siaSpd2ZqwPJs7o9xEjwQtAQv4FyNd9D9QXR/hS
cTTcCOc25s7uFWC4v/VpkRxFdB/w63TK1kM6DDu7aAb2WatcXdXodh+dQzw1oLN+MvuYiwgplzpX
hnH+0rMb83Nx7QhqE4SebUOEYAWWqqZ9n4DcScKSXxxAlK1fpNM1dSrjtJgxLZjHF9P1cvMZkA0I
IW7EpbD1fMgbD1N3GjtybbsVR32SWZ0RdEvtnjn0l9Ni23RtvtMU713KPWki5a8Ho7GflXKij0l5
GPOsaG7fe7ydcmsvk3xjgDAdGp3YGwxl5UY4yWHpRAzPEhNwo7pGPk2mWFL62N4JZDGnPJqBi5kh
HAplHCGHw9WCveoHJYfob28PLLBttZ2mq7BcEKxDBpK7xamHtQyluUWPpjP0RDWfUqW5E9BWju00
hKupLDY42qxNMhbniG9trKaDyUZUC2IN40IbQIyP+NvcF9j1B+5ZaKuB6oC0+lXS28/GXSEL0zDI
QlgNcxL5mhKTmWKxmH9UDt1gNWFQpxbLz6ck/2EfVXdFk4SKyIkJpkHf9A7bd0Phb1KVfpShzHbS
g70nUT2xOLO9NH5MnFaxzGek7Ep/FeXk0JrLjybPr5VTF7zmhn7B25OtWPTIyKGABM894OmqWIZT
NtJWwkkxKyG8fsXQ9r2PwgMrMDejbfYr2Q7DqpGkkxqg2F1mHaeiBnMeSaEjXf5cwgLAgjYrRQNm
VXlAN3rvHx99L3X5l+Owd8NeBfPw6C6vibOs5oxpA/MkvG4B7N4LQhDDAassAyrUg+FBQDSNuepH
U9PwmdVFVj+dvC0llZYzjWgz+ZWph7dG6HfW0cT2IjEyyfDqauWSqapOcb21ZJ3xDsW4vgz9Qyr8
HcH9qaY4ey1ycWknTMxe3VJW5aG9NyXMAzAG8SxJdaOTOvAo/wjLl2SJhmKjoT1SPX250n3gkOOM
75b7Zo4/88AmnOojFMu8dhmXEHg/rouSTqCr700ZyyI5EFJn5y4Gf3yz57gU4g3FYtPmgCCFqk59
s/QnI3XNbR1Fu5ZQlU0DyBcsAIRBmjMkdEJ+do2G2jojCeok+VW75k2n1W8RqTGIe+5MVvLNLEwI
2XRblPaOW4cUKJYRbpoy7wkJYohSz5W1yUvoOYLkxZoFCO2jXsyEI9/naMlXldm+pCXEau9TVd6X
JOs6UJX/RRQ4sFBRxDvTSC9Dulc9U4kOsEKmy8VsDFbr5usoURcdGta6R+Xd10mt11XYOpvWQnNo
1fwdZgZ4cOheObNH9s63JzselpXZlGpTKOb5THpZERJB5w3ZhqVKyZdeEr6Ebl2+Axz9NcfO2S73
xtNoMjbX+/KadvZRaRUwzPjKYmQbW7vnviULMYVkuuFRUZdptKZb2jbebiyrQEbzqazCTR+zptg3
WRXswneRAn5x+R6gjj+rpirfSMPxNnbG/Bbjy8hjyMbVNKDoGyTorLpscs6CidOzZfFsAG+iddd2
1yZddm6sH/OCkt4a5NtMr73BCH0lDIDnVeSLwUiGPI7WLlCpUr4tGrKEzZSq6N2TK3GAd0V0aJdy
64d8S5toejCz3HnJGS+iDYutzpdlbWeRtyvL2tvKck52yd0bQR3vP5La+rse9YPE4MOf5I078SJa
wGXP/1KIkns9S47ChLsx1PHBiQE7TDteT1VhAD6VD3WoGC86kPx+SkhLCFrigoFtZts/KSoetk7P
n1xWJrV9vBkYBZ371GSIKjHfjsbcPAyxWd0oDS4mcfvu/b0YRjQuf0weUyW8I3baH/Mf1dxdfrtO
LFe4HvzniSgzCsHyUVgofWCh/ZZ0nPLRTWvkFnAvMBNz8LfsbJTHyqmc85wpfYPUjPdkKcXbeMRx
bcysBKzx23BxPWRuWK3jyn2zUNvG2e9IRKyqBy6eXVEbam8uPrKQE0ergjPYc5Kb6ebPvlNzXll/
hmr551biJxLOdcBXNF1niGdBkdSvDiLiXrN1djV3uDFoIhIZdH39ZrmfMQsJbnoyrFvUH3SICigf
hyjD/PMlmMM9+yU4kun69dFslgbq0bSfZ5YP7fxuGV6KEEIewLUHtrbExizRRKE3LgAp8yZO/F89
XtM1tdfbXbZizM7Bi8OClmmEH8kUmbL1HPFJp+rM8t00APUdV72M0lNUhSAzt0E60zERJext6q18
b9hIIPaiqTeGW9qbNOKFSFxLUeLOGYUKQ9m+PqQqPBimuIzQfYSOwlhMaxm/UvTK9dDIfd2IZOOA
1CYLDTFj13f22bSXqI2clZ17DhRRb67Sdtg1nLlpQhB4aPs1jDf4Yr5vCJSfKhxF7Udad+R/1KVz
Ksq2D8i9s/eFrQDOmEW/lh04N9fl3fExcw8m1d9I1MFU4m6K2eOAULIkWxdTCJ1ehL3KQGddhY5n
bNsu/y31nRcucIxp65D26Ucza+M09G5zhAM/5Lmu9omRY9IKlyFd5VUWoFksq7FvzR+oRlLuZX/O
7o9d3P0uFguhBihI6KB5M0iLZ9l8KzMkHRp9HfLYGc+jz5c8Dr0jMk2zxWk73J1K+pib7e+eNXIv
Sej+4MUIBk0aFBPkMQLHH/qIG0ljTuoT/I9wsoYZTGnefte+85VWtVqzhch6qfzxha/BA3RzHFSW
/qH6kedKdUdrdJ3T5IiTHpJ8DXnCPT2P8abAtEjJEW6MLDUCgslWUS/Gg64w64CHFmBu1iVNpgfp
mTdX63fRswErt/Ods+iEAB95zHWMIl9TC2R5dJbJeLRz7GFCKmBZStsVk84e9s/iqHI2OU6CtB3V
ykouUX/08r2XvhTppauaG20qkVneFnwUg0LjZluv7jgXoRE84a3qpmSbAd0vM8OtXzUX24hug20+
9oJ5ZtSkm65ZiPlz1A0n5wQYQCK2yn4Iv3JyvvisNxRrABEikOJ2bxndw9Qlz06X64PTjzezAa4Z
getsOV/7FNmoNv6EbsxJH8fOribDFdwaXdfrsa2nmAzIU7V5z8j3zLxPoyEkLPT3nvCLAG8joLH/
zCK5c4Flqwv7P4UdW2e/xdYcl3m1wfo43mahT81MB1d5y3sHzbjyq5KL+5qL7FFB6jAqxB6pjgIe
qOgwdC2q3bmTOo6KoG8eP3zzWKzaen4cfONWceeNxmsNhk1CGajduAOiId+exO68aZ/5sa4olPJ1
OFAktaF6mNP7C6w4mQke03mT3mDJTv0s79DEWWsGYsXCreGF0R8Z6YtZ0PWS8sEAOCsP2lHvHtcm
UDqTzsYIfP1AkBhXuXjvndgFOUluQ5ksgW/x8vdJudxik1dqtEr8fL3nHJipfKi6fCwHPss0KVZL
IUbpXb2QAxaRhJo76pfFb3mntUYLeLLr/8D2wWsZARtzM/eqVA7JE23ZVnKpsUm5dbTN6Bqrnvfe
/JVJkihz93uMwk/N3eaSObvgYpHmy9xc3EJc7Kk/ogevfUPs+8G7xXF4wmBXcxUD7ztVvM4Nw9w0
zNqeMUJ0O7uUfhDVMEAtK8BJYl+eFcLuS91OzjNba5O1sLT5YpUjwH7raBATBlbliWb5aBd+SqsW
kkfd09/NNst/CUF6TOg/mFATFimxI+H6EYc7wb2vTf9HFRyNJuLtqpB4y7ISd3AyzOMqYRkYBhNz
LW1sKFXikw1PE1T1RXao8yRQA0RMjOPVNGZFHZi19D7iMe2bo8j0Y5NEzNPtG+uq02MT5TuRGpgN
VHcity86KluM28nX72kFeIML1QShD6ps8jaM7zwyvFtw0zYjWgVuNWeG+JqU9V+8L0C2Hn1nAlhP
Ua6ePU5AkBkWqLIN194Jy8Z5Ilm5YGdBOSxPuZQrn07lcWjt5DHqIgQ0xcbjVRVTTEklzuS6bnN8
fUstsbEl1Dh4t+bfXVjfDOepAPrpc5ZM5Rl9XIMinJVb2cqdPRdPPtv6ZKfo5/60XQRD7+87P+Vk
4eg6xMndlDXsCHfYQmWual2jcrtblVhUGXgSKsgq55yYuLnLU1dUeG9e3LS9QRKfdVRfYwkpieHX
s0YWay3C/qWsot30bUoMaZ/KN9G5ml3Jml5mHGFP10vPpzOUxDH5EumZ9Mw3O5sJRUyvka23ujkk
Q5BNZ8eLdrb+rWjD+9m55yvR0BGt2siVk+Hvvt+2E5+K7RFp/OF209bqfkf21rCqjyxpvsJZPBjj
nS2wAj1EpD4zAUrzTdOds1SujfiriLJ1RbuZcAzX3fZuqe4glnOGMpn7K88zjoshJkFZrakBjx6J
+BULA4PaicOXqibaNjSZ3KW26a3dPjMOi0+rvQor13hKMk8/N7qtH4qcgWC11MOhbbCpg3KwFRoE
8ttQob0rer7RouccWjftaG5Q6kuWhDBaQH+MDf+U+qF9Zwn4qHM0X6qqx0htFSOpN061KfPCJgpK
0rxNLUd9IpknqsZON1NU3eykMH85Hm+wU80dg9tM/21tTx+MlCM6sY3yvceNO1OvRhNxbX71NGUh
RG2W3LABEpsYJznvmu3Pd2g+57dvH1LKgZeJop5FlFlgwdN7vfPBOu29l5fPmLBfvQ5fHaPUX+Fc
barSQPXKOERL2T+2BgkBUfOGYF7uytkuV+HIys+cNqGIxdr1Xb1iNh0epfJrLM/Zb5m4D4h1b3Kw
DzKK/o5OSotBinTHwiycV/TqWJh8/6hC5rrV5NyUxyzXCK2bEfO24EgiIRXlqwo/OOXjADSLmbAV
AJmsBgcZEEsE8VIGb8sY7bFeHW1Zko9pdY/zOLkrv8wfmrHbL8q66sy+1Y73KaTzZI3imFjdecka
wo8JHpPtSMRuv4i9TpOHrHSx+Mb6eTISgOXuw+Z2Xc0Av6vOjpx9lYkt81FyguzouZ6sh9yIAl8w
lS4tCyMGemOPTGOmlzAsDaaE/beT/m3MXqwNivs1XSokCSNeK53aFZ3oX9hsuJKRqw0qDnqhCoj7
zNbzRHGaDc4qEtHVtvpHv+sQXZZwZ03pZ6+w71S6+unD6NsySsprNz42kyx2ViH2oXbYZkpyaCHM
nWXXW2/RR+Ui+4ROiaKtT0mo3igMr5YpEiqE+GEyWJERzVcblHsOHbat5vk5sbhOS3ZuU95qZgT3
M5lcBDfE9TLOM9ZhJiRlzQdNw/SjWrydT8yAaU93QTHELaDITq2yXeXQsoTd51zltyRsufv96NmI
XLGGfkeXDJ96a1kbmfws7Plgd/2tK5KtZlZB4utfaQtjq6V6iUvYibbedsLDOiuNwO7rnY9peu/N
xbzt8snaLIlU+BJsruvMhl3Xa4yVD0PeHtwkZ+9Xq79MslgBNsWn2WNkGFrzb2IS5lAk/6jeDJH9
/iGazFuopqtkVSsbAgMXq4YU7a1gC4zw5idPfeM9i1lnglxIKH6XbhzXimlgVJCNzrqj90mNYQ8j
/OMgh2IcrU3eSYP4SqzspjAvGQK13TJiyeUhYbg2mdnT3D/7BIrGcu8X+eOUP8tUBF3n3lEARyOT
OcTxz7ju5xDDjJpO9eyBJ47SWU0RjCJ7ZE7e0mYbbCK3hDAUdD6mVhiekJHobJkoU9waXTttq5r0
7/tuBCLfT67CnmtgDmR1gftHLPkZ9OPZ6eONWFhKX/YD6DfTuq61EGQSwFTcowhMFA2m7j6yaj5m
nv1HN9iDlfmEtBZ44O3MOI60qzN6GLom/eWqdJsS639OtH89kwJS7ubK2fWq9dGCGjNIul7uCtI3
VrHAy4LMcGdWoBTqcjj3vvHHTvqVb1uvwJvfoZefZjX89Fn9R4hwZ/ShJrmC61v2ze/OTx6FYzOL
6psn36HaHtxDTJaIK/VZwQebebae+gRF768BVb6xvZ829V+bKb225nyfeOXy2mT1ueu6WzQuBmFs
AwQDNK4qOUf7pTyVESPIcgJxqZKMADV1MOrmK+ujj7ENLXQI7zSN5hsbdv4WCLkryQCP8bd4MXi1
TQZQu2X+WRw8CGnJKamlv+5994vxMVYHWP5NHNUP3MVH6c8Pvs/aHGHv7lQGzvktov4Y2HDCfMR0
YYudt3NmecblfGNk562jNGLB5Hh3uUMuRYCv68ic/8Y9ulVDpdoRjhxkBsps1laBFvrctJUXFEzM
Vi2pxEgbMeRxzwSvnMXBrwcDZwn/p9qcjrHOS3h+JrewKea2ctXNdJRxJk46WvOM8tfWzdalFN9L
1wFEYY0V3s6MWXXpDUm0wXIbneJo5vFVqGJa4mEjg+ZUIDxgHNPlumtwP4S8q1wPYlfB9uwad7DX
oYz/Ool6nu2e4XQimdvlO6WHz84l4dM+FxUSzNzwoKMkDryh+Sya6WzTJ0Tbyp4xiFUgGa7zpjo8
BpHhMOVgQfeM8XI1F9GXaJJX4lGjUzGBgqcyc74tYfx1i4Yz1fwaR/qsvKp+yTg5Y/TIUCP0XZD6
7lr5qzRqImWsfdI5a8G7AE1Uc8J9LOwND8aMIsqS+TmcakCG+GD78oEfF4ZmUDQkpYcks4PK4Nt0
90FlMA9ZyNbm6Na3F4UJt4MpT+wA//ghkdVRL82+rocnP8sqjN+8Wo4ZvjidCxzRA8Hcfd61Go+u
NX04Se1ejUl6AQru81JhZFD5yZyGaxd7L7iVdkR+br2o2dpMxFZj7opdJ6hytPUrLB8b3CAIdMtW
WCGm9B49K4+eambTjORI0lePJlxjpyeSUrLPeomsHcGGz61Ifw8Ah6H3Y1E24DE7jiRjFdT7stuJ
cVelh9mpoBVQXdPscn8tknKbRctaJ689up7qn2LmASOurmBu6GsNRI4qwcxhbK0Z1HBmZtTlscRD
0BtHH3to5IGE+cbmNVJr88aqC2r9gpHzYw3o/BLXUfjUGHxQkFTjKOcu/vHSYtnnvSV+Ui9LNzjD
i+cF/PGvFfncMLguzJSbKB/j6BrnzjgHkjwmpNYZdwGQ1hWKNt9hDp4hCoh+nUXnH+altrZ+VLTn
mRLonDtp9B0WUcOVTt9qhbgO8LaC+4dGQyCPTyopmujH6OqvUMGyOMmXV6MlEcDcorV0CD14+jbg
gNV5iJbmQvRXevWs3DiY7fDWFjxGI2QKurFE8eZVKYkPUvbW0czY0tsThdhogPoCXkGL7WKSE9O7
QVSYt7KN3md/AGJz39oYwtSMi/reRD14BX49UXC+WYjrL3XiisdeMfi0vkoKi3UVexiUjEtSpQ91
6qx0H+6x+Md75kikS3lNvqntxdrHQ/dQxx4uKz9+GjHEkEcLLyWL6dgASgdT1mLhyfpr6Zofcdyd
Svk7IcIjHuhAUGbYCTB26PEJ2P/dy4xGFRrxh29cYP9Xw3g2Xb310Fw00RresEcUX9UUdp75I0a0
xUjskx4nkVV/Wsn3ohQz5Dfe2zXzYAUstHyKGAN5L5j26VZAiLQgNP68fFleeOoMkFPHLVmRgcBO
tegdU5YxMSm56qQ6OBIRd9YAgzJ+b1TY3buXmlMFqwp5BvZE2ZQU4FjiocQG1HDwSRKI5KHM84fa
I8THj/uNlRnhRwrfuCX8g1v2HjSSRcG0lO9RscOJdyrj+ZE8AH4hKULSd/z2MLeKDndi/2szPGe9
OoeDr1aaLPZg8ePpIAmk2OhkhMeOUmZScLMPoSH8NyaD0dZaFHV/FaVrNRrbobjrAHBraUUE9WAT
2UBW2cZM7zVLE+Nw9LlaswlbUJaN68aJLjpdtsNkvi9dc2o72NzintCggZUT9UdJjkjGK8TwmZNJ
+oejL4lbM5oXy0mU427I5l0qXNwL7EAkWGMaqLMk6RVk4YOGsRNCogB2cK5CDZe6j85e9xO3OKWY
S8m97cyY9afsiyuXV2eEfiunj2IpNyWZNmufKx2pPCVXq6xWQ01hlpu/veR3Q14/dlZ1GVkcvOr5
BwdklMA+nFRVc8+Wb5m4EqzHQTL6m9iqoiskHUuvuRdzjwSEsC83WumXudPlxvct7ydvqiIwmLfh
jqqOyP+XJibtt6GD7e1shLh28nmTZm3OnwKZ9h9nwf/KY/E/uif+S1rf/9ON8f+hx4Jtev+TyeJ5
jLvlp8m+ij//HtL3z3/1n04L41+4LGyMCb4liUe2iVAc/0npc/51T2R22BVPxq8j5f1X/k9Kn/cv
33CIoZHKIf5eKnIV/29Kny/JHvZ9RzoEqLvyf+O0oHUj/fLfjRYkCLoG413+ZET/Ge5/M1oA+ena
jJkkSXuJPnAup2tDJpqrwcbbsDJqGDmVskh4kB3BRQjFgTkK74FNxiFRmkCDVaTYHkOO9hVff/Uc
WdNn1fblgfmteWMznyJcKKPinYuBgrwrWd3eJuWFxh23KFDFZVANyocnSQxTvIzF0A7HKQZ9vm9b
2riiwuUhB3M8OZbod33opsek6bgS23L5xYCBsT4dOYSRKmdm9ZZz4lp7LlSJMYH/+n4LoMYUw2gh
j+jmo6O93MSkGm5lVT1mDmZ/NRWEvmUDirPII73zZiDjrLWsILUhPFcNHu8VuRaMtKXFPZjH2fSY
VIYNu+OqtaYepz+vbZpdIiq8rht3GZl3WxDM4feYIcaBvf40bSw3Rhkb65IVT2vJzX10M0jSUaCA
INwNF7PVNLBZneI1ME3vMA4S+nmM/IE5maWJ8+Gi+mCwI76lWLrAxE21IoUPJMqMGbcgM0C1Akv8
WhoTFLVPvH3XWdhESrdWv7TZMbOM5+q57VnlTUZLth/aNPs7aan3aTFsp9DCZ4hYth/KoqBXZ/gW
FAXVVGMU2Ler6nVsWs69htNUW4t3QqGqubWQpvZl1AJ3yDhzWKJSmmwdxq5P2L+4WrHBDkw3L3eq
ROmcy4QdLLGVF3q1iNhd1YxnKfKrFhOB87fUtQs52Y8En5QLkWO2g5NZxiu3ykn86i2182vR7JRq
29OwxEzJrdQ9uoR/EMc2FXtvpGzX/FBfZSbGIGxNnNPSlLu6aEkA0T7hF35IgJ0lzBfTpvMP7Bqa
OY81HcbC6GDydvS5cJjWUlxH3C5tl3rfo4dSLMsS44mdGYGHu1fJvN6OnUtCpQdvbyS1d7T1aF+K
NnQYulAIZDRKgUfO1iolLuOQ+0t+wIrb7SsFHeaOapcPg/FmmZb/YrshqRr4tgRx7SEOS9y2G2II
B6K7EvujpLVD7BMasEHL4hSqgrxoLgyiNUofAs9uE/Mjon7dzckw/NYDPqCQ0gDX4Egp1VaTefBb
p0PrLWJQ76wJ+Qu644g5doNrFFaXRiBcqxm8G8jaArDv+duZnyWhGy6pMt004ul1soncQ7pS5sPT
dyEj52VYxs9UmCwENzPrajYQMvTatDomYyDhmDdls7+2zWbBsmsgnbICxC6ATFfd4JoXuHkH621e
7WlkI1Y0NC2DoNaJIvLQ5qx/qwEfmSGxu24TOv2HcLvllUIP+8cA/tiW+daYppKpU2sGUkA4uybc
j9+S8caG6Hde1f6cJH72mJNM44XK28P2WxtX3r+NS95YN7ZSPGVxRlZLN8Vb6oL0Iexp89jciPEy
Haf+WitJX6zKBH2zKOv0zZXTtLf8kamRNXg/9RSZp9nv7XVuuq21TiRgGzsGKW4olLpzbhuT2Ixa
yIvsO9wjuWaoRMyEKq4RWUynKMopL43/oO68diRXtmv7Q6JAE8EgX9O7Mlm++4Wo6uqmd0ETJL9e
I7fuBfaWIOnq8QIHDRygz+mqTJoVc805Zq73pF71KhqWL8tojNhNvXy3CkwhG2EfBCOq43oS/rTr
AmKfzlKEv52osHDCdy1bibk/MTibs4vNg53OvGuK/JUBTzZU7mVUikprKM0pGNIxfEjrGQnMaof8
veVWv6+VTUoowz17ra3qLoBCR8I+do+8ypJo5U4tPB3T3TLASlQvU+0LjoB2XO0JrHKaz1ziaCFz
YVpaJ1fFZjNR2s7Oi8dd0WIO2KSjW5B/sN6KoffPGHayF3fwd2Vogkts6B5Tt91lj/Pzpk1k+8mP
NiAc424zclw9eiIZLvEI7yGGBbl3m15swnz85bW3poMhK4/eMIc7CnNZpM5cQcmEBsy6OKTmGI8i
C57lLvWzcTumkB/KLt2Fovrl5/oHU9KRXvsPVRTokcmzT39vukrijERK5fs3HoszkMmbmgPk0M8x
8ma6hOv4IonVrHLP0wcbNtN28HoPRWuKnUOz8KTMlu5+Dgfvw4ocpuJClLhZKmxSU9S85Kmaf6Zt
SbPO7E+oYkPBMXfEUCoWcHBF+xGO831uwgd8DhHjtv7udat3vTswkfvNlqeF2WU5wS32KQJ5KB2P
hezOvQItg//k6hU03bmW+aoMwaWbGr7BLJxu4mpZeG1j1ulMCr8pCAHC58kgjhFwJiTtIHyKIzd+
KAJPbIYxD65FgUMKXhXmlbhAcOAFXDNWm/Ig0tB+bkaVf5ZLnbFLDGK1nlgOHkdTtfsulRNPu6F4
R0Hk7BU4yz7w55bEQhqto0DVH0NTA+jFucS+VNX+0XEb7ytymmbngE24kR89dZZzJ7/rpHAfwqK0
r7pJFOstftQHOoPmYu13KFbZfDIqjt5qkoLZOa3b4nGKol+OMcVJR7zE/Hq6xtRyPlseZZ+Go84O
txogViAIxzBPDdk3mfxo51SGK9z91g+Sfs2xktGEdQ2mqQJntOG5HPCHlHsuTHuT1ZK+F3fyH6DW
kcSPC4d4zrSoz8otHlkm0J/LWIVdJyH1dMdXTF1Zj4L8aBaSlZAY3ruaO2oKcNilY1EjTbKayIa4
2NW6oUYaoeDVhZ5wiNtRsoxk9OQULOx202qGiBWkt4L1deN/NCksRowJ+hzZbXTnu0Vzn+hsfGLH
hBuzy8F3EHhfExcAfVB7pCLccLJ+8TNS1+FgT+K9MgbqPm4j5wzmjO1DDGqOcABJRO1uvbiMLkvi
e/uksDxkG8A0E8mmknMHARHUk2RvdU11qMfyzgQZFhaF7+g0CtJmFuKXA/du8W+QkXyrela0NbBc
DpfRAPAhYNGycoOb9StzcpghvvquXD2hTofzfR01N1NLsJwm7egX7IIDrxAQLqvRwV1jHLt9HFur
6Q+F8uVm4maXhwRrDlDQInJ+Bi4LTRi8DrQEqwz2dRpzho8C6zm/gUOAFfgWGqXfvC0EvX5ozw/s
SxGY6HfhYcZ5TqJqYj+CDWFXF7EXrZdU/dSY8nBUT7iYdlXMcqpTbbWXfha8irr7oz3rT9373jOw
4YCMog/uhtd+SQizKT9DfOf2xi6oXs5lH95rodiWe2XwRmjXggTR29ZJuc7eCZKCiSSpn4Xo9F5x
ZNi1IxRRmXGptEGK+dOADRrAx6DXZ5xuGR4JMLnlRkhQSTTnzQ/S8t8Fs+QOgE60YxWdbJdpyn4H
5YKpJHC94zDzJlV+nh/sIWm2fBMt+YZleYUA02/H8meLWQufwy21YfPdqDS/VLiwfehwjKpy75Q/
VEVaR6XpRcjlGdQFoMLeGj8RKO+zvNePHSijI3PKVbMoKnyCPDr57eJqDFhD4zP7XRXLUzqJXx5E
LgtQ38HUi3shZvRiwCgWhXqMisbZTuTIJgj8K1U1Oe4Oiydn4mOH9nn3QPTb8iDMUQ2Y6QF/FCLZ
u3OxfE1ZlPDYNDMjWgiH71Yz19EV1zrhIUpr09ww0qV1rVUv1dXK01+KCfbqsul7UQ6bsVXS+8Ch
3Dm+0vDT8kEgTtTKLTYL0NznqPQQC8OJuvS2D/DxYCsxi1keQhzd6NmhHhlz08g/B4tv+bz14ngj
Y8tcjT3EM2Yc29okvs6e4oG/ErH60858Z5sG3mmYpYegWTgtJAVvVyKuydGKC+tRLTWEPMI3y70o
yDzaQsccuVjDpFLX90kUj2tPpfJRuBozb8NWppqcxeZh7Pn7gSlnSgnSFZ3i8yysbpsMLVmYcdAo
5wJq7FI2AMRMVG2LKBspL+ELBg6hPd69XnvOejzSDk7cu7IXa1xTH3jj+CC6arKO1VwwQZQ+VraB
dqyhBECk58x5bGZerpkbPBULiYlq+MBtsOZlMjyX6WJvFQG+g49wuQugI8axVKeqhNeWeB6+Ml2M
16R1L4VoH/12gIPmx+27bWnvqc1xaA8uILYKKfTORx7eCoNNR2XAknTGblu6LHCggS5YNf3ogSQ2
KCtncndt6Yu9LNgdzZlq0b+4vBfXmOOAs4XJYrobZXpVcnSoPTLW0TRk7nE8suaCd5Ft/QQmz65n
7/C09NM3dh7nYAbbkCG0XACYXsx2KR2s6iK57Qz8704CLWb9is2cW5bG0idnNvk7SlPubvsIl9vW
GLt70cGNSuYTjr/9H5TqEqeCP3IctGmEsrmeqJ3azjpcNonDE4FVmr+OE7aQiag+Yk+E944luNrG
2BovsiIFsInBlOiabkN8DDdESIGiTUH1iRgdB9bCO+QBXjmImYpjJJwQcrQhXvCqfAJk0u8SDQOg
9fGXl6R4v/ToLKzULC672W7a76Yp63fZS9zA/cRzCLpATRQphQNgZOS9TW3g7OvMz5/HdmZdQdho
1y+6OE6E/+/STLxwMTD8DJApT4vVtfgyGlFiULPaYz+Qt1b2XPN+Zr8jkpatFucPcftd0DOjaXpg
DxXgr2iYCd20Cz5KLoxzZwIKuBgw7gZPgfjR8/wSLHDK1DBZXxG0c3rju/SP0/vBh2/N2TG3u+nl
X2pZtksf4nNPpZPc7i5Qzk3kHWRobjgW+9MJMnP+l4FikAyhQxJ3C8eD3WLym1me3jeZf5+l8CeV
jxU3n9Mrx87sHrFyfvzfC3Qv0E/r8j9yTf7flLl//K39/z/9GgFck/8akbLTn9Wv338X7m5//991
u/BfwX+EYFBuCp1PlQZFGf+u21nyXx1APYhyaHQq8B3vn4iU4Can3covHM9XNG/8X+HO+VdPUoAU
CLrzPIEu9L8R7v5ZvCKFEiJQNljhW/eHoLEDWe9vvVl5C24iwnR+YxFgpZ6cbCEoKMNTpcvukrMS
sdd/+2j+T8HH3ws9/tO/KIXnOh5CpfJtPpr/UPVilwxSXU14v6goicKZqPBZG4Ys7j6tm5100+Xf
S1+4mP6LDhE+/b+Jk/xeUsiANnq+itt/1E28/NtvWWOZqiMIsKCCOJ3f3HvgZrspwma2uAvnirhR
Wx/yGmJdWsQfg6gtwb0l/kweJGvTuCPbfs+b3sPeM8Huv/9E/ln5c/vpkGFYm7pSCE95gfPPn86r
6S8ipao5ns6Qpceq8+dNtHT+g3RqdrlLYYJNBXpy2Pz3/7DzT9GWf9l3BdeQw3AV2iENK//8l8ms
ADXWbGjmkXXburYDDxHHww3f1MlgH1PcU90q9V39MMSNds5tOsD6KkRnwV1DXEPfaNE1n6STY5v8
H346qEL//NZAxYT8cD7bY3pm/uqm/tu3JiZRlxQTYZGN6gmIhef4j1p0ExFvULzYnkuodBb9utVG
+jh5b6Gs+k8d0E5FHNvqfg6yT68lIAkL/3saszajDOR/akVk+f/P0ivl2r6H65Y8tnKIKv4n7ZvU
uR9Okg8DRK88Uoqmt/w22TnPC/ugbP3NjnDZkqvRbwmK3ldbZbFeiUL1DzqoisucxfKH31NxswKm
3V2tSSH3zLymV0OgW//Yknv+8FILSm+TYn3YkBp3PgfN2nadGXAtYT7nyb6Nsb9spsDql0czh0jL
ApTWF9qnLw6NG90MEM2gq/wRdxGKqRVi9rpmITll0HS9h5cc8S9Dw0+TmshTH+tpJA3sLNkjYSEG
uVhBtFtF1Cx3G47PQUxYrfdV/6y0bBy+qCn4IqSMS1GnLXilobDAqc5YwDEMAqxZR3ie5Cp0VEPZ
B+GHNeJzrY96aDr3gSBXNEM+VQrZqu6tblVoSdLPVyNo2qo30ydnCx/sHMe2YUM4U6QXztQLqQvA
NlseOPw/Ls2Mj3a0R0G0oSndq+7mGAx6DlkvU116JxYlNK/ZDr+Xa0/8aU0FK1Qr92OO2TW5X6JN
ZHs2lF9H7b6lOgT/IHBaDY6D9d5+tmz7K/aBkRG4WfiLsQR4gHmBVJ80cXtqotgRjBx4PF+QXrpz
0BnPWpk8yeaHwfaQax1khDdH4ZzaEJ0KvgsqGGAraS9B7xsmXNPhor44dHXYWxvExhX1GdOjL3qe
06T95dkae4iLpFo5OoE/45HW0PT7K2BDmu+yMIxQ2wIB9LFh01yy0BAkOatg01Ffjg/WsFecKIKB
o4ljZs5c1tSmnwC7RNmQXJfAC745t8BenRHW9dJV/qorHefKnrvXp4izTs8+WIbTC/FOyk20BzBu
VyYw5OKwah/lTTiHH9tX7xZPlpFezcR/JjNUT7SAjxxWMyTLa5CLFP/0RKvOytFhKresG+sj/WcN
4mPv0LAQfJYlDRfE9ur8cwHE6v5qfMb3zs6z7xnFBCqfn/Oo0t48UT40VIRQwJqekQTO8DmWb6eA
j9EOfbf3Unf8JWs3u7N1Zr+o3oZj6YWEWKEG0RHTG+3ds9opj7E/dO9SD97Gu1lKC8zzmxo/zTrp
+non+5Hff55cEn+IU8QTE2Z1vEnjLsyTkpMcni04g01PBr7siSh1AXSYynTOL8QGaMw90/W7UyUR
DqocZjrOtkwftJQD1l7eEzvHVr/9Ps5erEyEf1qrhSHV878P1/hPGNIa6PorL1ApCabJWs95oOgD
8pqthC3xnAlyQ4CJquw9r+0cnnowcmRsXQIKcDlY1TVzHtv0F4BLofOE59di5gWy+CCfxZLJr3QC
PooZE0BzCwElHip1ZDVcX+raR9JobFmfG9LO2KpaH5J5DXK53/lZJUmoD6LZza1j/Yato+9aNS3b
gdl4IlMSJScjZurSA8ot/9TdAoMhgtDJat1igZ0bK3+cdByE+0mxIulSvTzZOT5iJwvEmWXeLdTZ
WckdHQZDeC5aK187Y0FZ3dBP/rpzbb1tTIpCW9m8uWx7ebhF3nirsVD7AK7BxRoRPLpzu0TtuqGN
H4PKSfdZnttkHKK+245koa95zGaMTwZfZheINT1K8o2ylRr45/yXkltbKFOaneKKzWe9G9osOGRJ
rPL1YER6mod23tstW5FLjUp79Cp73rMNJfZfWZTdgScdnnnzF1+Bn3p3GYuOXVkiLV57ZzGoqmGA
CtcubvtUMvJjrlmG4Tp7fmJjIOekL8cwyM+UNSfbcZ6WR8puspW0DYc0MlI8yxJ0BK7i5acXd4JO
7hpz/UK1GW8fUJgBWYSbJFFypTfHlKVIeOCFbKGxcitQ+dNNya7liuXezsV9d9M9iLib7ehy7oQQ
YLF7zAA0A4o7odI8jugoNHVDgAzcSz7O847Y5t5Fb2mV86tEf2nQYTqneXLQZWAWfM1x/KAXQ+w8
fUwh6h2l7toH4enbuutmXfEGqqpk4jwjQ971xPV3HaxWORXmNFEgfSPql+tWVR64dAzsDnfza2TC
adey/d5VTZgdxpv4xPHKO/KmgwUcp9lvCmM52rH+2nMNqm2OK+drFC1gPf4Jxdun9gkA8zmKwGvf
6kxHhOpJqCTzAvre1gFOGen1FWZlORPL0iT+zgNBBRQIG/spKweSkiIfPrN22TlTRV2HX+YgzxyL
XZVKkRlQRNw8ij8tyl1wh94Ew+YmHfJ8TmKyETeBsfDKQh6iKLYDZM9cBltS+91LbfNQhcbAMsYQ
KjBLO0RPVest9DZ4SDtchADUyb/Fp5JCDGbdXlJDhZCq+nTqgASnZh3qCdXXSw2kAZOFUALCweiL
NzestUcbppjv2aQhwnZsu60Ns/XgBFret37L+D57guN5XZc+W4FJIUFBm1uesojPnMegpI9dsID6
gcUuCbd0xJGB+EutzooYmKFijnrlnm0v2V/qdmUFgMv1WPmbbKbdZuEBtMs8a662YxcX36CTvdtn
pBAiHAJAwNslFG6YOS/0JWH67k3ZoRB5pe/uA2OJKzUE0brIwpyKkth6bYcGc1JeQIjrkjiOt1So
kSFXii1PnLuvk+8FH4kryuHU1gT51lmfCtwHKT7BVUveZ5/YdXsQFUy4aSTsXKFSPeB8qpIDb5Pi
IbDC6cfgls2TyKQ+zaUdXG/oDPprnPcxyEgq5MK9I2UMhns25WqA6ev8lBwDzyErxUMcFVi4O0+9
4hinJqKOhl98svIHFbH2mS+OK4ZfL6KdQrsWQP5C6ndS2fixaXqh6Mgais1c6a/JrScUWCcDQTg0
h87NsS7nDRwy7n2mABB4FHSwB3B+Njlu/EDn4clpa9XckNjdKTdeVVHBCbdZ53W1XuoED6Y3Teix
BEeHmyHNNDXZZdOk75li8lsAzZ9suomctUJ8mFY0UAHfsSSIwsnJzWX0vTNNh+OpvPkFo8XnD9uo
r9kesjXBO387RMMRoHO8F8EyUxaWdOa+dryzIez2NBTS3PB13ngkWRhvkeODRyN75yVPZHUue6e9
n1UzP2LNx7mwkLHe5QZ0BJ1hnC/t6WjNY/6To2my7kIzXUPeGvvADqwIKAucuoTShJVNowyARY8T
EWfGlh2BiC50PTtnra3u1eOsfgAj057KsE/uXFPHj62dn+Ose0BOonwDpiP58Bgqp0KezHT+4Ue1
+aRDsX4dGHZQQv0rBvQ9Q9xMiL3u9oQC2KmrsbjoQVI/bqM8J47v7pzWGe4Wq1QbudBZ2FCMwH6A
FqSCeo9thiC5ytuyefEMZ/Q6ILxOeAAofsDGO00pMDdzc6HEy9kSZhzuwxzIFNtyPHuq0Ou+ZaPj
0OPx4OV5dGQRT1R+MPN57pr+1IzGemHkomZZVhalmwmkiZCvm++9BSUNJEHhYhVE6+O22Ades5wp
aDForfIraRK2A9XQbg14jS2V1OM+j7zfrYAxsMPhXW7TSETn1lpovkzgZlR0oz1g7q5fnIRVVlnZ
REhFnFLIlnhM0zObG6zhZheopIcPTfPiZM3zIVeW3DTEYs+lqLqXZMn/sPXtvksDGzgep7DGABkD
xklx41GUHe2hHRe0y2F8WFsJsQ6/qi+0bH/PbITx1iTVWfhkZJTb0/wCmf9n7kXzOm5YlzGJd/cK
Czd1PxhZF8AW68TLNMRXJo8I+8lq9DO+4jTfdyJfrkPQA+0XSXaYYCztCtPimW2qNrwbMuwtFVE5
SNwt14GnM4Jjc/MrZDL8rTS8mGGEPAPtwz2WXURKMvDz/Uyb+msoIs5OfV+Ys1XAxUvG4i1YYp65
UoI+LyDCj6Gr352631h9lJ36OgyoSfV8jlbOyKu/aO2Sgwu9cJbGpsxUbG/TdlouRMccLCjxM9/J
tILc422iJAKAE5o3XC7VesYlfpxmmw4QALJ4XhKOMex9sALukzmttl7al826bbhERjpFN7br8Hgp
53FXsRIGZ8ExBuu8/ZKmqXewGKWOAfMFB7rK+1X4drmjVuzJ6xs58y4AqmenFpVwKXZtN/h9s7+d
+LadbcCr5RimKXxb4vi67e/nYjJnngUc3YxVPjOvLYdc9MU6cV3epVN6cUGwzrAfREAEN1RYL1p8
m6OFUYUsnL2Jub0PSF/RjuH4R6lMsqdCzHsvSZfcAa1nsqoTqnCqZdgpM/AcycOvLgyeKStxgGzQ
I9I07POBHdUE3+eDxQ20qoAuXKY8yL4rzKbv+In4CNgiTcfAUExB3dFjwfKgXBu6Jp+JrDW7sQcP
hh5vM9RIutnksnwA7l523W1LxHkX9BQvMBzJY0MXkRfQORpM/gTfdhgofc37ka+Q3QSauOLUJFqO
CHCqGD7sovqK+vq9YCv83c59duZ/WD4QJWXDFbWDvBNxA+Q90Vp8ADuDXjHW471VyPnzZsh5NE5D
3ovQVHuwpfwUje335OZ0czf6vvgshN08+uCUT62wxJ12K+9R4CVb2zXHC+Ok9pUDpTxFQV7tm2qg
Ps8RMPZji67EShfDyaoCcwdWYbqyldf3bRryX0uYpOR1vWeiURbShjA/tRidr9L01EUTSqatrzJQ
FChsmg9hTq/CCo5qeJS+6viDk0DntdRBMda9smclW26JZRsOwfxN+123p/QdWp+qDZCixCnOJeSr
NbaWZj8VHIK2YZS3PBWEcHpaiKE98labUsgNXQlo0/XMcGvlYOhEx3+vl8KBYwHz4/cIa6tfD1Hb
XrumyN68hX9pkzXjcI2Uhc9OY/Ev8hwacTuFh9xxvI+6NvUpruT3jYh1EnNIe5jvqRfG9meCdOml
zTjRrnxvuZrAs9+pGEm2STMNB9u2k69cBPnvpml4vtGlqtB19nVBQctYLuGl1xUzEmaTl2Bsg6ut
dLXNuGgOYXaLdWS3Mpgmo59h6F0CkrH15JrqOs1YPIQcrkPtOr9IdxOpLWsDCcz8cOyQfs3EsXub
/JDVfIW2GFn/LVj0aUuP+w34QxJddjpFh3Kwmo9JQ/YwdQ4PwWdxe/vASZ3Y8R0cBrXxC6tq8VBn
/smrYMasprJEyGGKFbuIfMia5dcAMcgTBIlnfSsqLmb2yqMX9oQB9DTtG3f2fyvjL6THTHbXxPVz
6UVT/SthWQStAPBG5VzjUo0zqg7A2DEvJFYB2bJumbTtnJxBt0znw+ISGeTBIrYxHPvkrUV9ujFD
GvvLCRuf2DB02Z8hg1e+G3Ub7qOecBDWhMU9+wjSVzhUyEvBDEp1PwthhS4uChy8ZPrpykkPnlYx
IKmxYDou58IPzrIdI3wEGuTeIayisD9WC4LLBZgnUlptRaNLx4F0McLj7WMpFnDKcmCO7HnzQX2q
TTg88jit8s+2Nykydw5GYXW7aOWHgfPlYA4bC/8PClze0K02j/3M+TXreXjSHkEWaeeVjNxQFnTj
PAi/AIZDL2yXQf2b8u/R8coXlwNBKMNieMIKPEVnJUzx1pe6eOP0hAEyskvxc9G5T9i1CuRyb4+1
m+5T2dDrJY24H7jLblFFVyYbjG5puWW3u9zFNaWTR7p9boGfPuoeNSVrFVaFAaNhjXNzY1F4fAGS
aM2rMEhu42ZdTBWRlSRl1BzjayIjvJU8EkiWdkkKw6GqmuIPTi5q3RwHn/SrE6q+wKaheaYnjlsU
29htUA7dwAGx0xmS4kBXhFff41ypCr5PmOWED32VQ6f12SBo1+Xv43fie+3KkP3J0rUgfhcMxBs/
9sX4lKRu7z5MXcdfV4yd4OGR8l6ihstz54z2vKwa08EWypfe6ddLnAhS7hHdewT8NMME3txlNRKx
sXd1fFNHMtea7vysU2SKHDW8s/AwBzpvCvnk17Rc095ktWtP3jpNOSRyZpZYeu6Yygk4xCwg1t4w
lQn0OFZP+ElCSS6F6ZMmwzg3OC8GgW/HCXLg9XRQo6ITfyMevTjUhZGJ71MCSkxgGxzRRl0XjzUx
mJEo9Y/eSLqAuL5nqAWL6T1ZKnpqSn/Jq7Wf9TYVuQxtKE5ZNb1kiVBMyWwyMcmOMy+QUaSTf1wA
LfQb0IA8M6a6+U6EduhN4sD9w+goecRGXX33hGtwSpoQDbzpHkg+ORTVUM4GV/wWtyCFNpn94EVS
HKQfOd0xKfwJs6/W6LSJFoSrRyO7S9cWOKcYqx5x4ZPwH8aqgFBku++zOy33Ya3IRzZtE0J/72v5
Ku0ZBI8OJ8W7eUiAeuIixdmZ1Lylabsjqt2osXxP+wofVlB2Kv0zhiOSvZOoIT90RjDyoz9X5Q4Z
pgsvMe/bfSh1gn89iOZpx0/ufY4jHL6VB0SMK56a9O0wKa4+TCuGYPSSfriUNr0EsddjjM3jPToD
lwyQHxVseubHGJ+2XPLzMuc2/pEmTjGVYa8qNqkouZWzpfTcfTnZDFaW5biPslWld56Ligr23pdu
cYTlVA24qlqwHHZEh+VGocbP68QpwzPtkUj1wYyDZtXjQlkXZPtPMPOgJts+U+KWsxoXt8mY9zc+
WbafqbyNnaldmmdBsaq3TuqBu8Lm4M49N5QW8Z+bq94UipFijm6p95TuEVqWwZjAKbt1gkSTLg+L
Lgm1Bn3oPnh2YLsIEuzGv/F7kIGlpJ5fQXNXjmu/sTgGun9d73YQJ79Bc7s+y3yvunf5Jb1NM7Ll
DDqnjgnP6vpnJ40H5tzQQIt3oi+e0XODz7Tt85+z2ybTPmu84s1l6IS1Hufe22KjBayGCpAnlidA
BQA+x4eA2++vEojp3ZmB7Wy6EHHlaKem4mDdWbee+9LNfWzYBQ7BLI4AG7hebN8LXcmvaER4LvuW
G3QAsAzo5BaK2isjsU6nAHc4GVQhwF9PRBVK9+w1uzyomV6z1iov7DDnZhMKIe4FYJd4DRfC3pue
1OPWjyyYMACyvU3aNrAwOWJE/dF23Y7sq1N7kJ3lgqOm0/TibKiLE/Sjm2LusO41pt4W/DoGtNdS
qO1Quu1DFYY883gJDxt0jinaccApq8uQGXPpxII5vlW9Wj58UdKFrJTEN9NB+DlLzkfTtUuqmPG0
NG67nuEUm40O6vbV9KoBHlbSHH2YrSwYn/7aYs2lU5ZHe0kFsUuWYF81JKP7MQs05fakuCtO7y70
YmKU8XOeja57uD08tz43G1GnZAjfcqjcKefRoH8KU3STY6ChPWzTMP7dhRBwvDpmpqtTER6TEbkI
i2jQv0kZLdNGD5remhrjPTp3y6tuVbXCXKLWDZtd01XhXloBIn+Pyl+RhXB5MyR+QRw2rqpL5LhV
BEwjJJU+qA6kbhb2bXyPi42bV9KT1V/saST/1SOUuOcux+uB17Fnlcj52SuONDRGANeJO3d8QaX+
o+HT9KzPrPyt8Vp7Ppspd6MfLg6/FkrQFBVHr3N0/2nDXF/e6PJiOsCjSBJO5mOogJ4rq30WUUZ0
OXHybeP0hNT9OkgEzjYvBYLdofuMEYYtjv19Cp6XT4njpWkGCC6w7AiCkvZJ4XJNRpcDjT9d1l3L
NnVfYXzW1MW2oTfRSk0z5Zoe5EE+DDQDMM2BLQ5G+5wTkX8a4irfYfhx3smsLr/i1I7u5EIWmxCo
POs0Xt4pXkyZsLvuiWxkfaAnVZJb8Nnm4KU50G6eP7T0k2zcxrGbTRUt6sIwx7/kNvA/2MqqZ+H5
/a+8VDGXT5iqvZ2QSGePXfx2Gj3+6Rag59xVc7RZirF9SrMmC89mKIOz37S+3li5MemNrBWuTRzN
oJcmiHdZs+3dkPx1nizq5yTC6Ednq/DVYvTdqJ5LQd1K6TIrlr8pXAkEnXnKvRvnrD+qEQpcIjxJ
FSfeBfdkopm6h6KmHCOts/7Aw0AeOFaB0EEqqb+apPF5gA/GmnaQk8FYDm3y6S0iO1jFhAIQmPDs
e2I6SdwbhBas8DQnJZvDKVf3Sdi4W0rM+mA9lUuUb8QkhcUiJHL2GJuwbqeWb7PHqogjQUBI7oJF
TIcChfDT7YkIOCrMH7iDGkDU2ASzlUq64ZeBgIpuyCqKpfeYXXrh+je2KJcha+m0IsXJSXdH61+Y
b2vAVg8Lemu8ShvCBa2MZ7runYb6S1C45fMii+QPu2weds7IiS0pb/EBJGW6LHVJb2MyJj2AIwG8
lLm2Opm+8WBY59AD22Ko+Vox+GIkpMw3NMUqo1Xxh784Ba7JQV/cZYmPYORZjjnRuwwQt4htUxMN
sIQ0DtQNo99n4/wJUpHdN8P4qqQz8yqs8+2MooW7Db8rxRf5tLaETp9gmktaFYJbmFWx7sMOLk89
dHK0c2t4ofc3+JwLU18cLBaPiKlc+AuOwR0EDHszSXoPszBO3RX9Eemy5kcLY+YrNzoWyibbFY1Q
oJTf0B4dlnabfMEXh0tMeUtAXgUOSJZSxrwY7P0W/+AGjkEGXITTMW1E8hnjdXnBSQK8yLYDmlrY
JB6wAwL5LzjoP4phBmTVSFPfLVETHjkgF29sHCDI5oOLyFYl7Okj2iXWwgB1zaqh/jlhJieoOif1
q2nwdKdLNv8Im9bdUsVEvBSB/r1yLIOi2/NKTWuNYHErBkx2g0HIWumyOEuLN/lcucSdY9vVG2M1
f0iF/xt557GcN5Nm6VuZ6HXjjwQSNqJ7Fp83tKITtUGQMgASHgl/9fOAmp4S+VdJ0ZuJiZiNqool
ET7N+57znP7gFBU5e4tEaP3v8QDOz05DhK8GVPZVZ7fWltvuTTDOG9ZsYB1PKqEopfEartFUF9vf
i1Dea3OQduC2dNkPoEiwHIlm9b1CpmG8FHAYGHNVzUjtS+mc57DDjOdY9NsgFF4rtOrxH5Q570VS
b4d10JMg/RImKzfnw2GLDr73PLU0tAsM9TB+J5jcGTVvhtTcZ3PgFb3/h2OaYpH7/OLhtMBsCRfI
n0dfR3iQoD5crHbJjc7oPre9vVQzVSnoQwkGrxUKIiTg8Th092PY0sQ1WVMjhvAVZj0Kaas+dVFy
x5MrXqdMBz0bqESwefX0WD05VusYR9egYp5RmMHZ8Eq7mTV05djqR55m8FfK3kel4ggE0Gc0vO1X
wmloAXV4WE1m5qDID05WFreKsga8nWyWV71ZdQ8+u9xhncMClrdl45rIgERXtYcYJFkHUQu+zxZ9
8eI3bR3ac4qNUf0aTPaiIDEqwrCgylEotgNh3gdJRweVYALjKMIpXWT7Q42A0+3noyML99MoFcS1
lL3C6zAOzHUx1oZtzNJqJw0Wl+s6sjG3qMiYWRYaOU4+VFjCxbYuTOfoJ6In90oTrOyixw4AADhU
PxD5VCdIyqAuWJTJp6JN6mJTOaXxPS98creKcfS8PR2r5NnNCgtzuur9dmuH5vQ180ecoAakVjxD
/YhJTfUjwoA6nt1NW1GJZqNZjgwBVMfANynZ1ccsX1KdmgCw5SrwmuaMIY5pxp8HRcil3yB4ibxy
SjdVFTTsx4yk2Ee5RjBXulLmW+W2XU+xIYbhjqUiYPhGNuOspgy6HWlMgiiYkVyoCsT/uH/7Jv9b
LvH/H0Wopok681+rUI/tSzb9KkJ9+/v/J6fPZhCzhWD6Z1xx+bR/qlDdv1xqHiT02cT1OZ5rMgL+
wz0uAgddG+hhiXbSRfemkfrH//lv0vmLxjcVVF7dgDEvsP87ItQPgywpyUvYnyNszs+xMJC/H3f+
oX+Ok3Ygakm8uAGluKy1JJHgEI7iRRf9y735JzJUKqfLr/1luGNjw5YDfSG7PQvPrvVB+0qrN21s
IDLI1lo9P1TYiopjbrCNB9arArZAFL3ci3Ipyl9h9yy9a2TqpoNFyi6wJhQGbV4JDb7Zyb7x5TbU
OKbXdM6T+YgaAREK9/abGVlmuKG0CjGubOKg3KmMdvkzlEQhse4u3z6utbzcOFJVBSp4QmP4mEJ5
BhjI1ldVVvUURd30zejhcaxnyBGbKBUo9EJP95/7VMX9DsHJDNoviIfmhpZ6decqIgWAPlezezID
NhorR1PLOxJtYX+mtj1He8PHVcCpMawrymm2J7c6kFwDiYKmtYKo1cPZd0wDWlYwsY8l4WpKpo05
Mwef4753QVJSkWlwV9ExGPDq52P+SQcomzZl1GNINruOIRsIuBVFYJ8EOmTYhuLaoOpHnv0cDZdg
JgsU/6Q5UNQevM95QSefZgupUzfh4OHGzTJKy3fUfya5bQfZZRcCBRzUSmI01N5kyfc8mIX7RFEj
3GLscu010UjVs1/5zbWgo/DaaTvRK8eBZwjJeOZCyyEJSITzJit/ZYOSD1u7drjoTMY4oX3DMsE7
G7llHsAV8nOagwSAGHnlkJQo6DXMUzREQJzkXR+mnrOTBZHDa3RF7Taq7HaLwg5/F6NuUHc3yTT1
/R1zN8cM3bx+ZgkXr916gqUntSQZPsKbwFoGOEyqtWGfAP8ldA9Jz96pSLOwmXSovgpqA/6K1gOF
IXAIlrsfJfjeNVEPtF5WU15g951xxM7ILfxZhteNIj/9my+b0ZSnANQLAj84MaI60XrPy11r644q
W50oDQSwrJ5Fr/iv+Ht59khibI3phJgcoA0evp9rDj3VJCJTl023BnST5ibVpgSbI7s23YdTDsR8
bY34yfcQA3i/QIYIfTuydwUvVU5lQSMKDzm1QkESjHrIKyvOLih8AzEjyGT526tSABYgQ/PnD31C
MHoyfywFg1wE/Ga25B4M8Cb1F2t0VuHeo3Q5hE6PITgoUDU6aei5X2xoYCTeQYPTOyqQsfHU1Cwg
9nPc8zbLZK6ewSq5cmvUA3v6aei46kJq/k+avv5tAWE6ZlLWtX6egGkVG6BA5YYvBWHa4HtkunR4
MAD19jb/3uiaJaHJQ/KAuAVAwkZUI4sbpGN0f/AlNunN4NLxum8TrMLbJgcmv6VmwAuJYjNJUFUp
fZ/YNWkb9aTUtKknFH5fLTdQNEfGTot9gU/me6uN5EfWmMGn1ior5zkm75GtYWm2O8c0gWibAP6i
2X+Uyk6DHRVP+z6CXHRVdqagnZkdYtKSa5GsRgbKdbx09S1I3oD2vH2iPTCoVvul86Zmb7rdbo6c
BzmlLM8jHlVL4UvWJPm0fefdwPzKbmpHGGt2ywlWAqriZ5ma4SMxjB0FbstIvFvXKu4Lmf+oyxDd
ZMkCdw/G2zx2c88esUg67n4irzC+0LStA3u4o60+brKEaDgrDzF8jsK9zcr8kI5JAyPJeeoVduqi
oF7RzeZj5Zffc57zpVe32FFt82CwQttPdRUevaJ7LdqcoiEKKqtFWydC485QgVoN2ps2wfJgggnJ
swEPHkrHpjbGB6Ate6yS8Y4+Qrz2KXpfYrJteR0QwTQhQFhIhIGmxe125RXSaAZW30f/suqi5CpQ
8aOfy21ikxSA5qndeqUfEm6RVJ/NyCQfNH0EE3lGmOauhRmdQI7vXRHXp5ZyA3FfNltYnIwNxlgL
sQYOTcrA3XyOSp0tmY8KODrAfYFxY1XL9izRBGztjkz7yqOWhg11FWENtyqGUSLudwxVztPsTfeS
RtOqRWVxiLWFZsCaCbwU8hi1KIySEiFA2H+pZjoclCSxgdZLKdVlE4mQx18HAfSyqJP7DlnwHCDF
KrtNZMlvlh8cqaccAMLKVaXz6TlMKSPAvuQpxahUEGUXu8o0AJVH9zIg/Qer2goVO/u7sYHTF/p5
DR0tgQe2Jtuk24le+rd4N8FZybamOe2eorQIrrrQuRWIVNYxLeBVGHRPfe/dCgV8rdPJBfCnQ+8X
gEnT6MpKQgbukWo+WRYwB8k3pJg+Hacpu3FI3NiYmrqIa8voFBgpUmIHqidi8CI5GlXwqnpySlZ2
S7GBKF+X8DvB+Lji2xpuA39Es8zYs3WG7JYYAby1UYuep2mhSK1HnKcvA6o4PHOVR9G2GonUSOYl
SkQhqttWbgY9yiycw1C46mES4ZBzqhGuRLMZEvgMbvQ5mKBck9GGC80gUQgGstUBXwnH6r5oPfMl
qPPoS2BUlYtQnhX91kT3w8gxXUNBLDZl5vifPfStJ5tuzAvd7sZEpD3hI81pv26ninuG2nYTeQ5Z
Cm4a5qtGyUptu9ry73XVGXTJ1ECXIpxtg/ZYUG5D5ovLOErxw3XRTNTU2OvnMW7NA0A670vlWqSz
AZggakJKpglyknbuOLnXnRm8CKcG2BDRYFvVSZmle9OMShe+bNCaFwFgH+qUXRSxf2KxIFYezJp9
5fbdamg7jIezEV8TpTb+CKgzUishcWAN1jGhnFOBQ7ZCBeGrKVNQcaajF6QrpUG2StLtNxrka4zo
P8NPz2P0n2CFtlfQWgbiQq1Y+LuCnAJ6w6BJNoYouGiCEQyq69q4yvGns+SqGm9PswiFQd/E17lh
6n1ooWQLBJkssxhwOqapt6ZdL7eNbttNFsUKksCYT0yLpD6iJM9qhl53CZAInFuvckDJTt1MhB2c
wfrSpMuwht0HX6tMNZaoJq3vanImDlQa+hEZJLVrGurWBgwvnl1EtP1XrCnTXmplfq4rU1LvmrNs
BjA2xjWhctBeooX7ohcCTJrT3t9FUAY0qXvwvbwhwOWAKSHJocmEdkOhHao4odgGY065AGicBUVj
LlCayAK07I/eU5JRwtK6p2Ypen1Iu6q4SmxfEFLj7jXj4h60TGptGoRC940OrS1TLDtkFKJIQenS
YYuSt0lmJwebAfTQktZzTADH7EIW7gyH8HgqpsMzdAS4ux20nhGU8LFtSPCRSereQrtBZrXwfYqF
9NOC/BkF1aAqWwbh2u9DnJs0d7bkDpVsdMvIvCQ1WZxc3c1XMYChfEM2bULVM8zzr7VPt3arNCnY
ftAXVwSN7boSsI2XYppZx3On+bQlAJ9PrdGwwkLAEO4Jwmo3PiCipfABU6nRGGMdomqOECEWLnVv
Bpuxynyg6nSp5sYtzxp1CDkbQ/ydOVWbK38hPXnDiGw0ZlPhLzAoMgRR9EzOcMvQAyuKSchBg1rB
JfDjpjsg5sqQL82dv66QyG/w4ygEMMl4CrPU2MHibh9aKQ3KFcqYDkoLdcZM0AKTGuQzPSTmSxs2
gVhbLUCbc08Bh4AetF4VWl8yo3OXRjJa0Qqxrxe2dz6SkUsUCwh7gah/YkcJloVEz2EvwkXN7pPj
uNLZwh6cYI0Q57PYWwdhEl7ld378A0kTr7TKJ+sLtAyiSBpi1OAAB5KsmIYE2s5YlDP9IALEQRHq
bzq3/qaviY2oZT+9VoNVqcVeAY6uAZdz7QIPlKc0okZycN/8wKOKSlhSs3ObtTOKhjENymYP5cQ7
AUjI76Ud2Ajvc32Cej7i+17syYtROYOoV9XoSDf047Exl4EBOoni/a0xTsMJgkmIY15mW4sOL7lG
aWTgCh6ILrN1mK5lv9ggyHgk3ziZ1IToZzFY9yx3ouuYxw9ZHI3sGvN3wObGglAhbRxs9G9phoe8
mQdJ91P35fQpcdss3Q3kJToblmLt2m6rDEAkxeqWkfqii1GfdX3yGLpxAvGmMM+gFpyrPgEy2Sw+
c/Dl1q7vnPDSZhS/JnDT21p+YrAGiJIH582yvpjXy8XG3i+Gdko79le/mynWuUJfjIsL3sAzuS9K
/0HJrD6KSaYXaAwLyMK13s3VSJ6piPQeSUZ5CC2LcCzGoGqTUiinxyNcMiJ9C5nQ4uGPp0AANFzc
/fXM29x5ZHTZ9fhp7kcX9ZZgoZGUNBAJGQKlfnYWnkA81WS02CYlMuzNzn604NiTMwn3XFBz2y3V
jpNfuC1MDxwphxqh2E42xUihlsNz0MWmQfMAy4Zc3Bvu4uMIC/bdavF2YBC0mMRnvewqkVFjU4fL
2ZrRTTi6IIRsy7rM6sJ7pOEz/1BvHpJ2sZPk+ErYQKIrA1+HFCYD5wvqBB1ouphRxjdfSqhYK8KW
KsXZ9wvFhIN7BcZCsm4WR0vbKGfTUgEP9tnieHG9EvMLRnqkHqLFKbOKyH+SiEfM+NTRQxjXzeKi
sShProcwS77VZJtv824x2sSJ3eyGnLjQXfHTi/PTl7NYdAZv8HDrLMYdo8XCMy1WsdqljgkIqr22
LWG/uovpZ1rsP9mbE0h0hLH1RP5MW2JE8ApFbDBgFzWLh4i6cLoZaVo/ySitnwk4ISezseUnk9Ii
PekoJIUaVxLxDdQhUb2QfPhmW3KLEYzYnJbBD2fxNVGF/p5HI7NuH7EIBlbayzVPHkMSGB+UGG8+
KYvO+9dGkP8KB4k4oaGl6EiQNe2WHinbOZ4tEiibpN8ZzZsHa7Fj1bVA4puoZADWh12LI5NJtFi4
rMXMZS+2LtTp+onJLT+iw5EktmP/aowaUL7gnaH9MRTZXYA45jKTWXIPKyu9siF6rPrFUlaX/tnj
seCEa9Jd/eY8gynYaTZADQuFZjGnZTrTuz7rEvl1gi33klET5sFO3mvSTuMJM1xFbFhRHkWzON/g
mIO20WmKIy5ZzHFtE3p4/GIvH4+Uhp07TII0SarFVNf2PPQ1Fip5AcqZgj27aRwrDIDuGR6BII0j
awEJdSmKZCQMdbJI/5JbZbEn2oap5X6B5ATyj5oNLV5rrnSkoFO02QFjymzuslaDqqv8ob5Ikd97
aziyozwiLSpesmKqX4SB22YUHTC1EQVSw2fEupS7FxvN5WAXE/lGaZrj2UqnYZcrP0atWLH4YQ4V
86FhxfmDxRkOx9Ijy3hlJEaCKUtE3UY6fGJwT8xnqlOCKD98lWcPM8ZTnXv3zN+CmQNu2Leh80ib
AtFfO7xZk36BPUkrNS7Yjodv9S2HBFOcm6IqvjIv9PFxMAzv1pdmX20YLZuHJCV9c2Uh5iYglJLL
YUY9i0Q+qfqT4c9wxU0x3CcLrh9ocsP6MTDjp67ys5PKTAJgmtCJXtqqpLDgwORip0TfjlrDOKAZ
OXbSL55610K6H88m1TWj9agMpFOMkcH0NL07bOX0kMbE58+aQZ0yRYwvGh60mdBVzphgmg5NzCoO
6JijLoox5VkNvYNTqIMW5NIQN1/51yz6nZ6lhplm1TO04PAMqDAc2DooaLhb9m78kgqPPYDnqIYg
lVXe4pOdYO3bCHUffBOeFTMTf41vUvLyBtD4yHTI0an8/Ll6qzs5S+3ESnJ59P3oFEVFhCJPQYYi
N9MRNJ3ToWG2Xrlh3okKqmBnzodMW2OarCkNVuV1HiluhgVygGQwmhVzfs6CfvAWY+JA2Ul6Ff46
Yj3owxAdFekbdw4oz0zBWD0XNp3iTSUDfsXgh/xpKqhEZ2rWonyQFq4niFW2zB6g3PD4m7byMXfi
aifPVGUTJzgOtUwvNerK+jUvPEoweUiF9X+XcqhfcZMsGkiKukaTZBexMhJnU9ReWG6DXA7qgNRc
YI50OjXejmFdPWN74hdYjuL2/aztyIr18tkwYkfvBi14Bm4VcXGuHPk7QTnU6ZaQItpWkwNnW9C7
DbhRXdpwSa2W/H7UQPzSsaqK8towBc+fQpuZn2sc8Po580DToSoN5/JBIAZbeKKSeDAtAju9pEnN
SxmzXU8v8wkqobOefNWlVyZDT37Rd2n3xMJft49wVsLmwdT4vnYD1M1lQovCdt8J26vXjU8j6TLX
oF/2zVA62VXwdqk+njH3SBkQ5SEMHQK86lEXVwphdLzpOYcRhTlmcupakrIdVCDyZOj1FiQCuCWX
OGY2pw/emxSUoWqifdKBgGu0nV8YiBVWTTPaj8noW+xSaTbmjrlLC2/O721SPt3VvwuUlZTbgKKU
mHa9FRbLkIYX1UwCaAZkTUe/1M7z75sHf2/Pwmb0wRJA1nX5Dj9wExT5BoFIJG+tJZFBjTIxqaf0
mFYC4TXJTppd3v6Bm2H97aD828BCnAY1hK6M+6FdwWKa3gyLp5VLTO4z1bterEPehu8N27uN1c0O
YnFdoz3sDcz9WVcYxm6i1EITM61vsyFX1TrohbPF/I8XdMRtAUfc+VLDrRk2DgkQaCjmisl+ajGA
sXFpgY25Rn/n1SYJXxiSMJPgAtgErmryP+AeltP/pRvDraT9LF3b99HtSXpB75tAs4F2h+ljWrEH
Tni3oQJEYCw3WjrjTTPYw6X0yMRTMF3v/5tPc4FLCIlPgiLX0op6f+SaT61PCiSLvbJYWKaZe6Rq
HH+PnYoNREAHSv3hWX4Ab9Dfx0YLJtnD3AfFRdgL+uIXtEUDfKDrc8pISCHCq9nu0bw7qHVGBS9o
Rfinf0FyhndtOD0Ubr8JVtTvwfgJQmGNndEuRoU4llb3hxN7j9xYzsuHEsd/0hDEEet9uBVF3Vhp
zYSOltgab3zMyDcAQlguNkKxNvj9ff8ncgPTFhBwiPC1+Jo+PPEAoWdZapJlf8qM46yS3ToYI/v4
++N8vCjT8uizebhCebMCbvv7mz31s1J8U0SICE21XVArynBXIvFbU8pgbvj94T6+yBzO4j2yJB1S
+gAfATfFROgA4xHYkreJJ4EXqHfTRBFo75PUvfiap6UIxcRAZXlmjbX5/QmY9t9OgXeKpq5lQ5QR
7s///5fXKxlQH6b0hbA3tHX3FOtsNrYkcrcuHUgjwu+j7X5LhlBFtyDW6XM4Z+QzOiiSKeh5aPE2
GDKomLQ0Fa80dC1iCgrPX8RuQDJW0le4ucKWKIy1PYY9RTb4lgPihyFhjwFT54BQYvDYEMdTSQF4
CcadRGmJA2FPRrxxupax/2dbhtR2JloaCcsaFNF9eW1Rm0bzwOpWrXNj1F/8aLKTc8FC1rqiE0Hs
gpG5+P+arBXtTTaMPMRAj2b5wN6CCZXODd3BWo1Mum1PAPjGx4ANgaELUV+PIlmm3iHkzxL/V7pN
y9A51570bqNg4qeEbDnOqhmk14EVM0y8lMJZZmIVsxqw+pyTL5sWG6dseZSMa9FLVI1VuEuU6Z9I
e6QQbLcelGA/DX4IGTOBc48T1gAhbYYTpNowfCqCcBEsx3H8ODftfIsjqGUytWxOwSEJjRRT6u/Z
RQKtU+0zj4DTixZ24nyIsbJ13x3sVqhEA2JD70YlEfNOZc90rzsnoDhRSZDmJfEJCM5B7mYXMqGS
BJu5hnVhByyp1qCpWUWl0udGUadJ9gaRrqyb6ebMh1BjOTliuWKCzicwbfuf6xGnToPkNJY2MsRE
tpRSNfoUcWjNQeTn0SNyBbZFTfm6A/5cb/u339AlNgchHVWrDdLd2sMFlyTBgd7e203wuGjU8Ry9
NKAlXMys8dV6yImbvEFQVz3rWbU0b6oxpNKM9D5xAu/Jkg1vjRL0OSZjqK/Cti3ybVilwFAIbH8B
DnupVUFvwS3UdGW6cK35ANUETPhtlTYOCrZTq3p7ZdTEPdlUNn+Q9mvdTgBJEEL6nu1swryYsxPb
puJP094H7YNloiljg+0BBkPm5ZoIM36dCQKYmJU0C9hvQN3HdURP8ZZrZJzy7dAQa7OOr5Tf8Qh+
P0h8HHxBnNpMsx7Ht1hOfFxNWAP7w9Af6HdnpK9jwFtEbCW725/EuH/J3loG11+ndZQFFLRMM4BZ
ZgoUF++vj7oqNnIFOceWhvcYB2b+XQnZ1ABUA/yqFumypI3NqBPP4WyWn1s+ih+/v9S/3WL4a67L
ZGbLgEntbTL+ZTScg8kyCrwoOEP98Yagbo6YlN6taZmIIqQzfcujBQj2+6N+XK5xxahjfP6U3Gv/
44XTg4sDi7LpqrB9dZYm+xtGraXdDfjsuY+S3vzDuP+3eY7rRD8RQFVzELR85IihClYE7NIGRpId
XI/TYteORvk9mBqGkt9f3cfXxxIAHNAmIhM03cU19f6xklJNsvGoasKX2Iqs2NWnoE3bai5ef3+g
f/bwHO6kD/Pa9syP6DbSaAu7sT0U5nOZvqLFR6Fvxxk/CHriULzGH7/9FHT8/rh8+R/eXEtgxDM9
x7cla1Nbfnxz4xIBfGgOrH3a7FoIrcmLFQ3+WrwyZAjbpfst8dLxB3A585tjtHC4LOXrF41zmhgG
f6q/WZBDrO0brQkZNd38KgyyWy/v5UNVePlFMFLdXCVILR4DmtEvxD+JdgM+xScDj+oeUy0GKWKI
yXvbWFHfvwDMXiQ7SYDIm5ev3FhDML1Ip9c1YmCDzGNGZ1pMtVu+Dm1o1PvZtEYY5m3h34ymx3Q1
JU2UfMYVnrekqeEOxuLkGpiA9t7b/rpjYWCs4YWx4xdE3IXHlppY9z0AVwFKJPTn6gQ61/ZopxW9
cUBww6gd22TerZrOSNBSvtUPgqbi58VbccmQ7CtweNKHvrH7id8QZVVSXIm2DD+RQWTSxp0HWEwn
YHjK3+LxqVAPdXnOntfSOb+zAJzDxBnMNxFhCshKfBuxygwQDQdt318CE82JkZ0XcFcxKONaow+4
G98KQXHUzJCyovmbgodEhQ26+LV28pYLQaZDzXlikRAof9w7KeDXtSzQ9QBj+5FlEnY5iRARE//k
k2KCcc4VF9pRVKwdLOabqqmIRi+rgvBF13DCp4Todm835V1wGOdIftZVMjw6+C+WiE3XqU5GiYy4
aCI7AnmkfKLAA1/Dj11GphY13oF2te+ugRYyBU7KBn3rj0NPNlEKwCaoBuf8c07A68gtFrQo04uf
RSFlJ4V+rlBOL+GjPmsCHGCsx37+fTpBfnQWCTzKi6RtCJnzKFl+Hp1SbkBULiD6aQ7cDQE/xrNB
f+beRmZD9cgWIRAhIkbPKLvLnAqogQW0ZZlLVF/g7MDNDe0uC8aQhPOZpINLVQCG2jV5q+stKpA8
v0wGPfVL7pJtbhwEPsYa2SEv80/5y9xMnHJRtFG1d3OfinUG6cii/F3hR2z4RnI6cMvDVU1CxEBF
AmNwxi/6f1te+v9g+pAZQH7818rRG9aqXfSSvROPLv/kp3jUcP8yfVYIgeuyaPDFmxD0p3oU5uJf
7KzY6lDusWz2Wf9Qj1p/sctxqVUgrRQwRpFf/pd6VPwlGFP/K5TIhTr6P//j3YpCf/jf/6Po8pty
ydL5z397v8LgCOyk0elbOG9k4JriQ/IQkJcM7Zvy1hGuqatYzcntgsLf0alIoB+hMFhVtk3HA374
pejc+O6Xe/VPlKTWcoB/LHE4AdtkZ4kWFsk+p/FxfTHwgRUxi4A1Z2o8GBoSZttZNkctxiODUg2X
b6I1ZLc6uXJyA8zOaDTBdvZ7WiqlQYrYyJ7mMZ/c5xBbDAWAUQ73VqT6eW9UmdPvGvp3xYjf6fen
bv791H20vWyJl4mOVdqHabx2p5LFYTmtXXca88MkEtMFsFXZWGwmy/s81VQUd5D8Ta4pnK3kiE3Q
TM9g73T4h9rD+00rt5ElGmYLzzctVu4L1/bdShidpM5qIlDWaOIBZ0RFZ7oHtPk0TasyJXQxLSJr
yWkFCYHdSmAS/MPdeL/WWB4koFEQvayhLETBzocZHzGmxistcc3ScwAP0VNtWeETSMVuNGP1qkhx
2HkEWvmbMCWWYlfovg8PTZAj+hurPIlPpVMSv2cxC4AFNFCXbDN4kMEe9Wmiz5bATvCHVZ/5fp2y
3DdpBXyW0uZz4+7x3f66g6C6kbomZep1DSyEpVg/FxEtHQguKWoJvBvgrFR8EqHdGzc5PAkw331X
jjTtutJl9rWyYRnKM+yhkohFCHgKyt/jH27uPzlNbrCL0NrhHP/GmoUx7mLsmzuijAhVJ3LZ7+5Y
TaW7qiPuhbCwuqWRYoGYOCiKgfFVNY+UTEDzVkDeBYKRrSaLCo1MUfst2yU5WOffn6P82+dAzcRl
b++TDr0YppdX9JedAq+5NUFuK8nFdaLmOqsl0loVQ9BZdRNAiY1TTeUu7wMbQjhZF7i8/Kzf2Qal
tAM0EzRK0aD808zE/arjod7Z1ZgO59rJXlUN7hRBQ9p8Kh1EvBjEnN6gnWAY9qYhm1ksiHUkA52r
8v66AWTu7OEMuOEDqs/hwQudDM4n7lG9cRFaRn96j5ad5rthjNU1nv8AXAmny570/cV7cwYDs/My
AmnwPq75VqKOrpkIAbfAEFCrMqwza40qRW2HyQI84vfyommbCJV56RbhGv0Osay/fyYUWT6cl8fI
Sn2WlwcP5ML1eH9eddAOnW9PKT3bMvNw7w31caB5qsgnKuviVVk5WkwvxLN+xtZyREpaqq0aCO6G
0n4DnAFMq9mPw9GrMuT5vbHTqmkeO9EN95MMPgeFgyo+TAYQAnlnxnTdwEFrOg+o0QrAUYuewLOK
68S06e4m9F5PDYvnvYQguvVhrt6XffGtKEK03F72kEWzezU1S6dNTKgNjbDM1o4YwA7haJwE1DzT
bu8qTw67Jpt+9AD1VoinvoyiwXFDTbI6DwaCqW1e2eJgUaPZWF6Tnxu/4Uxw8tHjb+fFvhPF39LG
QF/Y15wvryruXi1GFvkGOu3LAEXSbmIbsba8rjuxVvo0Y/nYR9TfDwg4qjvTje70DMAt4o04ZNSf
L+0xW5oIyLt38NyQ3o2u/2JASwATIePLME8IxWpC9wtD6UlL8pxYEAeHCbMY5j2rOI01eKw+8haY
TGsiF8qciMoKEljnqXajEeiecTcrXMqa1fiRRKlojw0D9lPiNeid6Uh7+K4+0U99CMI6vbYqZEPm
Im6ZjBrWYt7s8SNdgKfxPjcQgb40vR3FvKuqxgWu2lmcHDCVzonqSvcdX1T9LW/ztTPqrS81dK5s
zG4MH+127eM5reL2S0JczU50xXeJxgRBR40IczOmNB+oW7rzLV0P9SoaE4UhXu3eWVdDqH5oirff
alaxN4HduU/NGPrfiTcrWnwOQ78C6Wxc2cpN9pW+ZN2xwAWPrjcXhxjID6DO4iwcHRwr3OGwP3gO
W5uizWYWlJU3aoy9Ve5Gye2AOuxIRnJ4lCUbov1APeWqx/q+Mj23sRHh9nu3H0oM3767Maaq2Fu9
Gz/KiUy2YpZnKAMDvd/BRj0bG/5qyDMbDWNcHEFFZYd5qjDG0WsoH6q6/9pjVcEf6hTNi286zas1
SIsXdLDnnZ9YxZ3TBoo8rczBaMrKJoUPWMYviO6nfRcbwOfY6a58MHJPhudZYJRyROEWmrJsRRtP
kLYNJu2GxqFo1ygAfXQLGQwoBM+d4ktKC71LCWdtEBqMyb6jbr3q8uRzRHP1zkcQsTX6qX5lYE0P
g23VX2JchTd1PwxrX5BzZhJYR7uRAuQqJ+wVQY5B3m9kkbFBAs02hh22ETR1UOujTnxwEnJTYmDm
rIHeWrII1485+WUXU1pDpFlIpJ2D2sCKk8sM38wqiO3gUCCTOssepl4yCntfD91rxcbnwbR4Y5Gc
WONpSFx8zz60WhBG2SkLh5t86J/bjqDcUfjNMZj82FlTFsR4bJnDczmjzgj6kNC8ITVv/cGOP0W6
N44WmVfAy6di3+ReAEokbu5HarR6Q+QJht5ALPr75FGJQgHF652emErDO0ak9dxnnje+9oarPrfk
pVjrQgMnzmEsXE3Eahwgt/PHGDekU4ZT843aJ5pPT6niuU2nHgSDBeqUUOFD2IwYfVoK0/ZKAut6
SOeRMDCVX4+0al9hj7RrmGKvue18D2ogkasKT+RZAkS9y5s6vSI5pf+Bd0Ww9pUKNZIdgUxSRnzQ
/uweCA3k8Uk05iQtor3BKNPlD/ScvzVJ0n22aXt9AgKBGDuT/inB8ciGcLkJI/fxa66G+eghZFmn
gu3KxivMfDsqCOmRE+pl9rCnfWTGSC7sQB5My0iACvbJAPEHSPKjlfryOgWztnIQ21zIUrsHU8Tp
yQqrF5O4lNuCgtfJ0RXInyr1dq5jpFfNiGW+om257opGPyJtDS8yhA9HuuzTI62R9qbOdHqtwa7S
2h/daNvLhPzGfkk6HqctcY7ZPtJmtmYFNjwladFepU3eO3s3KhsHwpR2592UJvW1/7/IO7PduJF1
S79Ko+9Z4BBBBi/6JpM5SCnJGizZ0g0hWzLnmcHp6ftj1j6nbe19bGwcoNFA31QVqspSDmQw4l9r
fWviKJO00Dw2hYyidzOpe0q6TNb9rEhu0E2BMLq9vzPYQ/F3fz8tOVMbd7guVFniXXHbW52u5+hB
qW1HQGwTNfNTXVKSI5HPcfpO7td1iroXFEKCgGrIr+owHKst7lEA5tmM/q6G4S5CKLzGSxPfW6Pd
XqRVmOFZL3LqK4U/JBdwEs0nQrriKqwMMnQNT704xHG74VfbMBILvWsl/H6LZNd3KGjvCan3izCx
1SU7/hnWN0RjnuqsaBuGcGjOZZIeu5lzALPHapd15JGnVtmf6wkHLjRF8WZ0jn+l4gIRSxBP/ZRo
ez8n9SY1yAl3RYkhmZ6/z3Ul7X0/1foCtch+gfOzJ4BT87H0i/UuayyD3myXt6GIyFLhM3uedL3c
1KGlbxKABdg+k+7CrUnWbZo6M2mjrgm8JMv8qW8B4w09IYaSUf+GFQDqaTFEjwMp6GHx/UvDiYx6
M3pzdVWHAqU1zsmSqSQ7YYSmwInrhEHQCPitdIZjMQ3YCcOc+TmE6ffaFeMDca58L9a1RSEhg9WY
1Gc8A260beF60T5n4+9Xonrgzs5PS0MWYdtCCiLAAkcIHzxoLWMRu7mSxlMvZ/MmqTLvGa+VRxFc
aCU7Jwz97RxOjCaHjINQYw3qsxlW7VMTmc5XY5xY5T0EvneLg+mtW4J62XSFjnZi6oHOcDe/2oN4
IA0E0JSH0OT1/gNSTPuihzx6gM0ifozMc98jv47vKPXL9m5vuEdFUZCCvgMnM6vVYG8tokQXrouS
mdTxW+8u8QUpY+oVQrp8UY/qgERlds2skDJFsl4z7Rk8q7KkTo4pPQKkbbhFnNlsHmgH6jhZCHYX
E8rtIZ0WcuWUftfMWJPoDv9qBbJKZskbTDv7ZNsdonxNyPN7bSbLQ+gMvcDgFs5PI9Ovu7hmg0+A
sUCKJ+UsvxKdlkDcCkqHHNl8AU08Y2MsFO3f0qSjDS7HhhWdGAc06PlWVnXHUbuoncvZydUnOkJ5
76C8oetxY+WBT+Iy2Ws6J6+KIQOBa2QmHGtzfsPJWpLbQpOz93Rlec82uivQaqvir2z/cG1YoWfS
1eanYcDFCkZbtji/MaBP0yUaZqqeJLW8e7D4Pk9M1E7u9hFrNC3AdVtQgspxHIhF2Mz8h3aqGv9u
SOp5pjCld+v42ETQgdAJ7do9hm4+33J1ZJQzJ4Qi92mDfz0YTZAXeztxWXAiW1VH3fX+o0Uu/81G
mz4OHPZ+RLjdeL6ORX89kUi9LYCNYWDRZNnp1aSNtjN9io1iz62IO5XlNSwtiMSx5b+VZg/XNHUG
tjyR1zzz5I2vakQoSjNhamxhfgpyWqYISeF1MCS5QoR7CI2EWreeqeJViqXF2LYpFatZz/4m4MlT
PRdN5E348srw0W1VRwiJbCEUOTuvxmBYGKFvPMPFXx35Q/7Wj456zBviISBw+MG6atyBn1kZryGP
LaJspDWgDigv+pxNInw1FwUeeXYMCsPCfKqgVjSKqFk2lgfd5d4zCc6sA73h9P3B8mcfGAzb8hbi
O8AEP+3BP+ef2RG6L25iUOdceETUAGx22Y2hY4esEC0Pkrm7Hau9O7bV/cRmmz0J7hsG+uDHy2AE
CUruObHjqxwJ/GaoZJxv18d1vpasjeNlFpbq0WocYnpL5kvrZGhdG9tMZ376Ujp02HMrl6BITEP3
B7YHejmks6yIUvFr9JaoY5uf4Ab36bYZRxJVJObMJ9VlyiJvZCuUx4hc4KoAKgCDZgPTBFeDgVJY
1i4wYvYtycmBsPEkPeYbwSpvJTtVawkRpVFsjsuxiNttWKEJbCcz9+5EbSU3M7WcO+KSfFt5bqZg
xDJostJuymtDT+o5pithCkKNxFq6pXtfLdNl5MYuKOfQvqzp8H21IZ11mB8WPrA0J/uzxbuPCRGL
1GGIsumB1iQeDYVrRQS1hP+l1qkEWuZSJFZNc3vSOnJeJxbvmyqvhx8AeCFT8Xurox2DQLtLANF1
JCEKzpy6tcf6kAFU6FEDltTYLErPcs9Ld9z9JAbitEZnlMTHYklm9Pfn6w8peCZG0lmVYBI1NMEz
yf3gjmkIU3QDnLyN19S+sV1iTj9J1PYsnX598It0UuizBhpRqVP3dUgXh4TPmK9OrQH00dbL+6j/
VAFAFjtCSKRKETslRdCEHNZGwl4/a3vKXSJ1Y3Ey5whsfE/8lpAvl79AerJ7ezvQk3A55sRNDiwt
/sxJTZOZMOPF7zdN3zfhul/IqLQrkO//oNX+0wyNOi1G2wwdue6AI7gfCARNmVDGyBl6Q9ds9B1U
QlFuh7Cr3meKX7EKa+JiTg00NNZs+HmgZxt4J2Abe5lZ13hR0k9Wngiu2kRMN7//hv5pSMuLU/iy
mKYrRGU0yV8HIGajxr5u2PV1RZM+RiEtGGiSi59yBTbFcDVGCneIwNay66HmVwePYmSgsaLhbPb7
17LOYH+eEVFVZtue8lFiLabeq0bw84AsQsSL02EoOGQR9EBxOxW+nnaR6/T7JUvlHy7OXxXtdZqJ
FVDxlnEqOJZjfnjnovRpEk5MIqqzeO2NqX7qXezJFJ/6r79/Y//yN4Evwy21cg68dTj20+SviCoD
Z+FcMDfxY+o9fPOyKXA09f7wDzva/zV8yf+D+pK9UkP+a33poX5Nyp/FpfP//7e4JP5y7NUKiYLi
8GzGBvMfZBLDUn9ZDP8QnCTLEm4Mvv7/QJM4f+HHFtbqU8RbwrX4n+KS7f1Frxz2WM7Nlgmc4t/q
x7M+qkse6wJZA4VjEw8HMtavF8aIdBmRnCgxZK0pgpJC1eXoGaXrbDUJOXqDs87kvD5bgB0HY9IU
sA/gUmmPht1HlyTmJmwZ/Bs7lCQkRI6Rfcc8Q7U7oN4QNquZBr6APtoCcmMxxur+p8/6X+hT1t/W
4F9uWweRxxPctevdyz3165uoZ7Njdzn80NJSwx2/dKjXFgQ6gqeeWwwi5cKUA0cdLWWGQ/6bTi1K
NGzxHvp2Hj2HZUje220LDJoV7QzZFzZcixV0dolsns3MIq3BcfSrZgeJCaCxXKaTzly5cDg8zulD
LqlkpzzUbh9qI/Q3KWf46tZA+HcOE2OaAcwp/jDQFSEEymnB8r6xXTxKoGQLt9j6Ob1hUIeKIUiK
hcF7YtXNLTKBr4gNGbMVmE1KWU5sphNOgpTa56AJa+Mxdmf6WaMiCdsDPdDlD6fEn9FvXDttbhIr
aZ4Vlkbr1E8zswj2BnDzRgibG6/PGdsOYVqzP9XJgmG9W8t468ow7R0/5CpEwLd3eTnO96NZYyBy
pnp+pozVjIKpGzDlLQ1tYvuUmh6X4es4zjA00+QzIlvNmpkndIowNYOppGDbIQJkZRx0/dRML/xp
vAC6nobxM8gY17hjJFlrsBvMebYUR5j3adFY8pqjSzHvnR5pns2pv8o9iJ/PPcbwFeHakVqMZzre
Wc1C7wFjgsMeUMp6OSptkiVOwVg9c5zI832sZoua3CmKl1vtWE22V4TZmFOSto54kFukkkVPGE2O
A1YP2qDo8zadxrn3lmZIgjBNeBd9atfPFWBC/wLsln03siegWjCKaZUgCs8ZcRhi+IW4kgSG0WFq
bvrYqcmgjJ2YAxWRZ98hjZhAqmAOVBu2gJRS2U2y7hJz9VWDEPWDYRBhTkpIEykqvdAjqFrDBJQh
nFWqizsy+wMs4OZ5TIr0R1XHbCbog4+st0q20y0oDpql9VAZEyfHUrxaDSLpJbuDMdyDfy3Utsew
Me86XIhN0HJPxTsTVSh+rGU2fsPYo+0NhlayN7hrMcwmWVj3sPJCbX9Cp+KHRRNAEk7qVQdgu+Ug
1e0aplaw/TkfcV2oYXHDU0WY0iT/OiprfwaqkmTinNd442A85KJX4kIZFjdbb6kF5BZ7xnBPBwJG
CAva+e1km9ksKL1ab8W+bwdkhzQd+BG1LLvpZcLbKo6xMeOCZgfrTBzQe5raijeBPki0p+cJzq6b
RuqKM1YtY99/IrLhTiJI6JWxAkqnQel0xDg/5Qyuwv3flyu1VKH8qok6xEFhZCwNf1907RgX/l7V
gzkEdgeK/CoGJ8rd4YKS3KadevVENMhAnPsM27Xa0Ab86l6UYqR7kGycs62JpNzxmTAqS2AoPlNk
QfZ0LUx0rdFoNjkM6W+TMQKmKMPqLV2LFqE8pad4LV+EviqpVYYgSHExMMFIEZmLivJHBOggWM7Q
QXflD3q57aF0ndGEzNTBFA6YmtduDznuyjQ0v0wD/nS5FibTvTs/TyvvsAIJ+OgPKlsfB1H1MkI7
O+VzAiRxPgMTCdXYzAPDAggHPEXzTFZcGYs0N4BbLFbyosOeTuPtUc4xskyFG3b24sccZqOKqaHn
m0qSaCvMoe/vCNFqHfj8BNiJkZfafD5QS/gVOrGIHxl80GdwJBl7IJLQ2ABKzhK2ZA3f6D7D841J
ltP4rWsVoChVzXew4imxGTXbLgRZOa/wSnXmWNYr0jKSbXI/nzmX7oq8XMj0XkVQ+3cY9WaW4/4x
A296M9vzD3OFZtLuvPIzzyxNzHxElYeiCr+AXX7QSxthIQO/ybvPg0Fp/TytcM5kxXRmzLq39Yru
rFdz/HDmeXoYlS/B3QmKqGJ4n8ZEqWBVrxRQ9m/cuam10kGXFRRqrshQXc3FAyt2EeH79d1yk9bg
Rc0zabTGWf5pPPNHx6Zp9zIC2c56sRJKY54J9jZtivQKLFYE5YUBzXd1xpsuZ9Qp7Vfha7WsI+Oi
tF+IglWMFw2v+ZacealhaM4Pzdi4BzOJGlxLiJhZ4J05q75I7V0Vue4NMIbswmQadGAl0VcFZRUM
4kV0aQvVHHMSTS/DjG4UaVsXcJRrQK+RCfOVRyNKRdb0DLRWJiziYBtEC/j8Ta9KYV/CQwYgmxer
ujxovjFEt2x4M6pJvLvx8CM0l/Y6ysHR9uymHucVUavgV70YWMqSQHT1N0TOkinpTF9Wa8JgQQzE
nJpwXfCrMt87pWcYrrlyccVKyAW6DSy39cf6na7N7odKu+aWFX7VDbn3biBp9t8tq/ceNCmLoB1X
FC8nRO9Kl2IhdZnb+RZymrqr7dl7LZia3qWGmzBMDosdVa3Ll8zC5Nar2GK1qWmyXMnAZNOsL0yJ
sr1NaPJOgrBkvNhDD6KtOygI1qGuoAOzfhCk7W4KO14+L0zY0m0N+IvtWNfWwzEDduc/o8Fyerdz
g47vNLPKbFUYFWa6dJivCTy4zxlmu5vKXkhlL5gAx50hLLulLUznP0hMIUulY909qdbl2c9yoHJ8
mlQCbGyyeBtYdva+jIFQwlcQPIzRJ9ZDtFs63p4ynGna8zTIvnDwH9x9ny3DSchy8ILa9PMDyiIj
kwYppwQ3XfXm3VypDrR7AUeYhO/lErO4bySdxO42t9x8OcRIrUC/7JkyBagrGhTrxHegHgffmruN
wmLF0DT3Kpa5KAUKQ5hekVU3cTIGhcSWR4hfRDl1fnjud2yCMgzha8rSsgDw4kotjXd0ZOrrRhUl
DBbz2R+Q9+wmGKhI3Y9TGC00lw+Jz+OuZu22CAYOeBbsggq1ztdXtaw0rOSw7XTQNbZr3I9eYnUB
yXcv2imemxBJXItiMijc1ot2PAzppAhMBqtC1Aestq7BM8AkclKOQxPv2mWo9a3LTim5skK8Sdz/
s91fRlL7E99ED7QAa233NZlFfccTWQ2XlN9VNDax60hpvEh4cs1tXb9pQPb5wQT8bx8Y1elq700w
lYKc/NiRaXcRHdIBXKCIfa/ewrbivD+OksFQ52CmZ7SeutZd3giKBRJ/GG7l6GH+ymKrPpC/9E9F
rf0VP8UTP9DlaOK34tzBYpK4pzms1zqGbEqPThil9/YZXS9qIX+wObpxi9SCGdPZAFgsh+rqjecu
ULj8mtwLl2RiFHua6dPTmFXOqeiIax5MGtUyyFNdJk4VtZLtjhpWhF7fGGkfpf2qefbqKIQsBZH4
Zi0rltthqu5ESH1pYGpAaxsHUXPYTIMz0cxgsBWjuVLMNPERMOcxzNFtx3mGzfrCNuC1LaP+ga5j
HstL12bXraXd94iI834mCLQNJbstNDnXuMnyon7xrYjpcxrn/Pmw0a618UU9FgjIA3nsDOAy3N1q
BZ6ES+KStuwkFylpedCjI40TCr/GuNoUcAc1B9sDQrXRizSukEEVHA8tDeuSgw+xJ6JlyRPh4U6u
3bTqKySaKEikmAEZx4l6ahwzple4Y+3ZMl2owZ/FzqVdK0VmsvC4fVu35GXGTmU/KWosrvxy4vOf
HSZAW0+n3pVLoUC7i0wtHom3V8+CyR8wCcalInHYzFMLNb1hoW7uVFNRBRE2cSguNN0+F5iNu/HC
zE0oM1LTmED0BhTXeD4ExLk12YjR2RP+C8UYzF+olCSUXdGAo0iYcwEJqjjRjUe5Ga3whyPHBJOv
OeEs8NQFEnt/5XdlxSTWyHUdFLEDa0j7AI7W3R/olsV2li8xAKsnbc2aOZ6rlwcPaEq3i4k6n/JV
FrEdRq14Eyd1OyquMLBCwiIlzGIhrdaxt5UAA9TaUfvA9nuAVkUXjmKcfEQ640AYV5iI+OCzax85
gBZGSp1rz4svKIx7k6vIAzlzQjp0VvinioBptGbBl7xKQ/EqEsHmjO9EItP3VhTihx6kcV/4Sfvi
T7H/EM1htPN4vuKWoXtrS1MXupR5lqi4fd/Ds25VrxIWdlggRBWtdg49jmMOibydvWerrZwBCBN5
dGM9f6nRAhrlVqqZPzHrjPEAVP1e0aQHx30V5fKzPuesUt1gi/JyXuU7HpbYJzlTKkbY/TY8K36u
Od3COOkOqd9+STwverQM2z3ZEEhpxnDs41JMR3Zv8ydhNPZXeVYXi2aMTxYFuc6OzUl7cFdZ0jYc
AGxc7ZR/TGLSFLLh8olxmD5OOfA+L2ID35jOvirkgPBsI4eGqzJKb8NbdRZLszCmInvxSdyrVVbt
B1SdbRhp0CP+KsEmFK5f8PR5j8coenNJRh3n2CKTxKJawtxC0sVx2zoBpfIJ8SmJlLLt8z6+Z5XM
kZs1paR1AqE0r7k6edavcrKzKsvjnLpfKzoXthrcRMBUla2t6ahtwcFv26RDe1skVMnhwxyuRwRs
7Cb+fphBMhNjyU8iNezjEOKO54Em0CaN4l2lNZw9r2s++We5XJ6lczLKyOjxqqgLqgPuyjDMDl5t
GZdkIKMc1GnIzpJ6Ug8pPjIJ/PVNTXDaX5x9ThshCJ8uj7cpbKdLczUAoAi+LuT8Ltle9Mdsdtur
XKOjKEeJT3bR5U9DEYN1g5+M2k/5jvdlTKf5QCURBgTLJm7R4oMc99BEuJa4Pi+giSXOcSpH/5vA
qnxfdmbPl++ECPv4vvoT1U4hxeFn00S/+ify1UnhWexqWCfhE23aGrzHuDowvFHkn7q6rvWldOVw
23kGN1EM3i9ZCwTaN5xh2DzMs+Oj6J0vbc+ZEBSKVR6y1SUSZiXqTMqug7t3ZiYKwpoDCpfx0kG5
FxF4ginRD0LR2cJmHGtLbMpwC+SgGnkiki2vHXiMu271uDSh/SyaxjqVKfwd5HfCpg14+v1kGC/m
ZHq4lPDPWGk6naD5RBfI+ZokqVHv2KPwbEWyhBy1+nEaADd0DfYlmU94OI8TBA0cE4Qp4Cn0vOaJ
kNKXWpUhI3msr4yj/Ow2Qrd8kVHp0n2TddXneQo/tx1iBRkE7EVja3DjYKDBdtSWQyE33tmThAFz
vEU7NMJPsxzUdmgH/6k083anXHOkhTHKlv0UjcLltGJC6JzS/J79ID2/Z6cUaKv2W7bap/TZSVXh
qZrGPmsD7Sy7OTHAdq0GLHaeeLHUasuaBogsXYFexAOw+aYteEAxcVzIIgPcH3cZ7Wv77P0ymBZe
oJOMFxWHpLsCsJ7n5WoJvGjOv6G21POWR69/YcXFiWDnjEAVxkdrtZ6hsMZH+rJ4/LFZh3jnavXe
otPSdYcIAY1o7f7GnmW0/WFabW/eMuivAF/nY6Xtrr+d22zeV6tfzuW8lapy2qmsyG+LOb7QvNuD
NjQ3Oq1K+l2cLXiENrHjRZ7qqN9bvXpLK5uvuCdvaoybu4r57XZyvORrEpXmfdum+PQWoHFwzJNn
H/rd0Yg080Isg1WIgp4yKptxtww+XeiOwW6bczLkmNFdaRZLdsFxsjw4qz8R35kVZKtnMeVb6its
ZwG524Fqy0WCeANpT8U1JEgdC+O+S3kSseeR3AqQjFa/JEO/aBvzmNq3mHSvQ9HPV0jsRkyGtscc
4HeOR2m6stBZPKmTGyA+1nOo2dlBpsGopqmDP/nVMDGbw9/pxfCAKZ38YdH0tG/sPHmyc0ezsQqT
ABJgejkBIr2mdty9oaT1cUHIhUZSvnmrx1R2HXdQV1BYl/uYoMape+pJRZG4VmX/1AlpXDal6p/J
OuN4lQ7mltuUfcT0UkqF7XLwtAmumUyRDjgPuYy7xiSiUaguBO+RUV/Z3CZLwTAVBQlGamw23WeP
5CQWCjwpC906TIJCkZjNIXYGBpcNxVLkpkBcGZsEv/vj3AiNLhTTVhTFgzgZ5Zq+5mDv3s5iLKho
jSk5d8uEvRQ9hxHYjjxiPDBwGIHEWePtOfVkwsiixmyqKOjKxmQnJ2uqqdDQGA8RwlhmJuFx6OI7
VQyf4iIb/qAIfgwjIC44EsMxG0oTtcL9GAWo4Hfbjv+ObDhfKgg28jgvAizpTKXhVlQ6JHkXtvON
lxn1198P7P9JcnDI2tiOK33LJVHyMZShXLJ8VrW8Ai4prxPf0YdottJgYegaJFajj1RI63sjzESx
TbVh7n//6/9Z8lAo7rwC4awPLld8eO+xJ2NjcpkkL6YVxzt6SD0GiMCJ5+8h3r7hc60E5XAxKimj
euzI39I0BWnTekw3d2Ormc+w52/SgPqyKbsItTHnJ11FoX2QsQ0HVWQdbXnVQvfFatd0jKs/vIWP
YQNkIV63RFXyJX8THwQPg05Mhtk4VECvZ/Bv2pg5uFGWNp12A9O5HQAdK2erlKHpQDZDjKENe5Vq
YAY/iS4risPSGtMQWGfVxmgMN7/9918kgi5BWt/nGuN1/qrKQDPX0sNTv3Hpyx0OoWNAhkRb5nXx
4L7r4zF597MerSbNFj7ks4rkVxC3YcBFtJnFaZQw7vHo62J8KBf/DzfBquL9IvcS1JBkYRTCM1lY
hNFfXyGD7bjGzkooUUNmuv/7puvsLp0O1lpGdMO6QajfTZjX0xHXzpBTpm4BDoSNaco3uEEJDnVT
xvYBjh6XS0fgtdtTdmrNpyJpnHGl0/Su+gPd3/mo5/KC+dYldxHmKgh2a9LjJz23Tmky82NcL7bI
uXodMrvqJcfODvZi5sZ+LTC057TOxGCNItuO4EtXaNs30exW8UlSkyaPeV6v4C2MvyBJS85kwYrR
xiDa4hKt01UNYhKAhZc4gv1ENhlept/mcA8x/WZi37BvntZqNCqRvaFRB5CbBVBlboEfnJjSe1Rv
Zq10zDHSnRZlvJLbVOPdSOXdZ6LBMgeUBlbsD3fHB5KQXJtHKXog5LJWQtAG8eEGp+nKKkD6QHTn
a4pvjERxtNF9soTbhD1TtStlJZzrroWUt8PERCMLodAou8Sxzj8LDm2fmP531C+XSLSUwUhRH1lE
s/RkurMS+8I1pUEplLDXbibodyDLIv6oPdHs19BeY5LhUq1O1WvtFtlywdQl/cqA35w///4u+3Ux
JbSApYNlRKwXg8my9OESJgf7jwahQsHQZwcdQQGc8ovCLOpLdy0RiugmZi+xVgvN55ah378A+9e1
iFfAh+xKLkPSidIlyf7rpbjEk5zLFM8KsfyOZujIEmwiF8VM4W9Jh4/ZExd+KOKviVH1E7i/Fbkz
URzxXQIhKuHby0QQuqAPfGvnzCr34Mf0S5nyECSqHIYXmEJD0IsQAg5Sw34LGg67YLflYhTDprBD
YycFg8rDH97cx48XhZ34IOYUcmgEhJ0PvgkZu5EZuv0bJ5PmmklLSQb+XEjJhMC/5hSpw01Cqv8y
pAfttTZLxome12bhjgRW6OxGv+wtaP+u/2lmMhoMMO8fCAH2M5qSJR98PacnV0PfuKENDogm6k3Z
BqY5WtdQwTzCxhZjczU7VAPUJRksZnmy2xV+3d6LkMPQ9vfveDUd/LQmejbvGKsCWUVKSi2JbeHX
rzM36BqVFca/c8UouBoWQK/q1tkZroRyqxg9DXuuseo6H+iUO8iKuSt7co41fePE0+73L+h8/fwf
cX99QaQWMfgSv7UwynxkNhVCJGwiQAWsVkRxUWHTe0hTv/SAtFthE0yOOz8OzQDJQGLeT3ajnFV4
5WOoTpg29bhDR4TqFJC59H+UsUp7eMmme+M5mWPtNSUkP9qELtWTrJviGvR1kz+YK0rjb4HznMO3
605+lkB+yejQ2MZpd03nG4OsGdabZBGA/VC0EESGyvI9jfZc4BUNiAAGOo5vsqsyalTrlUNJ0WNX
b0dkbNo1KJlNDkU1davbqGRal7Mpj/mRIyDRglWkJ75V8cPyswJpF2Dcj6WnmyMpT6zqyP4cJGWo
w12lONEic4bVtKPFqakCCAy+uCjPQBBNGORqzmvrsfNnJsKy4uyDB66FXDQU/nVu1q6FCZTa4p3T
F2xfZY7bnYiDOxub2dLITecv9v9nnxBOnZ8u7uC1f/0f73RZ9fPNa/H+v/4nZpbX8u1no9D5D/xt
FLLFmifn5sPd462Z1/80Cln8F1tAPWGd90xXrru9f/iEpPiLAjeFjQhvn+N66173HyF04f9lMgvk
BjbJgyj+p38nhP7BpOeZeKTxDnJVn1eHf3LGmd5itWYEks9Y6mXZOUtq9jRjRew78QzhRC+8jtlL
nbn+7dLERG0z+NMHW6N9Bz99aP/C8PPr3uf8UhxwVGzdTI4wzkc2C50t3Dw0vG01Jk32tR4H0ba9
nxUZqP/eb/qwkegqsgyEsklA+FDw8eywgbbJhHDXDH9Ydz88aNbP12FP57B3Ib1DSvfDsutxyO4K
jh0RYcPDMnTjdrIEjimmt7tyVRmpINABhwH/ZCg0zn//nf786z+E0xehqYIy11OPFyefHKfxgyLS
QNAdnte//1W/eiz//vosdgyuxZPVIgD36ztlrcPkU3El0UahriqaZtD4VWbYQcktYGyoj22NP5z5
1i/qp2fI+dMleSu5ESz8YerD25PGkgkZ8/bSLGPB5Lgz7mygpVtMFMYNwQMkGHpej79/px9Omn+/
VRQumiyhXPMi1i/9p136TPqoZHdobQt7qLAQaH2Fw3ZJd9RBu/hMnCmk9tNj1Q0kEMQA7To3L9oZ
CvXLvJiFSx2NkBZHVLdtAgINy9obVaoyIF8Vm9d1C0mZSWZcDbdeCur2Dxflv7rTMCZyXBYcec+L
1c+vP89KBhCAhLeeoFGEsoYwO3LkA2WK/lr94RJU54/jw7ckkJhdn0ucRetjGSUDCKbvHHm3FZHf
YdO5MDFYV5LkrlI8tze48muy2CT58y2IUu/Kk41NE2MtGWuzu3fZEhjU7+Dx6vAJWHHPUMWgHjkY
6Wkm4snIuj8OjueUAbEhgNnp0k+f57i1MDAp4qHD5E3FIx3MzK/RwYtkm1IGpDZehKvrGIZ188Ou
S2JGGA3LW9TvbAokGJ2SktQVfzQ7ivSTV0tlH40hbKtApQ0YZlMnZXLbVp4YjzV+53gLYYpMnFFm
y0tZgc+HHi1sec2EuI23Xh8ZD4COxTddyLjeh065yKDLqKLfOqQNaPeBAAu601DfrcgsqZhtrJaT
KFGLe5orh0PraUnbj9XFDcUKDZMVF3a63tk2KPZg0lb2lR4X/1Y7BQgvvxX1o1wxk9fjMFR3Mmtk
cZgrXbGu54v3CIKZAZukJ+uT13bNMx8TdCAclPqNM7Y377WIqGigdnft16a76J0kkJ+j1tEdhjsy
7767lFN/IRbnfgUlMlmbqk7dy1r22B7sdCF0ZlXOV5mVyw2juOjdmu3xbqhaaMlLE2YvjHorFazl
52rTRXN/12cEQALsIvJpRunAHMIx5yFtUU+39VKZD4uBCrIjnTI8KNJW9wt9xHQ2DDYWpQnUhdh0
1IgdkezzEp9EodknEoXxN7PqegXw3SPBbaDbV4ixg/cduHuIJT2jl6pPhUWVlYBKJKiP7ml2z/wh
WMi+D58QwezLBjA70RUWqXuelB6BDTvBWwAH3BcLucnIJNJsTMK9jMtKiMuENBhZRNJWQ3pw4U8+
lmFrQySPqC/blOnIBLCqvPaxgzACMz9DST4KAk3yQujCRcofOkIlQsUkG8IklRorBnUDSNyMrsBK
jmVBzY6wugghv+W0swPcMt1FJkde+IbIOpuahQz/Uei4HOrJYn53Yrb5u4WwD00pOE+JBs9D/1KP
iW72CIgLQYnBk/ORdnPJrSK8lEl27/WPDg8wXFTOjGds6Ye+wl65ZN6ODU73mjdhZF01wD3JV2dI
jSA+Rqyovm3cMG4NJSGSZiw3tGe4tCssdesGpV3b40EwAZ/2qqh7N2ickEsBE6NpIukwCShPcpQy
fawaNlGb3hiwyJbuApxkzmgqug69eTSu7RaP2hf4g/6wK+tGNnviodP0TigvnS6ikQgMfmFvdDFN
2N6Uf7O5yQQG6Ly7qURZ6Ke1Y2eA4Wln8ScTjMWEhq+rk4hmCv8SREbzrm4M54tEU1ObBQQNcX4T
4hg+YMq8tgy4KhIiaQuNHWBt299wCfhfzHqu3Qsxr+7h0GBitmW25y/IyHGbbbW/JPfYKSc8oV4s
6A4jaLOxx8Shyqn2TUouOiaacWaCCIA3ynGcTJuhj26Uy3k3WCYrCIsmesQXSd3hLc6I8Zsl9TJ8
DYs68cjDcM5uXipKUZYe3rrOSvM6tofG7pgytrI4hU7YeMfKxbLlMWbs3ZLjQUtEztqYJfbsT0Vm
EOxB7exy5EcgbI5tXXAUwiiZRIn7OdcSZ4M/LR5PwJKZysaJXXu8pu+JeeQoai5CbUujwmobUfsy
WlP/uRGuio/YQ9ZiIfwd/VbzwzAFeFP2ZYbjGTJipRsN6rym02JwdHSowikrrrF+ZTaRWrqWH7Sc
YayVaek+ZdodPruUsl0BPYivmbQuOIlQ4bzNIkV0wic57ePMjQM3clb/UMfnigvnsauc8EHE00Dn
fYPBcwQWDkn4f3N2Zktu41gafiJOkATXiIm5EElJudlOO72Ubxh22ua+73z6+Zjl7rYojThZN92u
qAUCCBwcnPMvY5Z/8zH12I9DxetwyKf3DeTJj2EHB5Y2TusagHI++RJsPytATATfPq+m2+ShaPiQ
htWI+Wb6jYp8SkWRGpuXw7wFJ42kW9ukkdeENhosKnKzkh+obohOP4L1KCs/NVEPUEjvFPluWtC3
iZV4clmhNBf/FcRG4KIPb8m7Lmz1Y5F1EQYStv0lARmxm+H91H2rR8eo1O8z2/Yfonn0vUjke+iZ
sCVpkN1JtYXIRTFjv5n0ya3R8WadJ8iik4nkrAmYPI+mAcV92cDfL0s8ge5ubzaHyTajbKf1OnsD
aVYwRX2zB6oS7lu5PPpm9Rl7FlR3NaRAv9HzsagxpNmxy9vuJoE3+Jc9quNxAHFxwPqY3zDq1sGm
2TM5poIrSKmNz7ldfMZGND2CWPRQ+uYKUDH9BQnXl3tTH+OHeAT3F5miuaPRJmQ3Vvyv2qDhB09v
Bs0by/S/k87c5ELyj0muPgM3Ae4iZcrXKpklp13Y1Sa1zgOwSMyAinhY3FSLz9D3jc9+M5dP2A+a
YMRm6xEEMgr7Pdogwux+xZSPPckO75qmeh5Nv3b7Kn0scv0GO8H4IKnxZ/Rq3g02teY045ZOlrVK
0hR3zURT3bmmG4T+OVAIJc37G6D78h5CxW0TKU901TQnLxSwO3lV7THSMY+x5gNzTdQQYeFKOJHU
B7uO3AA4vKbJX/xIwKwE0j8dUGMVb+htQjXHcyt2a3VAAq/u0UHok+qrllfhh1ztMbGx5LbSXSwv
LNUzg/IdRDCgfABGb8hin8BlKm+GSOfGgXz41jKU2xrBW+wuS8dqiu/hoL6Jbf9WrWfUtWKlubHa
Yr4tAvNtpNFPB5lzHyIT7fjI64NmWcLKEAYTrSA5uy8p3v4iU7S+m/MsuZlN9TY0aH3Lkjbfxcjn
GvwX1AmADigYKE+giXN0taZi4D7mOr2HF4BETqr5nlaHNyXQxQ/6IN7SdvuJzngMF3lSjzo9/r6Q
f2FQtydJa9+WErIdfW4dekBLTillz74V164GKWNXC+0tiJEeQcFGutHm8DHhrYs7YdwBtVQjCTtM
qXicZXQAAK/nrjGne9GY9R7/BReVn5zdVHmdMcJf7SB10p7dRVLrkQ36N5E+4CqbWr2HWvtjoeE3
hC/K16DprQ8Cf7vEKgdHkrtDFtKWtX3rAcmkXWuW35Ak4AEjNR+wd7hp6Rwjaf2FAt7TBG7Y6av6
rixk3NTC4FuGxPOOKgSC/pX/Jkslz4jQMM6bKrwrIclIPlkP6tXPTUUKXgHCciily8BMSJcF9HW3
xB6HZ6mGexRwPXsH9RMZljiGeDEVEdiXyWxdhIF+ySl+n2E+uU2XzU5Ufy8z5GZUX83dxsAko6SJ
GpnTV00OsRg3Og8WZntPS594OxUPGgnxsCPYL/zMYPgIJDcyvHaS8EqrBY0H2UASBYkkIEzZWEs5
2x3NVke3AZu6Lbnjl0AP4AuHWjh9V7tqRpeunQh7FQqcIPzq6Jh10vwYGX7wYYrG/HM4GCrIQzjn
rFoWgKKGFoFgWD+o8k8oFfSSY6OLKuAX5PVOGhkSpkpzhmEWVylLn6f0O8hPjBx8QoNDhy7pc/fF
rsw5Aj+tV4jhzGb7Bgyur+0VHwfgRK5LpKV8ANgYw4a3KjcwkjeQziPMIdTxBsF++yiNJs3ZeV54
uHmTI6mg2aH4HoCMXbSX0ibyYiHqXyxjanJF5DjXYUn1o54slPlq6EIDIGsziHZzoA3osg+t+RVi
hIaKZg4K5KZEWf4NzjQ9yyjJ/lMs06lzMeZR38MTSQsHk7sYOdOpwZXWFNY3ZcgVLoJFbItNrTdw
ZwDBIQkFfM33ylqtcM60ZZwXZssn81X1uZh3vqYCh+3tElO+XP1QZjjbOujE8MPkoUrpZ+FLAqQ2
KPlzrwHt3ZVYzfwCYadCPgdRPrplI5XtIUBzo8KYFCNZRfTFV8xcJkq/vvoJpAHQZDrHzefBNusa
/ZScVTLVmmLVYCcm4ppWYNxHqYAhNqs98lr46dTsdK4uk7ddl32iLx59gnvERkW9yHwCEc41ZrXJ
4hJlBH3qzr5ff23KJmatJnw+I1/qKqeczPwdvl625gWdH3I3wKdmcOhWX824ssDU5EqJPEs6dTet
qlU/fdWMvoLz7B/RXR2+WoUGM6grAaEi/VgJz0xt/TOyQC2eiXk1H5JGKeCZaLM5OuVAoWynxthf
OxSOle890sifETchHqFKFRN3E1RhXYFE8semRCRnh95P0+8wfBrea2ZV/Eh6Gng8cCs/dbqxmu5p
ZFNb0+Yatbei0/TKSyKwantZdItziTVpX+XM15+gwZdwnBEdKJyIQjjWr5ZdU6LqpIHIBWqv5Czm
ww/aG6KmsdGEcM6NXnlPy7J9DPClim4bRnmfDmQHO3g/Un/Q9DbhvhwM4E9QFVAnE9b83c/04nHC
XxkEHYrxn/xCrZ77FKeyBBZlsRwzfKuNLqieMkwuePkaoT6ApbBBVOjSkKpu0CGwTi5jkLQsPC2w
fRCHvqLrZoGEG9XoWWpkE5SgDAgA6oaOTqUfttGvPBrFYydKHkFau6jTkSPMX6y5gE6Nmjk4maaF
23Bo1DL9OKKobO6UPMt/ICig0RcJ6up9n448UOU5R9EZ29Yq8NI0l39A4NNmx5/kwYTfFBiaN8BR
mr0RomK3m+cBcZ8ZcNJ9JHppgO80Sn+lvQV7Rpkl5CHr1McLprfGJtmPiTQWuwyNDRa5nXhVweGX
kIMa4AQBXbTA/PUq90U4xIHpCDXV34tshmotkeJ/TCeEsHcKooU81dqSNgeYxaw9hoacV56k1uVN
3/VTsJ/agEZL3BrKTYYTGm41YdyO+9lo4/aQACKdHvS0azENgIH4SSoAFyO2pIWPJnmrgggXgg2e
Pg9Lw6Oy0FsqRAaiyq5rnkZSncw/LdF04cEGjk+Sj5rdeytE8mMnNyZurGBSzGSvl/XwERQXajyL
QbdEhp1Xj4ipwFuPBgqpR4taRnaQA5E+1gDmNGcGcAW2GDWAiI2lUjjuk7aNd+bQEM/RAERgqu33
c4ZBx6KGYH2GJFqgWgYgatoHCEt1+wawxbeNEuFS7TypedkCEXWep2AQXmq/pyVCo9CM0he0hVIM
a97jjhLjX6fONmm2D4ROdJOJmAfO4Dx15RhpRLMp3pSjFOwhWUpPapNUD83Cl9momJ5VafldiMkj
VUrZDz7LqnQZ2ToubUkAr0pMWIjHHQl6gZorzs8eCZm8ARa5MJy2yDNA4NUgpiir8ncSVLXRjUYE
CyxDItAHo9VTfTgalvhlIUG/0dddetKrVacCrVCCXLqKCKGfrrqmUtWPZB1U2oxh8DdMLGvrUxbk
haeBh5u+moOkJN9ANxRQvlpjo9J5oaxKZYb0mDKLhr3Cam2BjOGgntFWmAjiKBGiCoYxhnwAwDNs
9ErO1hVpG1lVDRmohWpbaygEkMAE5gJDjfU076tMJK6IsQZUWmM4VnkaeNf384WpLZMCloDihmGs
MT8mCi+yXlLcR9CRK90Pgb62xC5E6n7rWJ/oJP+pi3w2FB6XFBfRTbCR8wRndPoNhRgABsGtcNQA
LXFTJqvJdd4HYlb0v4VTX9WqfIie66IpfrX/fSJQ8CLk/AxJo47AlP7P2/Jn/qGtf/5sH76V63/y
5F9EAvr3+Euf8OQvvJee4WP3s57e/2y6tP2XWvTyT/5//+bvzuPTVNJ5fC54OS//tSAqTpUK1Ksd
yw/Dzx8/z/+F/3QscfSwiBDCVHXdYvP9LZutyP9F7ODDYIoBvhDl3n93LA3akvSoaGQCVgFVofLZ
fncsdf2/MKniU1o65bel0/iajuXpEaeHwA8ABWSAYRAmNcDl7//Re+lSAQNoIPJLJTJ0bdmZjyiR
Na4GGeSY1dBI1LgwUBMlXd3ocJ3uzL+HpoeHbDddE4B6C8Tij6FVZEVtfKuRPqx5Z2WqVj5EfRO5
Vqnkt685b/8ail4ajS2dBt3qEBDZQkWdc92xBq1yaUfw0KrKypVIGDZmtcTE/8TMv4d6UY9GEJ0w
LVZRCyfNpBYNs1KiULsdqKi5WqVNG2owlz4b7D0uAfrNQItWLdcuC4LYR8GOGj6iqy0Sn3Aj5PK2
6/LqBkYlxTcaiEgb4UmobMzwtEv4e4YmiFADDwI0g1a3QlepRhrHlQ6NqMWxvNPqHBxVWuz7TEiU
RCPT8QfrdZ5kv0fl63H9My5Il9PdYqcD+ooGo0ZtOoHWmkanohJxpLnX3FzfLcsnWn1CFTwmHQLU
+RZTuNOhrFaJJgX/ZKdSpzDDzEKIvWGE5qNR08jSVAAsoZX6nm3V44NfNq9zVXmZKhtniQcq06Wh
dDp+HoWxYqV83H6s4zu1sGHl8DHbLV2d01vvX+PoL2o+3EZnt54M8ZuKhM5dkM43ZYvtpGQZzX2Z
479MtdA6Xl/XCweevAU3HDI4YKT6el2lMQF1jtYJCnaCkjvksGkClUR3a0vK6eJQAAs11LsNGkGr
7nnK1StKK9OpHVXPaV2ah8BK28dQT7bAD5c2i2AgklNZBd+32pc+7iINklQs4oQxGnKIWJcbWaA8
WBT4n7KRpNwZsBD8JCc+7ZxezjZylwvHURXgA4B96cAc1xh1RGgUuFDAT8NSlZ5sv4t4RofTTdVm
48cOXJVr4Taz8SkvxB92qIKpE9VLrqFVDEDdDIEQlfUtUDHZoW8SOpkl9H0wDtJtUkrdocO+eV92
Uf3r9ZuI1jMhANIiXfdVfM36aOx4p2mOmquYuSgdynRpQjmJPs7Gyl6cJA84gNk09kEdnZ5DpVlA
GFSfHKighatUc3wz0pP9Xja98ZB1U/SuTyWkEjFKoG706mkSfQQAWTgIMuCB07GjSIsDudSpX4dx
emzUKHYbxU68SCnCjW+5wjK+xAGQVAsCmCwY9OZqnpACzUQBROQENTwKu0pxesnnbs9VilvWlN4D
F1QPQ1MZH0RWyJ4Smz8kxGc2wu4KPPX7d7DOYLaJDrgEnM6ZB2DfzyG/IxQj29kPP0IMs70oXHRn
yorGRKhnjgaVFhY2rdVO/nl90S8ERFI0fgi+5DKxf5UmtABMAznUkFHJWxCTkp7ciQScoaGN+T4R
QA6uj3chSi1oG1wblgQRYPDphMt8RldMH9hgyL/sEfIVLuTQCPawtIUGuxCmKCxyXgGoLQnfampz
L9VQ9DLNSf00cAqzpx6pKdPwwRi6+obCkXGszL78aZZD+rZeWHCvnqrGQ1LjOjU0LGxX+3nqVbnJ
pZQ9pneZ02lweVE6mSjUT78Rk//ni+fCVHGPJS+mEIg72frdWCKHnKNvqTkmV9DbSRORa9LrQqYh
bPYpYk1wLuXAw7PJAogXVt71mS6hb5U9/Dm8sTpNCL9LQTFJgit72bKBjCt8gzDF9VFOt+pLpg6a
HKsWoL781RrdB75+KMNJlF6eKtFOqJnxmd6OcAub+g1kl2TDFOPieIIvB+SZ60Zeb9U0h0Gc2qVn
IHDtIqsxuHWZ8zmH6JsdbtpQnH7Dl+nxbgVKjtqasmiunZ4MWQ2Q9jW7lj5tI4MmTIL9PKvfklLz
900vK3eaXRaugcCmCyVU24iIp1fq79G53QBZYQXCE+V0dIlOcRMhuuT5OuKOoYDilqhGc9vJiA5H
6aAgQtmId9e/6KVBl0ciO1fVeDyspqx06Bbjgg51CgvzG/TEUk9uMNmw5Tn5ZVpxAg2zGzY+6+kV
9zJTSgIyd5xCMYJqy+lMfWRNLawn0YSo9BnB5EKn0T0Zjlwhe0PTrBh3dkBNL5hLsbHIF3aUzelE
8J/ECfD68tP+eP51PoBghK1rL2sR3GmBId0j4GzTqDQVmE2zvHG9XJoqOMolH2TCcEFOx6OwGseq
OtSeIkMPGKPAvDX1gVbEaBjI36ZVvDBJ6/clClcbcf7iVAFW8l4jHwWffDp0GkrY54V82skc4jtq
4foubNvxE10704uncWtpFZX/4H9i0N+fVbFNApxto59pL8frj7WVe9XI80BDWKEU9h7XSxjZRjjj
76HP5cfCNDCeKQGy0eeiQfYT6pv9Lva50QW64J7SD+ZWwrhKMv7+SSqPffghXKzUPE5/EnV3MPtz
U3tmNnzkfFl7O6DOgAQNXG2brtVYq8Y92hbIC8gYnMTDIPZoq3QbgfP0zv37dyyVN1ri4CfJXk9/
B3gLwBep1nhjpyWMPM23CdKprmIU0cbhOr0J/h4KMzAqO9BHSSpWn13CcyYEqNaijWLaD9qgFoce
dbgv1+PGpc2lw50RS5loeYacTkjhpgthq7WeXSuZq0Z2uk/lSfkodwZoaDRQXpea/p4WMsGA77UX
VdbTAVs/rEy4v6031mm+72Z5vMX6eLgZRBweXj83g+TIQPt2KbKv9jG8YmgZHR8rxYzGK2UzP2Kr
gm0xZHAXeGO1vz7epc2BbBClbqZHYX8Vk5p6yoZCGGCE6n7Yd6beHktkYBxfBZ95fahL4Yisz9B4
EbM/1mKc6PRSPQnD1msLQ3Ubfc6fisZK3qYa+PyEfB1xsxQ7m3ak63J96Jei3jo8QEGD+IC7KfWj
1Vmcka8DohLhg5MZ1k1jYwMwRhDRJrNv9wC+uyegcf4zTpXNMUxnG1NnKKaL4Tyq5yHg1bdtiAVm
NkLovzNSrIoQnwn9G01pa8dIzcnaOEkX0gEeYehxGewGTtQqdvvYzFUqQBjkqBBatq3xfkQmGFOn
PHw7BmP3Vo4k8S1qpnwv8tE+bqzXeThdgNZQiWnxkL+ut0WqxxOFTAi3oAuQdgs73/D6CudPF6Ye
fKBwpi8JJqSxv5W1ZIDkgE+1s3CIO9jY/H6Ehio+Xf9N5yvC5cm7e8noSRdewu0fEV4ry6pvzaT0
fMw992bYWbswNtvbGXTM10qexEcM3azHrG6mx6mMtnoz57t3ubuBWJjUbkkeVklur5VisIuGgodu
Vs5iBe6wQuKgNh3yAwWaRHMKIFCZ6nzjiK5eiUv4QWiL6I37wuIpuTYInKmjmFoHjY6VMcAlN/OB
C0sWB1Rbyl+mNBs3jTEEd6Ptl6EnekN9q0Ty8PH6+p9HioWWT1yHoK9D9llF3dD0lbnIp8ITUmm6
WqqCFBqV+C2OHtPNPxmKEEovmDVc7z5OcYErC0MlKGp9r+Fae35TN+DszNDYOGiXviv8KNJuGgIY
wa0O2oCthsBLofRolzXAeNBRRaKvhTIwYfj7PGd04qoKXDsZmk1b+vpML21qrksisK2SfVjLOfxj
U49x1kyJHZZLA1q9843QciI5kNFOQog9gb165BUrHRMLPyEtVzYI0ecXKdQxHhvUW14u01VmEPt6
ZeJnVXpxZ+VvgrJHlX8GeXs363JxVFD/3LgCLgy4dAD5ogo9TmX9UO1BiUPVlDIEjevgGFUStrjN
qCOhZI7zHZocQBWuL/CyK08DP9rmNjqiSyTFy3X1eX1RmkPk25mH0FHpdlzYD1OcmdTpGv8O9SR5
h2BO8g9OrMpWWrq4+Apaa9IWBt2xpeJd4plt6x8EKmIPo2iC/YhS2qOkd+ZthYeG4gIZbNy4aJM3
BqoHP65P/cKB5aYDQ0CpljbCurbTWCoy8kFbeLXWK9+RycoOgvbyXtXreiM2XPiu3M+Qg+mtUTp8
sRn4Yxujl7Fs07oCO9EFPxvVzm9zX4UN1Mq1C5JyrjY+66WYuOSYvGuWGs8ZDKFJVVTrLSAo1ICB
XEtVi+qs5SdPaO35005Otf5rRSwtvYga0AEBPb91ReDDuHj1KoulygRkgMIlqIjTE8zf6aUUYKBH
7KbJnEKZuR1GnJ4BxVNbvD7Yhd3MVHV21YsfsbkEsz/X2RJ9hQggyKup1R8wCRfvZmPQj3jWPBL8
8diSInkjF1hOyOoEYZQBKGHhIJp4B52OqaMlOEQTEwySSnk39LrvErmz5+szuxCGKeswxvIsp8a9
mlmMGUukT3rpdXaNnDDqlbd+govSbJKOOQLqto6cPH55h9kK43+wfUl/iRB0nxYT0NMp5sKoQ300
ybeF39zDeuidPuz90cm1UTkYYTEbG/v3wocki1g6mdTa2cHr6bY9qiHCLz3LRBa7RFQJAV5z+Avh
jR9yg7b5Lugl9fVblaOJ5go64dT2tdVlk/Yy+OmJ8l9pIjeYJbb1ph3m/H2p6daX65/zQkAgUYKd
DEGQVsK6WCfKRimlxCR/FEg7llWioFedSXdKZKGyaxT5RsZw4R7VTPBIuqKRLVnrnhTfyowtK208
FXw9GEgOBo/RyXTgwRiIXxXDfY3IIRdN68NcmiZzo5Z1+QdYvGooGbKPlgX542TqvRlykfEDutnP
v0JU6O6RCcfSCbG++xLf3J0+QplAO774Etfq59cvtwWUAcAT9s3kE6ejx10ay0PXNIhL0CKCXlSF
uwbyjtP3+DES8Lf0L87rLUtfc0EOUeDhD9ayHn/M18yosOl6arsW9K1jlGCcG4wjbgTS+ASbRtz0
YTc6E1w7lJKy+NMEHhdnKozLKsnq316f/lmI4sfQ00UADzI8cJNVbi4nQ4UBQ2ujKDO0D/WIri9K
D9r+9aPwTCQM4inBi3kV6X07yadkMEAvm+m8j9sYF7y+3upN6SzcSbiFu8o9Sq+UxgFQu9UoBXNU
Z4R53BEWKeq/dXYDyWpAFx2Bh+sTOh8KoBQVFBms2bJyq7BXBiahzQD/j59u/tfAyfhoTQ1ciwo6
6auHItuD7bxk2jIwkdPtYo9ZS8ltUvGmCOB0llLUtTsRB0iYjIWGV/D14c7CDwV72j5Lz9QARmeu
NoReWyi8DZpwUWb6juRG7+nDVO7r3qQBkg3SxkKeHX5Gonu2vNYpoRCBTmenJFMgQF2rdF3C0I1y
o4K5BWVEHvT+AYOy5hbgD1BOuITzsa9rSTtcn+95rXGZ6wIZRPcLnaMFV3VyHEvorpHWqW5PgG2c
QPGR9jFxMvyM5WWHEatWi88aAsV0wrKqTwADxRNJMYJIaB0nGJxuXHDLBXa6jflBPKmQQQICRvnx
9AcNZTUnSpoJ12ok7auFu9iuboPqnRqk7yepgSBQNu3PcFT0jZ124dOTikKpR3SI/1ujkbLGaKS2
og+V4kOIsZaAESoH7V1sCGkfz42xEXsuLT1VCUoT9E3w7FkDYu1uFt3Y4ZFOGY2CSa2AlnGyueb0
pmkH37IB91h6I7p6vTvR42l2tJFSyZFjv/7VyyrVveu74cK55heBBBF0rmDLrs41miwqtKJMxvpg
im+gvZZOKU+2xylvN4Y6z8O5bxiEzhVdK0ojq++sqrlSB7I1uYLunBdbYe9hltDfTb2W7zN8une9
1Ofegll3ox5PPH9qmtd/crJTm5fOgs46+wI9cs5QuMXkdqZS3RQ++mYqYo1eiZ2AN+CmthFdLhx3
Kom07FEawTNrjSKKmnSIjESXXaGFLaygsHpQUI64bSyE4pUGkQxPk+zqEaDIOGAS3UvaxrJf2OSA
FpZ0h4o05TlxerpiP6KaOrPJqYlh1Cu3mDzDOvyI9+H8EwYjsrPXt9SF44wfFBVpgNHQ8NenasjU
ZLJ9H1lRCTzt7SIueiswP9EdpGir2qERBA0OQSJkJzoNJdCNCV9Ycp4e3CAyOQ5TXn7fH+lGGOug
BMD7uxImGHs5nVtEOVGcO5Qo4Os7XzfrD2mp+gd0H2YnncJ/cFeSYGgsuAUQ/WwBtDSuQSbWszsM
+N/E6CTsCiVABVZghnp9rS/kVppMyXfBjJFOnunYjJCIEhutSeQYctTakxL+6MDex+IXRlIQJ+Zf
DcwZ10JG9wgJLNXIsRT9zVRjIz/obbghKnj+8bnSBHVHlSoCf1zdphNlPgXxK92FBV0+QNgej2S0
9a7r5/Q2z5vS6cK6RxNvE6V+nthRmaLcy11CF01b1xwTBP91VI11VHG16Ij+WH8rcSQ3sLLnp4kU
aIEdL7tLl/VVDMOuthFlpOkux0r9YAWVeoirUHNjgZ9xkix2jNe/8HmAZriFYLDgbnR13ZiVQmyX
VREYGFclmZv7I7pJAvNxvnS5/wdD0Sij0IfJI5ne6cEZ0s6SrDQ3XC5jxbE6i3PTwD6zRnwnrg91
cRkX4VhKFALUxCoHmYM6khRUGlwkze7HLg72kUiF10O7dlAliTaGu7Qrye2AAtMsW6oGpzOTVQzp
DIXXnTpV5ROA4HTP0S2dFpnO9+WMU3OmCP9QGIjn/YOJmtS6OJqwH9f4w5luKsL3A2saKbXTl4sY
wIDqTg4r/0i/ZKsbc3Fh6cfIaPNSr1030xWr8KeAOhhW4PGA3CRywnag865L/fwGlm794/r8zoMt
hbXlsIPqQUFUWwXbOAuiVEkYbzBYQDXA0CSc9Pp+mDMN89/EQDy+NHBNspObFgnMjS17abo0Pilz
LQK2uro6ju0IHThJWV61nGy0dXRxANIUUJS3tdt5DLb648sROE1V0SeUDQttrQWwte4AlNOQ4MuF
lkjix/VDSg/7g9QYgtyx9V3RtOY+MIKt/PjioDzl4DmggEvJ4nT3CixxUt0qDBfEpXZrB6Jwwpjk
qbQm/zhBvTsMJWTV139Yk2clb3ZefirKbye3qDLGwkZABcUg1G9qp8P4Z9+ASdGQROqNX4kcZL0j
K1ECOCbKMXypzfDp+k+49HEBAFIq5RblLl/23h8XeRtOwwzNTkepqNVvi1H03qxIvltKc+t2Xbv1
Mro0HnUoXmVcIxTDV1HCHq00zSgtupIqpmcZuZA9aM/iLwVkvdg1SZF8vz7BC7Gdshc4gaVGgFzV
8oP+mCBmMiWKGkK4Q6NglRlO0V4n5fUCs3u+PtKFqVEqgCrNOYHqtG5txC0C9MhlY5wEzDrGoqFA
bMeLIpTk4wrbkVePBuYaxDVZCaCtM3W2JJXGOZJNV+6gzneCkoTZCfz6cLdHkyTsN5KO89kRgaDI
qMxwUUkTp+sIFz/MDCkKIL0q6d7kgnaGWJKcLI5RwPP7fiMJeMGDnoYBZMNAlNBwp4SIotHpgCUE
WhyeeSzUyD88j1pkPVtzkz2ivCS/kWehfc0wtnkXIj59E5VdlRyQpwj3chYN97QiZBoNeYN9i299
JoHlvXt9/c9TIW5U9hW0KRJxvsTpz7OFRE88D33XUFPjyMksHXXCDeH6KJdWnZOiEfu5yMn3T0dp
kOyHi4HTWRQPGNM1RXRjZuZTZtrNTSu1Gzv4PAjSkuOCscEMKWCGVmdF0Psjc2x8N8E2FIFfyXbQ
QBKw/HOUdnQTP0wkkNzrUzw/oJSEyBv4ylxwnJ7TKWoCSeLQWPw48R1ylDlD7S0JtD1pxqvbNaR2
ZM2kKCDhlkLb6VCYe6H0Xja8i9NwvG0DE3UGo4I6mpbYPA1ydTcXGEG9en46b0PCD+SIBRB8Omg8
hiNdNwPdh0kH2yLjSR8MZvcha9t2o398YSmRSSdXfWHsIfh3OlSVWUGY+GpIQV0RSDEYaEwZcAU4
CtqYHK7P69IB1bmhAaPwEuQPqxPAyw9djyGHZpyPxc/S6Ou3wzB3CITRozrImSi5qLUpdFClqZ/l
DtJukwdF7g4FPqRty1WD5Uj3cULM6wGV3S0Y9EvGuYogOsUQQLScUplS5+lyFGmKg9mIS8bYTymK
CIqIbiO1lN7Gkb4oIQ8pokPwe9/Ng1q+8eshemgwvzlU2Js9VKKY3mLYFoCvAJM6yjWyb3Fed29V
Kcz/Qv1KoHhnC3qZlbQlvfkSvVc/fWl+QYaglE4DbHUSSw1UD4J/odfJ+YeilNMbbHDRdZnxAcpN
IEBh1kDj70p1N5hJe5C4VCEndNabNFcDD8xIuZHen0UiYh1cQnqBdNL531WCtGDE8iGcNSce8CcJ
8qTB+0yjgpjgPvJeR4xhf31/XRqQ48IFQONqKeycfj2/zQsJQ1h8qYWioTTXiNuyU0csQfLipoR0
vrGfzw4PXDeGAZ9L8cwg3p6Oh480GhpoCTi48mGKAl0FeAJ4hBmF6Y2Qd/ZUWhp+yyjQEQQIuNVa
kvRKMYaKmtMPlV7jRaDOvxQFZiGF0Y6efSIf7QwyNnJzzcbQF2aJ1D6vCB684EHX+ZfEY6zJykpz
RqmzPGha6NTRt3Y0reveX/+AZ88WRuD8LaIJS3983cUVKOdRioJwYUTD7KFXZFKh8JGFycwZQY4B
K4ZsKt7jmt3jtpxtAcvPC8GMj207RwjGAH2i1QYKGRHcUMz4UHrcxkfbE6ecPj6WphEjD0b/HNmj
DNvZfaQMypPdDNNDYpbVMUjQJr2+GMtgJwd6+TELB546MLi1Ncu5BAWhmAHsl0C10UYpFdNFHqh5
/SElWWBbWWJhqK05W3IVok5pFpoDlr/fdzaqahKgxR0myLaLIePW0/DirHirqQtbdHkPn56ZCYKI
OQJjdgQdhZshD/L7rurTjbU7S0uWtePRsIDciIjr1FMZMmAiQ6Mh3yb8H1hG8wyMjPx7QtNEcgDL
a+8mEEcbBOcL8Qf4LS98Kgtw1LXVyygm+VOQQkWhDQ2GL4utNVZqRinvZzRcY68V9VZt6PKIHBZq
exSz1zA7lJh6QzHh7VSYKu4yDZNjOcCWJRMIPbax326s6/nXQ3ybismirgHtY93azFQzmdWc8RD/
lg46UqtImpj6Rhw//3qMQo8RpIpN3rUm0iCVHISUpyFDYZj7Vq2t2BO1Pb0Zyi4FuInVBRKYcvNb
CuL/5GCdLyZJl+B1xEkgABmry59XEGe64yho0AmPnV/HR00eLC+yfPlOt9JxY5rnMZ3xkK0m+zK5
uPXV9UHXHauHxgY0jReWp5ljftOhh+HZClajdP4ow+lI/hQYF20kmBcCHUNDKsF+wULRa10fmgJN
GsBRC0dXE9xwW1SKxlZXvboxM3cCk7wLlB5pu24cXD1Tx71kSOK9rIPdvR7kzi8XgYEQ1Qy6T5zV
dcRtezBPRkyQk5Q+8fyqCh1Zac1bQ8cw4fpQlz4v+4qyPNkdAg6ryIM96iCpPqoRQdei6VyK0amV
STqqutkjj9QOG9nBxfF01nZhHC8P09NI16RCGcCMsp3YWF4gZSxgZ6SIcOkWDNlm2nj+XlpKgCOc
TH1x+VgjyzpjMHguIOKQWHK3U+Q4dacQxcFOUbea85fCwMLbpvQNExSsw+nUokZKDJEzVG0GnWeT
2LkiR//s9R8M7AIFRFJaqsOr8xEMUxD6FTY3AxxfBLtSA72/CaNvP/6OnJuyEdsuRR0ASOCraBCx
iMv3/KPs49P0VEtTgdjaNAh/jbFyQCVdgu1ZN7cNzG6nUXJjY5OcZzyL0g3EfjgNVPgNcTqoUk40
f81Ww8EUQe+dFNvdu3Eau6NsDjxA0A+v31lSlX3SMGu7HRN5/HJ9kS8FIYjDpBjcl7C3l1X5Y9ao
uUx2AgbMmaIJpSq5gxTfVdFBkWz7ifduyWMmt13JKIfH6yNfOh/UaklwuC5Npn86shix9TUG1ttK
y2rfaEi7RVGBMVPQtsgB4mZ7fbwXlv1pQgUYB3UmWg04ZwBiOR0wT3U5MeSAA9nYA3pjuGvClkSN
+Mdg8fB11SxVcwRCfCNzDUy05N2ErPMbGVXgL4qfx+NOy8pS24kxVwIPZXeTR1XUNmiOd0WP+nGY
olppgcz73ESG8iul6Nw6eYW9Klqkc9I4KDiXVEkMI/4pzHb8lhhjji+MnwPh0OO5y3clasQb8IYL
W2zhBoFpIy6Qdq32dYtVcNHPEMSrEX4Q6sfGTtho0S6iR05Ydbkz2UblqFTrdrggbeGGzt/UJESU
57HzWISB6EucLrstGrvUfQtn+xlfzEloKMhlRi0/DymS5U4X192HVgGUutPQiK93WSTUp0qZDDTT
20j7UliYtyJwWlf4W7ad/05Ho9zfqZS3RyThOhJv0FxZvAtovcA9CrNhKyG5EFppDYN5ehE34Glw
OoV4mtHqRxrTMSVtdBV7Sj/gURXseJBP3vVdemkonY4xqAR6fuBuTofCHrEsFQ4k+wbYJZ+OVo3S
zNwaabtRn70Q8BZu0L+HWl2IOWZoCgZMJAHITN/1aBx+mZen0Y5XYIj6bF79L2nnsSs3EmTRLyJA
b7YsVtUz8qal1oaQ1N30nkyar5+TWsyILKKIpwG6V4IUlczMyDA37p0eJqtaLvdXuGsWUVaGUKhT
EN+tV2iaEXQqCSt0G6i6fdPspDbqOEBBp9ZD/dXzEuUcmq17YHfny9I9lZpTwAspSGzsxm5XTjG/
56S2RvGQSTG3unebV6Gu/ry/wl1LkGaRyuC98TXrFeZF1fXTnJExx04JIHhyLp7ZtDqCF3bz7b6t
naeYl/H/bG2ijAkZjzJCBfYUQ8/2UcCF862Wfen7VnZX5AHXR1STns925NpUKxeizRpmDy1qQHE3
3oeh0kvEtsOjWak9UxqbpJOQyumLzalMKs/OQhCFJ6M2GdBqGXcAqpM96EMRP95f1c5JJK6gEUIL
jzRxCzoVhTONeoxOiz63gJ7gsrgo7khdtxbRNUsb7cM8Fdbf943ubRjYNnkwaGqRA68PR4IOuVMJ
NiyfC85iIhjj1UHN37ey9xVJrwkoGPVi0zZuhPLpYM8NS+vaVv87ast/61J3PthN9gdnnaUQpEA+
RYVrs12GIwCoislAkV4kryur4RXRo6gOliVUDvZrb1GE04zS4YvJXza2askYgX6wcYr1sQ8g9ZxR
96SoWc3z0RDv3i4RTEPrYjD3Tb9mvUtI0o9WM+IbNRRDL0sVxVenD1+MdKSWJ2d2mbTmK3Ho11Zq
xI1HG0YMVGHaH0R9zbnI9OWis6CTsEX4cP9Q7C5K1kalLCpp52ZRtuLNZu0O1Ccolb4q0X2LTyEa
W2pw387evWKC/3/tyH38LaaUL45uKNgxRua0YAStfdiQB9A/3gIlhpc/5dztg9rhTjhJ4kMaTWtB
h6FhY5SplsjOywWjHYOmfhh2yReRzP2liR3ndd67EPTeX+be5yQ/odpjeRYh/CawSrWsSweVo99a
dfnYL/X3MlL1g6xu3wiHRE63MPy/ebVmVxSjbndUeArRP3lNClRfz6bT/aXs7ZgcMFMpm1G3umlz
aWlZJL1unAAyJa9gnoGiOUf1p0S8nhlh93n0wv/um7xdGJUWneIO+Ec0TrfjB6nW67U2cvZz8gO4
YWv7gyYM99N9K7fpjaznaAT+sjPM1Ov6KKJLj6gbg7ZMkTj5FTWF5VlPE/dNCUHzqRiJASp4JxBc
SIfzfcu3nxTLkGRSUMZZMTm2tgxbRD0CK2fj3LJ4ZyhG8gVQ8/CMdGT7aJhhebYmQM33jd5eAgpJ
svIoMbQMYsmP/tvNo7rZ5TGXj/GrUaYyFuTKuYNqtdV/LXlFL39iDjgnE0K/6mZrc1oS2bD2SHOV
3Z4ML0HWggc0mNL+J2o3R3ixvdXhLWFUxlkCL5J//tvqeiulK7pwxTMBHbuE5QV2DC+9xqD/52wo
lIN67t4Rld5EzkUSiGyR0YnmMJMTkbmQW0UnOprjgxq75kELdu+ggMegMPWrcLMtgaXIGxAvCJAm
Xpe8IfEdr8qYpsjDjjC/J3DtMzpXBvd3bmdpdJEgFJEDjyAlNqcTGKXXM5DNzinR+JzreXz2BF7m
vpXbBxvsF6knKGdEHVniesPMxrGLPsfKUMwAbZ0y9hPT7t5C+JW9OJkhzvlFaU3nSDJQrk2NFKKE
XXDR9VQNA8WYUt+N3SXwFtjUNbMcTsiaHY0m7xxImza97FZxRG4agFD2J2Zd8tDF5vC3lkXuE02t
8ouijChIh0V2EP/ITVkXMOS8LEgLelT0OLcoXscqaNouM1xg7jy+M9NxOjN07JxgholOeSMlRAql
eJqiuIBZXT8ibbzdTYYjiB3QKaUNyOdef+I8hpXfmx2g+UWEmIEdqk2AbHFxXqo5Gg4e111jsmgB
kMdm/HqT1xTjMqnDUjIR3GTttUlm81W7zPaVLFW73j+ltxMQMNCYCCEyQk/5FJqG9cJKBTn0apiL
IB5z9KxKMZ1VrsTZS4f5Oeqn7JU1wYE0xRaDwcr0yoSo/93933B7H7FLt0q+UnDHbIEHoGgUG3br
IoCLF12QRKvPUbLEB/5614p8awk4Cf/MzSUhG+eM5m4RjPrQPyREuSArqP3dX8vtrZCBCqM0srjH
qvT150SMaFKykiKa0VHuNpJFPOq9iJ4Se5wLH4WL7mAD95aFD0M5loGhW/Q3OnoQJQMnCJbGaD/0
Wma/FrXbHUTPe8tywISAX9Elv+Xm4xWpA7/tEqMvmWXmQzxBAZAvCDJ76lT4vRYd2bt9F/iCv9mT
v+e3126u6CkzmVIGzqy8zsFDfYGYdX5AuiBlZNP91nuxd3DpbpbISDG9Lwmgo1x3MyKhhoiQFxFs
r5Peot2XIlM1mk77YErkuZZUR7D9m0uOPUYCqEK5sIbe0Kk5cbl0fSo4KUqcXOK2pvFjAG/gV/bB
/UO51bKHbhBbiBD8OiTMTm8iwQn3WEHkWwTokszeyRyn6CtnaXrrLIOAui4pSppuc36ai8E7N7Vn
fFeTVIdKOVPTV4gJ6J8X3YBXdE6hxM3ygjrSJOgroxz4HdYPfn9RVF9I6rsHzW7n91SwBZRtRjP5
StUeBHq7Xw6fRQOGF5Zu6fpwIG+ozxPXKUiKyX41qs5wtgTJjtt1ysGhuDmH8sNhBkCGZBnd4hCG
yTGmkdQ7QCLsmzW65fcxLOZrmfbIFk1Nl4qTmSdHzHd7ViVCjFFI/r8ZAiw9dKJsYyqCStHms7dM
NfMPluKHMOZcil5Rgenr2vn+Idn7qhRLGECGvRGw38ZzLVk6hI2t5EFuwUPWpjoCVxBwUicsj4Dc
u6Zo+IA1g0uQ/G69gePSzU4EQgCZCg/5+NhqTlkyhkFM5ful/pgNhFEPgncwArLwtDYF0eVojq6Z
B/1YuFeHrlogrF6clSyOL4ZXhH/d/4q376k0CGzRZAQBSogt+kKZKLXpQFcCbYpSRO7MyrsAdM6f
hlapXo3R0j0rU9rByZtV/yReq58dNa0OXtSdA4QVoB/MrdF42BK4eAXoQfSUswAuBidoE6MKlsms
fQsqjDde6CEwVZjlgdGdXcV1EhNSVufh26JbuqJnWNE1swAOw+QcQkX0adGcjtYLSIn7X3nXFPUp
SIeZ7yAuW+9qU5JcziOmIsTbrx26nBfh6sObzmrzlzsbEDuSVVSOO9006WEfFKZRIi4cCUThKsRZ
LwqESqeqbI/KHTchLtGP5LID1gu5MyncelVRgdSZY4QZRDCFF6hRZl1ruMpPlvC8n7bVTGehQZ3a
SsQCpFJHadHeRwWYLam66MZSmFibb4iIbDWM8qCNNSQTBwXm1lrVT1odDgeFnZ23FpgpwAfZIcAJ
bDw4QqlxU1gDYmOGUJkga+uPeQhTFXo15YNWGPn1/nnZuw8UTon+bKAtlF7WSzMGiiQ2emVBFun1
U+Eg/lXVenmB92c5ZVpR+GmM8N19o3IRq4xFbudvRjePboJ4mmhh0QxQQxdQKBf5/JGhbvtaoXP3
mBlGfEG0DZWvydSzv//ANuUssBe8/cAm1wt2tWnuhb6Qrky98byUau8TGYKY7BDWbcvhe+ahvIgy
0RFwb+8QUTmWdLgwtoI3WRv25rJ0lSTJAxV504eZ3PdzqlJAwF0dwUJ3TRGt/XomJW3T2hSVrbys
1TJnpEB7vxSq87ESDgPLgxoeVCn2LBkenVxyE0nbv1kUH20ymdbLArB1yWnpFuU8TmV+TickMF++
ceRijL0T7IFI3NwM9KC11FZxN1CElo9zkbaN7+XFh6ZplatRM7HMI6nQBGinz/ct771c1CLpt2De
YXJOuqffYm5gpxAUjhaeblG0QPdS49K0Kuqmsx2fhnaaY99J3C+iiavW12UrXVBjOwhV924qzXIm
rHALvNqb9c9hksm6SRb0Zuo9DnoMV5+JhFqTl981F75sWjlHtG43KRQXVSJNJDEgeei2K1UnOpqQ
9YzNhPHPyeyG9/D+uAcFtT13wFAK1EWyjsHM5/rz9kU0T3HnITMJtczb0mQ/3XkKL7yW35zQqpdT
0zv1m9mGzuLgo+49LFL2gbk5wJLOFsWMBiM0RggrB6bQ2/pk9sl4RlwverCsrP2S9rX73fWiKfZb
t0BkdXHVI2WGPYcvJ/DBYUDvQVSyWfyQNTHko1lg88idSJ/BhsRDGoyoUJ/S0jwa+N+7sfIFJXoH
UE1lf20vyW0tQk86C6zUyk/u7C2B1tjpJfba/ODG7i2N8R+SfqpDXNuNqbSdnC6pECCrvUT3vcq1
GeUPu4fcLhHu7Bbz4BzdLg3/Kkk86ZpRXdy28m2z1ZYwirJATOOHqO2Gp14l0MxB8bw4oAOCQUlG
+iJ6I9t4JJckX56JMGqR1sN1VLnsQOXFpWiFeXBCb0kDJNyD/+hGy2d66/e8rjQpBqOR1ynJ9Dfy
f6LxzSGBeArm+uXjTFPvn3HKp1Pnofed2NbwXlSl7euwdVyKcawOvOGtH+LHSJ5UXCLTl1tAYa4q
jtkvGX5YSfJP6FuP2Sm3OvPBHilX+WjLd5+joS6jg6Bh1y4VFpiGXbAG2zbvoEdF24sUOTth/5wU
JTkDPXBeDZaUnTURHS4Gy/h43/PvnSimOagSSBLAG7C9R+/LLJoqC8xRy5kVHLOLk47q69lAT+MP
TPGqwZWHFyBPWt/LZRwi/lG2uQXdeLHcZOHGNDZCJu2R/tTtvdTBanCAebEluH/jcroOdfjBxNRo
6kioZ8y698S4QRNF6gN4M/3x5UuTrxYIG2ChQDfXS2sTe9DLvOG2lNbb2G2rE295eXH7eDmwtLcy
EgVOhwRr3rxXc5kYrjKystxOJDcRYwtLUyAmnyTdxz4fywMQ3e37KCEiRM0MZJBVbjfN1OdIcSon
DWwNVXbhKN1bJE71A0jk3ikE9iLp/uUs+7ZBr+kVNf6iTgOoTYVP5cM+WxmtrgGfc76/VXsL+t2U
/Cm/RTplYvZl3GPKrTLtbdaH6RUCb/EHV5k8ikYkeH4m1jcx+MRTqEWI30Aalk3PXtkjbN5CLWqJ
Kfzh0JE81f1hX37nbEiZEcm+gt/iOq+XFnVlofLcJwFdtH/CkNJNsRgOGhjMn83M9Lz8S/7i2AZS
StIPvczaXAgrlVtBbgIPQNNdutie3jEj9TLdMxikAZP9KoQR7dOs2B7A1tMLM26wMhS1aAEKh9Wp
aev02xQr0xvgpUcdiZ2zyFwCdQUiUW7athYGA5+LRUOeRVSGGQGzTnYcw6mcHtKO7JniwaOwQD2T
12/jpoZBRfXWZsNUI6n9KESZRURajy+mcHT/2O89srKOyUQVsQrR7iZjMuKMaW+cbpCPoeojXaL9
1ELFLP0wkewqOXpoLuIEQTx56jWCNekEA0p+LYeyPI2FPXy//3v2li5hCSrHlNRq23oymTUfLaVN
IGVXkrfakoevcXpwFKnREf5x51l1aJHSraRVyYjo5lp0iF/ZxVInAVopuW84TXvJ6gGsdZy0Aooi
LTxXmbc8vHSBvD6AA4AbwTwAo9n6dsQ6bTxXzRi6ahPvrE9D62eTVO5Ok/QgRb299wajxcDDmH2n
E2xvKhxA+p1azZIkKKYx95OuEWcAa2i1VEz1exrcuveXdutCQe/JyirFPha5zdOYFAYl1kOov0AV
94Vab3FmblC53rdye0IkDR+5EpeDFvMW0jFkk50z1x4HUz8aQdGkDVxZHRI7iL/4903tLYhZVhIz
OKtuSdvHErK5UlOigIhdAfTGpPJImT+4b0Xe5nVNCAtUhdH/4BRymtcnAs5R2oIinoISSqr3auul
F9uCd6olN7xm/DUU65XyfdfM7ssPCI841UWiIdly2qQpTJ47k4dybMALjJRL76H7bXTzv+WSohZR
ZvPB2d85kERDcrpBdlAYOlivFNGlsLN67IVtMQOhqvJToQ7Ro6c389XOmek92MDbK07yQKRH/xXm
RvZwbTCve/iFCiLkLm3Ca83QLiSni34Kk9Z6olllPhnJkB4ELXtGmVHFh5HZQzImD/BvkYTIDCLz
aZoCJufLs54Nztnp0LjS7EF5ZetR9T5B2+wgsNi5FYCD/8+o/PS/GVX1FowEAAg6oXZ4qprFfaYJ
NZ7aPo8+3D+vu+sjTIfkn5txM5TcZ3k7iprzijju/EPTRmQz3EQpL4k+K0FXcJTKynnx9Bh5IIOI
XHlq0VC8brbShFSomuJ8CjKLKRW6bnMwwUn+RAyKgPxguS93M9gjRENMQCbym12sh8VDNKucgtSZ
mxOhTn82YaA8jU7qHLzBOw6A1O4XESB9L96i9d6FodKJaqinoKN387zAt3BuQ4MhozRNNe0BLhzl
Gmpq+boyxvDA9o6Lo70nu2GUYSiKbM5Npk/p0HjLyHs3fuxQUno7NWb66f6J2Tmc6CgzeQw/E7HG
thxC1KSVaLiOwRAbkl5xSK4873WQJXNzkJfsHE6G/ehZSscGDcEmnPGSLJsrD+/plnTn20wsVCTV
8qmw6Pflddr9pRQiPzC6sz5IDyjhST+q8eCuN3BWlYXSTDIGtjd5flzmagDXeveQOmPn3/+Ucj/W
jwWT3IyJM6BO+QWmhbUp2+pCzRsZ9+dEJt8UgHAnkxGpD1TxiiCl8H9QWdq1B2oTJA7gI6ofa3sz
iIt6bImHzNlyn4p8Sl7HeVQzbzxFxY/GG4oDg7cHkgXSm5U8bSTN245T58bNOGmLCLQWjZSoEf1z
0k39wUu0YwXmOQkwkpRAUGSslxXHS2bojTIEHFhGm4FBPKFPVB445Z2PR9GGUUagOJzKbcFoEUY3
aLyqgYiN0SCiHsU1HKPsi9IOyfOiteFBFWBnWXJMSjJFUJ/inV0vq7LGKqGpOwReZarX2hHKOT4e
sr+9Y4StNCKgJZd2tkjlxdWzxrOXIeitLnkXtX34pLRzgmceNcrJg/MOapP2YMf2viUMFIQpkDnJ
1HK9tCRRBuIVawDTVLg/4P3NT1E6TQ/xDO12KqYj6pvbO00GRt1RknQyHrCFanZew8xXXQh0oAqE
cuKkeWpNDgzV2yMY786u0V8B2US9jVHM7fTwPKTe0vUlR74UzVOTGto1i0lJ7nuOnQVxi4GDcYmp
IW4ftMVKldbVWNAU5vk7PW37c2pWqAvGR+Sqt5bAi4C3ZqAemIy59Rk0q2KnTytiEVdt35qdan3y
imLRGU5svPhgWb/GxtceEWu/dgmiZFzw5vWEbkskiOZNwZDElYALvJQQ/SVxHR9eC9KrhS7LwxAV
s7haxDSw/8yJBYNUmaqksLVq5X6IMvHPflGs7pR5ffV5HOf5p+J2yac5NsVP4lYPoF4DE9rDTInZ
8PNRN5bg/gbdXitmACkwQJUhOTO2KBHBYENmREkfJBH1Gj+eiupzRtsoYkzONXxI1hnC8saDe3VL
fUBITnWIoQIIWjnym8fLw+N2RVz3gWDA68sULgqsx8JatHM9DHN/TYbRvphSY/fSjgyf23No/Kc4
bW37Sxab3oELu73n0G6TO0oIBxzrW73uKY7ybqTDAPd4lzx3ZMrnOcrRrxJZ/5wlTnTw3uzZoycN
aoTWOGdWXs7fAmcTqfdMS3uCr8LSTwXcuGevYfY2BjvpD+hnHbwJt5edMjd65GQlOJibB7UTtFXy
irgycZIGrEPLDSyzo2h5z4p0lXRs6bnjqterQgAUmDZgzECUqXetkMC90JJqD07s7UWXtESS1JAH
m3hkExyIpdWqCHnZINLd5EzdrX1vhk3mq9zBF6NDpCliVIbBaQRvMQTpDJg99xrCf+TFfGspxm+F
gxgrIfn0YIdV9Nf9y7i3NGgqoF+C71Iyo68/YA33GpNMxMW1ObmnFlLy1NfLCv4yw85/vtyWDEQ4
fhTvKdmsbXVKPXBgIKuaOzN+5vULzxSfstdCmcsjlakdJ8OBIFaV2k0ECpt1tdNU4gkikjd1UB+U
yXN82O4qvwaE9NjM1nTSSdPP9xcoF7B20ZCZEBtDR827ALB8vcBQayavV6WLnpoBsGISfyyycZBi
Au7HGcawxzoUzqWbhfb1vmX5L28tw9wMrgigH03fzQmdvMhblpxtHBqKqrCtQT2C/x/dH/ft7B0X
omO4uuRIGmR56xW6ueMMUHSRdixUiAv6iH5euzV6sfV08DH3HBZEQ9jhbSU33ZiigTCPyhxCbcbl
81NY5S51Cn1B6rbPdjaKv++vbGfvCCXhiZHRngF+cL2yZcoStGJlclpaGjqhIDSHxKsbXyyL9jD3
6BHH8eD5wliOiNZ2zqoMvEg7uPaseBPygc7Q9KLNiCOiJWNO0siRJkjAChh6r3ylRVj6k1NP1/sL
3tnKldXN9zXyaF6WkUKDAfkPMoX5/KxF0XSqveGI0GV/gbL8LClDOTbrb8uilUadcWqTGiWXybRn
oCwVNY2BNxjN9PHZzbQjfQv5j26uhGwqQFYsibetLU7SCasJIg4NFsBMhSA6aqM34bi8HI/Nk0on
UkZUZAhbStJ8GlUIZBOeOS/62uep8yFfnPDSGoN+NHb6a3JwuyLqexS7CaAQRJSf+bcnHOKCcOkr
EDJ25xZvrTgfHkUUmkCHk+qNNk3KP/3c9oHeOd0TfNDVB2PM+uWEc8g+LJaFZ+9z20Jgw/4nis3w
RKTR/Uevleprbs1Iw0XDUbdx71YxSUeKRuMbka9NJTSMxqXKa15OPV4kwRTU4HkLuLICZBTA41yd
o6FczvT1lYOH9PbMUWLGJaq4Yzof2zM32r3VZ44DjZVaJ7PfuFn9Xi3VZvQp2CfvtGV2tceBcZ/o
wPDtvaIco5K9URJFCWKLYhDCADIyU/ztZ9u+LH3jPZPd5/4iwvDFLhJTco4PUme6SFvCartXQ3ua
8FnprJTM8DqiDpR2tN9aStV0ftYZR7RFu4uTeSLgEMAxWxpyVWlaKFsGntXeGoMk8exLgYyGn+it
9nDfP90eHRZHXxXmHiDlHJ7NaQ8HPTXhQQqK3jEvvb5k/2ZK6b5FsLc714JhP6tnEFRVsyOI/u3L
g2U8Fc05iifUTtaWjchoGtvjTs/1Mp28bApfVQUvXRyOkByUWd1+vL/UXYOILdG6puIFZHVtkNC1
mb1Exsqu0zw7jPD5eZVWp6Kd9EucAA6+b0++ZWtH4sIlSgeLJoXMYDefNjI1hF5q/HGBDPpT0hrj
k6fBwDOj/BTAz5R/rABzXCtRL765tN9fbN10ZD3d4AfQIdkkspGeNwM9QfI/26SvHCUUbX2jcPFh
XtufMuY7LoyYla/TZOjPmt4codZ2DvHqB2zf27FRtGJ0+qBvaOLRHgFD0hfiVWdNR4NOt48QQQWt
K34vgFa6z+udnbTM8QqvHAL0rrsAOkjzpLoQt97/onsLwttxIakkwhW7PbDjaNm1aIagsWnZhzOO
Zg4HlOBT78UCGhQhqKLTmiBckWTr6wUl/GGtmcMQqBmSqaFmZn45wlNYz4V6ipVDFqm9pTFKSODA
yoj5NmGZKNuptmp1CKwsKh9cBUca99Xyugapebr/FbWdayhrbnBz0AdElGp7LgzZBW31AcwfI8tE
X/Sw/WxWnB+0tLzFRwvYuqC6PJfXWWfM/xzDvfPWHWKroNM2wDAEWkIbzlSYq4/ZHNqvnCpJYygI
rPmI9nn3u0gFR0j4DGrk8s9/iwXou1ENyvsh0JO+fRgE9FRTG39Kotw7cE47hRPiRKTCIBgAE0ip
em1qEm7kNRqfRa3q7tJ2FSJ1CiXduk3rc9PGH1Pmpa7I5kzcXdU9ud7SPzGy1R7sz8728DsIIqi3
kRBs355mZgx3gKguqIbcQ2U1WSwf4jb7RGprMK8YOS9OdnjnbD4w2QCh67arGqMGVxdpNAZTnAyP
jiuoVwpB0c0KlYO17XhkBgfAn+MuyBu37Q61qADlzaMISttAiYAZscclLdIAqZE+YLQQiEyviodm
iZfAKJIj5OXOaaLOTTUO2zKr25z8wWaUNqlcui1JpD65ufGjQHznL9EeXrIdh0g6BwiSW0YleAvH
bqBoKdUkhMa5rI3z0Gf1pyVskgNSgN31ADSnyIx+Eh3h9ZG1mtyMyU1FAIvU8pQu43iO80SjaKrU
Bzu3E6ZQq4EKg3kXQN7bGKxxvLKgAyMCy46Lz8PSlU956BkfND3TfVEjTVUm2uQXvfnyqhQgb0op
1KU0oHbexgU4CicKxLkIirzRAkZuiHWbKj3PcW8cBAy7PkCy+dGLA86D519/UMiN4Vuy6Py1vddc
VK2IrkWZVucpiz/2lZW9E5bev8IXFYGwl8wfPLe6DuRGB197zwcQVjNgzqwyWMmNL9IG123cKh+D
aoYdz8+Xjn6TquXTl7g0AUzHM1Tp95+FnUQCNDTzw0xR0ts1NnfDnHU7X1Kaul7TJ3T8hYEwle08
uzMyOxMKZCclhC/qvtG9ayI3lkY4dKskzuvvPTNKOOjWwPcmf/Jze1I+GHOVvrtvZe+aEFnLA0Qo
xiT52oqTGolltqjgGX1kncNQVP4yZ82bSa+OJsx3vyLnhmeEwhHAhrUpL5rTAWUvEaBwDIGiFjJi
mwyiOsMF+W8/FeJzrppHJYC99fFegaTgxLi8XWujZqFZg11VYwAxx8ShHLoqUAdbfzPk1tGDvLdA
Ct0qp1N2GbZ9u7xdQn2MZ1yOJmL30bb6JPnQwCBtfTYm+UpFFWy5lj7mR52hvTsB+pSyAC6N12MT
Y47LbJo9RAtBrcJPHxHEB7XohsuQaOMZTOERQ8eRvU38HmrhZNQp9pK6TwO1EfE5b9rqos6ee4mE
ccQqtreLFsryslMOsndLXiH5hMQwVyJQwLB9QXIPhewhNIczquDJQZfkyNbmmBoT4/+ZDgwACIp+
HmfLeypn6mHVHB9h9HdNUSymtQxJFS3E9eGMeqOBIRIAgFEX1ud+6JNTLAr1DCL25TN8dHhBbNB2
kzn1tiSRCU8ZK52zWSmtd4Xdzr3qLSgAj+txue9S9hwXfDgIJErsG42F9ap4gNzS0oUIGKQytXPJ
9xRyCuHIK+8dQrIBTjv0TICvN64rzhJK7aZLUGrayXtTyW26Clb6VDtm1MEivBzd773tksKtzEKS
uzLwtF6Yi0g8hDURgFkitItqD+alKdFjC6dBP6h87JqS+AYEW3cGRejsRqW+hAS66lyeM0RDP3Ew
BmoCVnpgam+7QOfSIqFISua4+Yxt6OpoACci8ELRPZbkdh8V5VCtYHdBYMltnlG6vluwEgxdixtD
IxRUTFFcU7tAAMsWQ+UnVZ0dvGl7fhiU2f/a2uxTb1SGmzoAGGAbyK+MMrnPjjK53/ucwU5FjZ0g
ZbTsD049/TpYFoCXU++UQeJv2Vie1n0zpLgoShvVv4XWMsEV9W54EBXsfsdfY7hysBm4zdqMlefp
UI4ceiac0/RRyyPzKY66rr2qGRjT+zd51xhzWBKrITHIm2elBeJVRXNNTiA6M/SN2oqf5r5VSPU0
vLz/B9YABMBPCUcRktzrpWkQWKkiS3/BUKo3djiiDjIZT1F+yN21ty6+HbI6YJ7kSMDaUqiljqYw
Ywd2KI8CdQnbRyRBPseiUg5gx3upAbkHKSRZOiI+m/DDXprWLhO+YI3U1RdlglnAqfRMMl8nZ9H3
ql9OSn5apvzL/Y+5V8lAphEWavhbpPLo5hJEtqdkxUiWBY/28myPiHxX1lxd00HA8D4o1jUvzOld
U4vkK/xJ4XMLOeJygq07O1dx1V3tNDK+qeFQ2K9yOy7/HQwx/3f/R+7ug+wN4MOhCtkeZvjH61Tz
eP88dbQ+pvEIujZXon88kR6pl+w9FvRoQFkAmJS9iPWWWyWDqY3Do1SGHgS1+IeL3c0w/OtgH1D1
Ohqq3luahLYQ6YJMAHK6tteXWsJTMvG0ZzNsYqWdfjElB3rVu3+SBDJRSAtN5p5QXq5NcXVjWpUs
zW5SJBmQgWq/QKkt7FNSIyfyBz5BPhUudECMd23Tr0oKDDKFQeinpeEDJAT9Q6knxglhw/h8/3js
7RkoOJl3gVoBb7pemBBOHJkjVWIhG/iRjob1VJrU0YooQ1jbE/m3+wb3No3KJlUD4FokDBt/J8ym
d40kHWAvM5XHKNchhC5FvHBJ+/Dgkdp7dqGeg+WAwoFMTdaLI5l3qtnEViVM8SHL7F4JSAeFc7Bf
O3Zkx5XRMUYY6Ult3iVH7+aygKw2sEYjfrSKuTnnYVP8ff/L7VoBEwAMhzzrptPKRE8hEB6mFll0
XXURVaw/Rok+etf/n53NWaeCAzKRJzAAmjX5szvVQLfi5KB/dysXAQIAGrRfZ5yG7jbfQDYxERpC
sEGtG/H8ZOfVpPlVneOWRJNnX9U+qb6Pc9UOD0aVayQjQ8y0vQmq5Du6VrpxVmere9TUSImDgp7z
4JdJ7uDedKf/1paapviqEScf+6TM9SCsS4oLrQah6RvRZqV0g7MhfBGWxnIamKPNKDOk5qPbkUqc
2ypbPrVz3h6RRO9cODnuB0sMCQlVs02JZ7RHoGMmUr6R60IbUCTzR8OuxINZpSU0/fPRfNPeqSEc
5Nz8gpNvOwlZWJpeDR9EADluWvjjqLa+09f1UXq8ExBSmmOyllCagti28qB3TZGKWqXb07YMoumg
/onW1KCqC+26tCUcfqRFB0d1x5nIqQoa0BQgye82L8BCZ3Exej6mCqfHw5hO2YcOez7zAebLQ3jK
4Z5s/MCIQBS69iVDTlUFFeye45pZFMCK7ItBX/ggltnbLdkCkLyccppPnp7fItxa0YWuRCVNu0ZV
voIsHVN/pDoe3L/ie4VGGbbQupd83jyiazuW12dmp7s9DNTJoAa2O0XvRI6q+aksE/tn043MwjRt
F42vx7bsPyLePv9IbVvRzqaWoXNy//fs7SPhG2Ud1I6YQ9hcChCLdQpsFJdjULtaIk1/ABH7X6n1
R+DoPUvwwQHekrMVzMitF96M6qSGCwrpLhWxv4VGtwuK2WzyQ4RGD4LtvSsh95IcgtIY08VrW9kU
ZXlnKF2gdYqjvdYjxwHMKFKlOplQ22YfvFRxcx/yv+nH/e+552QooeJl6KjwWGwC07nL205D5TaI
LRWpkbnPkdxBn+et5kX2icn0+Q82kIYoQ7YOzVHG5ddLjS3FNRVFEEbkeuYrjuJArQyzf23r9cHZ
3V0bAaYc4KcatyVdyNG8NrPR6oOqN/tHZJzsU2jF4irseni0JAfy/W+5e2IA8sIEB3KAVsd6aS1V
YSJbfIzZifA5rhQDCR1PezJi7ajJsbc0GsxSHJ0iEnCatSkBV1EvYA5ghLizroOY01NcO8nF6cL+
LwX7B3HLr3u1QSgw0UutQJYMiCjlD/rN3RD9jbCcMgVR0OQ5FWJwPb+fpud6KpfIH4tu+lwu5vzT
UBoeVhq38QfbyMqji7L3iX//GZtLSX2uMyPq8IHgs8CMz+AmfMEWbChx9AcvBu4OpMsv2oQtBiSO
DYEsDjM0ELYNp8QsNVCcaXdp2sk83z84e74cKmB5/6Tw1/al19QxhSONDDieleyU6fr4itKr+vW+
lV8ea7uHiABTFaGgIhFRmz10zbablGlgCrZy7HM6avPFSNwmAPXPqLHtjq8sI61exSX4vKqYzEcj
i/org6Zt4VP+mvpLmw0OMw0UXa5gv6tPZWhZjz3580E8/gv9fvNbLUkvD/snB33zXuuwKJbQjQ2M
lrX9v1nkiGu3lJpKv6c3Gajt0EwuMqcTV13P2k/g872vsWlkF7R50+9JbWgF+pRuVwdtPZYH+7V3
Cmlikk5qbBdJ5fpDljW8QRo1cKCprZOcmjF0H8BsWt86xm0PnMpOzQIDgJDoKED/sKVTr6hpdlE4
c/EcgwR5KqJzhlbJaUmA5kCY9E/PfPZDPSVH3nNnkYw7ASuGoIDBuJsb31bLQgBHQVe0UXXum4mL
bqUEdYFmTG524GF21glzNOPeeBjatttZVBO+11G4zCKloWv69gC5emmOjj82dfka2K9+STL1b30a
u4P0YnedkuKNOjyv/Rar43QV86M540mUKUeQJlZxbqC2vKrCPaJg2POiVOElhprkDIJz+Vt+86Il
k0uzoTVc9NJIHpp50P3SqQffS/+Hs/PajRtZ2/UVEWAOp2R3K8uSLcvynBCesV1kMRVDMV39/3AO
9p5uNdTwAmYNFmCPSsVKX3gDVsfGEAaJlfbTszC4Yowpx3rAWf7Y1omRaWHC+kX8jQTi9CZPQUBl
A60vzOjU3RoO7b1N5zqu9cV23/n5krKB2NhsKU59eINQtqDyKcOOq2V88mrhfYYDFt5GE+4pZtYV
8bouwa5CSj4OnCXYhzK99GScia2Iqv7f73CKeA0hcJCOICev7L57m02a0j6eI1/QO6hvpzmPnntZ
FX+eAxCb0pzm3JDnnJ7aPo0yo6qAj4z9OMUobth3KWHrhVHORAEbtYGWFcWEzcPleDsJRFoBEDOK
havDi8hkI5PWHYLHdVrMfZpRqblwG515qeD+bm1Valtbv/94RNPMe532Jh/TzZY1rqLObGI7i9xf
H79V5w7lf8c5iW+gDGYYKlOLpAOiDtNcpftWgbyZqqm9oAJ2dko2KB/MTEgOTwPS0hKrMD3NeUAV
cSexUEjgXF+qQJ7bheivoi7DVsRk5KTA5DuoVyrJUmmXMF/Y6Rb7uvNeL127y7hrr6vFv0TGOvsV
UfLZNM7492mbJ/Qb1Dr1vxXdpr41FwStBw8rMkwUsgvX99mtuBUOwD0jXnmaX1srsIlhoG/lN2ih
17gpW/Eacr9BuCt3ou77L//DDtkkihz4KAD+T3biFKIjLWZiJqd1KpRlRzeR1Tx8drDPvPlfhiI+
I2EBgnxKybKWNTSWrSdn9djfZcvS7NpQhvugcS4Rt8+tGAZWKK3zP0rV2yv5nwfC7VCSt4ztsmqb
9lW3q/gLSw/vfqqt9OXjWZ3b91skv3HEESg5fXDJ44dAT1s7yZThCxTq8tVAu+DCvjg7IcpgZLWI
w5G3H09oMA2oJgMvHlU844C7RxtPRaeup9pML9xN57Yg7BJQzGg9oN94siMELiWzFfKQq1KLA1rr
xnXZyeJldXR3QKYrvXBxnDvSwASY1KZhw2c8nloHFV3gVkCC4M7tTmkz+pSJeY5Dqh77PHMyvHrX
9O+PV+3c92S9qIaCQiJiOYmLfWkoNeORshNVEb5A858wCNfqLp1QVP94qHMR2X+GOs1KyJ2LtlCU
Wswwq+ZDnuXGY9kEhor9KYuSYPCqhzmogUdy3UW7jwc/t5i8m0iZEjtQMj/ZN6uSuasMcNqbd9AD
2ean0uvMnWkv60NuZ5d82M8dBkBdsAy2Sg/49uO1tHFLRBV2AhbumpCFXG8+GL3557JOmKyR3m3c
Mm7K0/BvSEdC98kYdlpk1o0VKkxtiouyTuf2Jftxk6ajDAGU7HguWYqGE95f7MtVL2B0lmUvS0rG
Q+fZB6dwcPXIkKb+eL3OfkCAa3RKgD0Bmj0etLArW4qeMiHQveJKDdhQQAm51Fw7NwpXMNuekiSo
j5NdkSIA4vh5SWNjrhQwAvxlliGt9h/P5dwZI1xFswT0Oanytjf/cwnPKxxcb2TjSzQ6v+WynmNI
PYuIg8L/XwKqjaYGU5SXxXoHjEV8v9Q+BY1Ahd5Bek0Fsya8xPo6d5qIRbkZHWjMBCDHM9pc3WWm
TQhCxjCgtO5ugYBXXamqqG6CoBEXTu+5qjFRAIiZDazAmCfvGO08E+AFDEpsk8Fo5mt0VRq5f+8a
a7afUmD8zqq8Q7tKIx4Kv8atzk2vVnu55CV/buZ0mjd7DyTiaCEdz3yYxskug2na0VbSPx23lEkF
1AX3M2woLCHd73++d9Az25xEcDiGD3A83hxgsaEHxqvtobkO3KzZ+67qvo3OMl3AVJ87DHRGN+gE
CgrvXdTzdAmjCV5bNnfRQUR98XXCRPXqzyeECBVRFsKBBJInE7LKMnOsGSqUSm0jri0pdosREr0a
0f/AZYOaA5eNnbOJn5zcIU03ZSDv0PeS/pDG0kubuLXS8aVcpuVC9+TMHUkLgb45sB1kPE8L7n3R
Ux6LNimxzPMPjuzreCnVdEAlrYPOEIQJbdlLMoVnHtTN2pP0CdX+zZbgeG+Mqc7L0BomxBcM+Zct
Q+e66UadOH1X/F6cboUpmj9HqXYu7JQzFxptPZCGdLdJ/U876Qr4A908+IGjkdsHOvc/+7Hzrk0p
LkQn77YkxaKN/LixddyNqnc8Q3/END3PM4puWdknSw9QoKHp+vnjLfnuTG+j8LqxcECTaAYdj5IV
bU31vmSUUU+3PsiaxxqrkAPB4edsNP5Y43wbDkEGOOjsF9K34+FE6UzdqKivNVkYXhmm7nbG6ErM
WS3nTw8bjUNCA0SouEB4E07DkIUOZtoMatdGs751o2rd9Yus7lDbuhSYbz/qqMDKUMT+NCoR5t28
ZI5nZQ6iCiqhWmAO0+Ylobw46PzisNRGdJ2C8I1Rb2lvFMXveIrmP9by24YnJ0QEFTIZBcbj4Svk
vZq8B/xTIXi0p1LWflbVxi0lFNt1dUvjq1suBSnvzsE2KM3SDb/PU3A6Z2V22IpVot1tfkdJDyP9
0Bh4ezp5Kg4f79GzQ5FzA2ijEM72OZ6fv/Lk9p6jdsEarFe9tLlbfIJ11QXLhcf23V3GrAge0Jqk
VL6Z8hwPtflX+YA71M6MxNayd9L+u53Veo6Fco3nxhm8Z2gZ2dePZ3jmrAM62vACWxYJMvZ42JZf
pZuEpXaz1SBXsIxEF6IZ/ofvuE2LZIfnG7j08SgT1rykvuyTehzqK8cz7F2Yh1Y8TCLa/w8T2jAC
XGGUSE9NbcUSGJGbMiHbDNRnp+KQUk3zkRv6eJxzW4N6ExhOHjt000+nNFDqzkpXIfCVV/uwlb9n
HQFMGaNLfaVzI23kPET7mBC1/OOPh85wZFAmaXa+tYbXIaCVuJWReT9KT/3pE8MmpH/FGoF72ECj
x0MJNokxBVRGPJVPWDlP5lW4zrylvVvefPz9zlz/NEQgvLMp4MicMi3ZAvmIiHm9E42v27hfSlM+
2MR4NwUtzDxRQai+//mQNAdAfG0SwO/68xjEOTkTxAO1n/I99FE3lv28xhbe2Vd1GF5qkp870v8d
7yRSmMuUxRyxB/W05SaNGoxEzvZyE+rUQa8hy65UW1xSOtqW6PRFoJTB5rd48d7ZlNQ8115vtvXO
Nup6T03cTEoqKndduXYIndrqXqBIkTizb184ee+nC490sw8hfYQFH5xMN8i9zlcdN1iN1NhNKVZn
Nw1wPkZRDl/MYmpvApuj8vGavj8cG3mVEgMpMjy6U/G7yAa40o4INPBvhz5EbdzO5BGxjULEH19i
7Fb+oZyByBLDHR8O3RCZsZdptJaz99qP8xLPXlp9qbpAXTgc/4rcH68iQqBwS+jbAbKAinw8lvT8
0liZGYjMdcixmuhDGddGU3wv57qBEYhRcNL2lRgSPVv9A3BzHtsC6pnNWyXy735aIKoQukBjL1x8
718MkmrCQi4KqC/h6cFtx6atCtfnMxiO/CIpziUmVitfP17X99cDnSawEQhbUyJAU+r4A+AXOZRZ
SGAjTRu2eG54Md3j6EUX6s2ehvBC+/DcpBiQPJ1KAbDpbZv9p1iwLn7ntlQ4d6E/uIcOCnj7CW9y
/5K24blpbQRauJ6ImLyrblLfrlc2Tgv5uEV4bMjKIgZnKuI66sVjr41LFf33+oaweEji0egGG8TW
Pdm1yDqZlNzYtaHMxM0s5ubRbZbm2md77RfXM4rYnm3jAfaI+xIsKSxCxLT6h1RH+nvhR/0uLaLm
m6xD/64fRHg39NL/7VaN91W1mYubrhSfS2XltK/ai2Cc97cZvz0GultxFpmHUwZIkJIyO27ewcMd
6iA2osJ8ble7vHUw33yMgsG8r73FeVssI7qQXJ5bKoALGzqN4A+Z1+MtsaC/NYejQ2g9uL/1LKLH
aG3rfR66rx3430tVxXPDATmCfkvHcQMwHw/n1HmUml3e7xacin7Whjdfa1ww0IJwwlhX7qXizpmL
819Rs4BbkyDmtKSf175bD6PRIdRhj4/Z0Fkx1VP3RoXTJdHhMw8DQ21ZHhkAudfJ4TLdbDALzHJ2
vdeN6yFstdrXJjnCrQAcfls6fbjrRZ5fqOyf2TvAa6hicotS0zztwlgTFQe6tf1OliL92rsw9a4g
6vXznecsoaJ+2hff804OV5YCIXj4+ALb1uvkBifCpEa8NYB4F06KnHWflmHf2N3OnLR+k9pFTD2s
5vvOmjIU17TziiZBjUeEPeWfl7q4NP652cNbAJpHmZXe2rbf/nOjRf2aQrzu+10nluJN4bcRB1me
3bSBIZIwl+vLovR0rZrgUsfhzM7aXNdJR/n0vMwnKQUEQs8aZt3vVGgEu9afxJNtiuwOyEL5/PFH
PjsU1Ria2FuF8hTCM8CMpm/SIAFT42BcrcKNNfC9pMrBeH881JnzSa1n05sJt5LoaWu00RYcfdQ3
dtrEjuZqNbpp4EX2gHhaw1Ltezu7lOh+PCQAquMlDKWDGxMSnzgnB3RH/TDNyQY930jy1Vjux96b
/5Sni1Le/58kaITjEdvAX6RhpB1g9XXdCb+jKzQs671XOJcuhbOT284mXd9/la+Oh5qM3spTt0Co
tRidb3mky/t1VAbW1EsOQqqM/KePF/DcgcBYhGI2SSg30cncVOYrc80RMc1sncdpUzc30Zj/yu28
e4ICvdwGvRc9ooJwid1zJragVAGSdPPnoDt1EhejcdD3Tt51u1QXPpTCqksQ1/rzLBFWGhWYDQ20
tdJPLtmlrbTjk2bvhKl+NHW5PjiWlULXXIb9xx/yzKHDvY9WKRUu5DlOC6B9r5pVjKRRforDJNp8
7W6a8IpA9vYS6ufMJUr0w7To5UFJPu3Zu4tl96Aqq13nOLpPZku2d52G/ocwkNHfhihpvWbjVN/W
bl3cSw3A7uO5vsc+bS0qxqfARUbM4T/epmsYjEG9YRP44TOWvtPPcaSK1xqNe9U5FGqszA/3gvgn
rgc/uiJav2RkeOakQKckZSUI4Xd4JysmzWUecqzb3WoqD750p09TGwFPnvd5FZXXH8/4zG79t2oJ
2ZyjAjbyeMLIofdzWjBhxCuyu7Lxs6+j7vMLo5w5jIzyb9HJ9Ei0T96IUltZQMjBnLAQ/j6ahR9H
TtU+RIFSdwXGB5+JWRRR33rp3jm3pQjp4JtzGSB9dRrWzeGSTZ1JEUBY3nXWqXBXS1pJIpfTdZ/3
Bj01y97Nq9McgnAuXz/+vOcWE6oxzaytn0YB8/jz2rIoU+VSE5CWs3LlBG8tYcUBJdvfppHZF3K1
c0eVdg/3HWBFwtiTxQTJ42Z1zqWwsm3muOnr/taui/xxpep/4ai8X1K67oxCx8Um7jolxzZh1Mmx
RY4tmtLlOfO9NKmw0ohB7XlXSLernchTGFApv8jH39R6P80toyKtdxELAnd6sqZtKnqdCdXvAk9g
9FdkXr63tdFx0eIDXsbmYrvXwTp5+8AYw3ZvBktx1Y91WhyKJnNjc2g7GRt+5aAQaMD5Gd1p+HHh
l9y+9XFACO6XAgVG6FQMCY+OVz70hWzyCSHRbhbLnb1uL5EumlgPc40AVjjcr/5nWvq7SLhTFpuz
713nTvfHEDYSDHA8SBxtHHRaIce/BtISvhJCI3/VOP7NYIzfRY+V1zK65cFCBnUv0/VSrfT9poeq
vbFFNn0qiDjbn/8nFhWr3eQi7WE54Ugj98Y6j1ZcoqNpXoFeRxEyGrpFXn38wd9vCmJflzYdsB66
Zqf5G6CywCk1qbbGgSSh+SiSefTTT70svQvVg38RC8drG5CculyXPMB0Qk7WVi8ciahCiio1Bhcn
ozat1rhPnciOLZVNt0OOKvkV/pBtEzsTWJhkrP3577UzRmcfORJxF3P1wodQd12VGIEev092hzOF
ES7hK2q4ajlgPiyGuK/N/lMzlnj6ffy53q8Ra+PxwRCS2DqbJ1EKyN4mLSWbUsvSTNzJDxJQUcZv
0WQldMmxevl4vDPLQ3ZCCEGRi7rLaXaGczI/Pii6XSBd4aOHqaLnFcnDl86b+GwXBnt/OQFaIxek
h8PFy/853oGqkNJbugCX89Js2ofCdlLv+1RM+NcjoVGFj6BevCk28OMddkZp4DzpVVqmh4C+uTyU
0yZUvXSl+mbTP+zjpvHtLA7NJnsQVU6FXI9ZSrnEWB8dXY3YL0Qq+toqWNwxdTRMGNIpDJ7kWmcv
q16VHZsBAvSHVHrZpyAN9f0UGqbYNQ3xUNyWGW3konSQSwRB2Dd7UEYe7sUp2L5kMrTn4V6O7d/1
CPNrSWY1LflhzWqJ3SMEWnFbFaV24qJBvDyJytmEE4YeXHSHv4uQmGXncjwMRhvqu5EIL3vrwHvi
XGAPwkZ7MEL71hFm+uTMhaWuUSnDE6O2yi6gKOaHf60KEaQ/zq8AQVBqAW1NtYr+w/EKATC1M9un
bi2CPIoFvuyJN4oK+eQo2pdLFuwvbAl+3vGRhYGEkvC/gIiNsnA8HoYpvtUD7wYwXGZvvduq/YDw
0lM9oSz/8VDvjxa5KTkqOkokAGTEx0PhAyBaSJ7tzp7a6ioNrewuWPDjJHdc7qCdXErA/+1xHc+N
Rh67iotve2lOazvOsDhgn0DwLqmHm+lid+s3W+pcXxX8B/e146R/9yjxih0RbCqeyqVxq6ShMLMm
gZ9G6dcmnKevPNV5Exd0f9M7t+usn41quzbmcWm/6cGVT/ncUEfJcrGGj0g+k+i3o5huKkMiH0e2
Zc9JV/itGQ92HmWo2kXea9A74s3DZ/ultbo6jT2/8tS+EuUs4lVL77XLKt0kgGLUP7UzVV9MWRvf
hxGEHJoSU/iaUX+s4i4X/Q2d23Ld5bXunoU0zF9gzZHxVlEq1zhYagL2bTW+2drVrwi/+bdlX9i/
lhHLkp3vrvnfxHed2lszHi+xKrHu/bRmYUV3RLbBczaW/SsWRSt1dCPtq0T1UMvvqsIKv64Q7MRj
3WemF1fsU/Vl1dmUPQWp4w4IHPRyLXe2MGvvKa3QEU8iwi4OHnoBt2UYza/OkHlDYjjt+GZ0Vd7D
zOry5dBwBNDgRD4IXQasKoudBkxWUdVIi+ey2GynXSvVjxM6TWasa9TrYmukRnpoqE28aEOSvtb4
hgyJn7qLjDW0n7tVR830pOfV2AtBF+zC/j69yjfhdCJZuuScXUgaJ/t74piBBgb0NfudurWGqLyH
GSKDpFv4gwuDbffAf/f2NljAU0vwAvUFaOTxYRoG+BKL9iwMUM0ymUsdHMJUXwL5vIO+bZ2NzbeP
l2kr4HnO8TC0390WNp+ZWLLOjH0divmOSlO69wT3btzZ0fwlFZ6+88e2Rzy3DN0pLkPTkIlVW+0l
ZCvertuIxxMnbMMpha+5aYSfYjNRELTzeQnwn6gJ614CXRojeDEv6tAp93Pv2yTwuHV7d6MCWi0y
CmLy6vUaJRWJxGndzgNQAtvA710NnXqdsX53wEtNGSAKUU/Zzo66Ioh7pTt5nWLbQGVLDaadACgZ
0mflycLZN71dZXE656m1Lyof140ewsXeylL91I294G+X2XblRGUfh1PYiANAxXVMsJNc6lh7Y/B7
MvO2voqcMS/30oisZ26KoN6Xwxx96ux+/qtKhbvGbZ56+VXbiOHNy5V6CnUb/RhdgyOepT0ffRJ+
PyeZ37g/WjUC6szbXj+mJYz6WPSOpV+6sVhfUlsZ34tG+I8BomImrLROTInlCURL20oV90YUIUNX
lDX+4G5rN3cyy+bx3jV1+NZ0rbvgSNNVN3229iIp1qw1D2YXzt9p/A03SzdLACFFar1oNxy82NAN
Uo+FaD7RRGrkbhYr9nBtGBZprHXYOImwA/kAFZzdRTNteYEMH9xiHUB4h740PZSqSXUYY5qEo8MA
oUVfkVqhwFmUy3onyqoGMo4hShKgufMX54Hf0AYMcKtN7Qn4tBW2Q6o0munQCneBmBbO8osPP8ba
jYXXkpNl2DbGXdAVapeOVfYkaqKWzzpsu78yaaIGLXAk/EqHrw7jObWn7zVSkwZwyLn+aZr96l83
SBevSWFU4duci84g4ulFkQB/8N4o1i5fxnIIH7MQH9hkMYbon5Vf/svcKQwc0ODwvw+NJavENNzo
qzmvabbv/SxVu6VerQDYUGoj05s7Cj+DSaRDsgSp+KStOrOTeYBFFONcLCSYHGfO48pfov61qcL+
52iU5rIHEa8ewZfRdHByy7uv1tYudpFuKyfuWsi/ABMN09hFfSMPXWWgF9WhBeEc6C0GP+uhXH6R
xAf86NbWznBThh7k7LW09G+SirrbZ+G8fvVgrSxfA0dgYYoZu9Ened1Nxv20dF6bBFko5W7MA/8Z
/Zb8i4YN6d15BV8vJn/eaHNdnyNDWvt5dcU5Ep87ZwzxE6u7dZC8icN4jzZzFd16wm2mZMxnf95v
XLssngZZ1vu69fnNs3oZnZu6n+s37HD7OW6DwLjK5ICDADo12d/5XKePzRS2JdZHynzzgLUGceU4
4llPuC1DdrDdHQeCtNCYvP7JNbzSTvxscX6NXRkMsath6sQzai2PdhZ2bNFiLL8IqMj2FUJT5V0x
pqF3H1gpwEixuMq8wSnD9RIpi9yTsaiD2k48LGbvnajFfMmYbc7rXMjPdbqV1+ZinV9SHNRSQL3C
V3GVFtOYRDO4q9mxVUscYrkY5DRwyh59EiJxnY65+gQr3/+h6ino4mHFziXZ3Kq6A1o2eoydjk11
60qneBKGKwjLHa2Cb30h7KtqykmiPFE5SZb7Qn/SqV3mzzYGv23Sy64pkaalhRuTGlnhzhjG+XPg
2F24Q4EmHJB0VfOXgMZDnQxOlgLKEWHZxD6m5mNszTIvD0ZXZxCawjRb73p36srbanXlP0ZK2npT
StEsewx/MvPQhuiXJgCZg2iX8snWOJxngVvUYkyf8T/dmLtuXjyiTQ6SxEbTpr2Fcuqr/Eqmqsni
RqxR9TAKX/ymUxEEe4D8i3MwXI2wQFAu5o95oqsbo2gyebvOKpyfZNzEQs0inatVU3ZMNiHDJxRJ
qjRpVTqAyQmmAIi3LUsqja43mLeG0USCo7g6UyJXaDoPNttO8adh9FlldvBpDCz3L5FHU369KjX5
T9CBdXlomyirDnXZms9L4a3Lpl1ZfwqmjDXBHSjDJiUvV7a1XaobaXvVD3OTl0lwKNXP7liF2RVu
tvV8u4xzrWOjqazXteoGrmZ7zm5HJD49+hV280bNzh0Rl6qn12JB3Dye1mAYMIHDKHrqHI5LAwel
PVRuET6PnYV9y2wNgbcDSLyG+1IDzInL3JsZvK/D392svQ7sQVu/cizNMcb3xShvJjs1/5Hu2qrb
VVfWM64ajt7LvvFvCxT21JUqyz7kIzXd59T3iR7NzvbX56mT4s4gRCWySFkW0aOlfRMIVb4YuWH2
PIh99SOfx8aOVavMv+HX5nacpsvw0KVs8900o+91i6hV34D8d7384GVRdO3P4wphCbfaLu5LE7Oc
bBrGKFEAf3a6hj+yAxfXuXdR1g1Iyks1tyC82mIrj0XLX+244cEjaxi+gQ8YPpWZtfBWdh36joVO
TXXbWIoXE6ex/DtRpovxvBU1TRKMgJVvp3zM8sTFD1wRHVjGLWGqB42KXb+WV1jwNQWE3Vy76AMu
DQrznlQuFtCD89p1LXdhvur8J7hdYcdG65biptX5YseNM5b1U9r28AGbdbTbBxkib/J1JfTO7xs6
KllMd2WNML6s5QZ+yaxPxWpVUew7Var3C8d6TMRolQ6ZwRDC4y3XpYv9caH5oye72QNFW3uqHX2/
XKeuXLJdGTTVq1lKmcZF26hPvVEEP7Rb8dekLzz0gOZu+aQk7IhECG6qg8ojGcXgCOS33JDqmY6y
O+zHwgrmA3qqk41lTTHIhMcpRfQ+UJBFGn+yZUIq3h1KJRaKEMLOzHgMZ3ZH13vTg7LadQTFM1vT
vWXNZIob/cRNPNWmnzHtpmxuCZV+NgxL14kAUfNjFjJydmNrpujAK5NlWsyue7TaxgyuprzLu1vl
QZ74luc5kVwgtfetl6YxJHhbBm/hSvVjZ3sl2lGBrVN02vJSPKD1noYxRWQ9PXiZq4N45acCEWyo
X0SDbZTx3NgOhQ+RG+6y00048awoU5K8497JO9ox80RU9vwp0IvE9is1/ScSq/Cmt/VkJDWj/cS9
VCB7LFDo6J3SKQ+utDmJbY4F9FUhtJ0fTCrnUZyqLv0HCAFkX0I4M/sSFKp39sp31DdpBWUVS3e0
7iN/XFmWynJeMwoMyJsZhXGNJJER7rQ9us4Vd3l7H2wiCXG7WOYvCgYe/pSzJhSYwnTXziVhk+mk
WXo9h1NuJrL1si5R3uTJHdoV1k8YCsa2GsJi61pOsStSJ9QHNF3qz07jCTxEF3tRsRPl7RrbMNb/
ghHLu1H0Luhoq8T9gFeibrKkETKc7hwuKHkXjnJuOMs9WBMk9ILbtQKJHS9T26UHjmTXJpU/rA9u
3dvpLtSiXOIckBzvauB2FDYAmE1JOWqVXWloyhoeRkuvXPYePsJCh+N1bhtWcLCa2v7m1ZSBrxD8
4RC0s2k+kx7lxT6w6jC6zwo8GWMzLaeH0vGK4qa0eKxi5eSoz6Z0Tb6YfWcN+0yv5g881zrzkAq7
665kObXfAnOmlUQOIZ68iUQqaTOE4GIvmhTGqv1Cy2AwMVoSfh3eElk7kNEplVZXFK4Mf9fSMTUR
a3c4u3XGe3OgX2Nksb+JtWHwg2c2yVzj463Y2n3sknNQrcIPoSPIg4SSYK3Rv6SRx/fpkRh66wUK
P2zObAkTU2chAWXt/VX09tAmJS5BXEZsa55yyif33dyindabPSAtm2aVQZUiaJe4sIf+oZ7LYozb
KljB6Pl9qZKwY98m/lp6zsEVVBDi1ItAjLP2ELcYWYyxmpT+u5e5X3P1VNGr9HVoEUF2bprH+Ob4
8ir1JwB/dHZUSBiGH2dcAGv+SuDsEqi5/hjG7SScf1SNflhs4x/VH0KjVfIlrOeIjgaKaEHseeM8
wuBTlParKCj3OnCKft+ALfRigOhKJRU0Hq6zKMJ+pFuNqr8q89y9XZ1ZMg30pqyryisqN3EaiW3R
6tTFmsBMnK3EqfX45K3ZhMoceItfrRB+SUaQB/dd0+KcYtdhHfAEIkn1lHKNf9fewAsi2ZdrXKz+
es/NQFjtNB2hCQ6/9q+6yNLnrqrbt36tjOreKcbFQF3Om/dT5iBdszFW0kRGQfHVHJelTcZ0sn26
SmF0J8XiPbMilpN0pAEHOBd2sM/rcX4VcgHnUoBYsxJ3TB2ZzJ4I7mwEV3wOl6kevGnhce/ysM7h
stEZ3aWT75YEW8rYyc7QSxL1nf/b91YvuvPUkL1mGI+w+nqc37SmO7UrBqP72bgRZS1rdIMbq3FH
Owl7x3maHWupqfi15f1cmD1gziJTL24jCDNHIVnmacA8KfFbPOjjzrGrIalnld7ZLUJ0yQTB1Nnl
c1aVySja7MuIjnAL3rUD8pJHuc7uVKanFN8af2pi6prDl66ZvXU/9pnb3KIt7/3KgtwtdvmgSMd9
axLB9QIRrNn1uT9McVdExte1trsm8SgYNld2pfTBt3UVxl7tQ6Plb1AVq0wygX6sGh2vwThLjl2k
8h3b0/2bpy/9kRkS8ahuVhr7cO7zCrP3dPjptYO2H4JqLfu9Ew3+r5kuCc6hqyrJpAlM476QudxN
kaTiVuAMpHi2K/7K6mBL9tMyVvsf3Qq2sSnlJkwAB6CnQ5Ivv5Y0z26FHHyFPAkyMMlITexbZ7jA
K3GDrzhoZm1wMfba/YpIZPg7sBYPXwtrCLOdHOc+uJ8qd3iutZ99R6zNL3f5aPZFTOG2X29XvPZ+
4QUw3IREXBHOo2b5j2UW5sT7m1NT0F2ov9hqysX1YEK2uw5TZ+IAmnP9u5rsSe4LArOCQmjtvM11
Of7QgWyMBIsTU1GEqSKKMOXUzdcb103FnlrdNvZGd2wTHerg2eg8uiQoRrsAYVPE7Hi50+a+JK7i
cmk6+woWC26sdSucIEaDKP9dYimQxbAE0OWuQZ//HDA2+lvLPitIo4q63AGa0gXpjOQtYvvjPzdP
W8aTzdnY7ojKSkldUbePU5C6rAZGeNSEgtGmncAnnw5mO3pvphppEviRHIfYyZugiSX3TL3vZtP7
3fo++cSYby1PNBfIu2UOrJn9xe9d1f30CvFE5IkggPpizMoYCAxm47qlQRPGcN46HudR050tEK2I
nXTC07YnxH9tq9bBun0e9U+jFu1j2ebin6po0m/zkud/aaJlatWoQH9tLeSa/4+589qtIz3T9a0M
+rx6KofB2MCutCIzKYaTAklRlXOuq99PyfZ2c4kgR3O0DRlNiVz8K/zhC29wgiJc7mY8zLk/VYDJ
mqnmbCvohoSOnIENNMjNYluKQ/msmclxIJtC2/TmSQo3A57L181cdtezGVNuaas2SUmma47FhgJ0
7woRJ4SDsnd1axpYrNpqWE5X7NfUEJJJGJ8rQS1/1NVYVtCVYqNxhkVNC3tBuu8KQS/lJuiDdEc2
0P/Qlk65jlhBb1NVAtzLKJ2UpPwipVsrUnToQbWoj3aAhq5pi+Sg+Nqrs3lXkxkOdkS54VmS2jJy
QbUYiVdXOuE3esctnRVtaS6p48wZsXWXDA5NmaK50khB471iLXADEjlXHptILy57WR6erbRKh2M9
Z+ZIa3I0NFus9bA6xk1kFh7pN3rYkzWWbtzWVrlLaR18jyn1Hyy8IIs9opLGFVplq8AcbcfKQfrL
bD3il/x8marhKkiH5AWW+XhA+y6IHLWLlLu4S63ZLoqCAnJPK/fMaJcyxL1JRzoYAFfa2m1faPd5
PvUBO6jOljPO+nAxWxnVf0kVimbLVlz5nZpHgq3LAZv5xHlGi0wsBdHJ2bOvFoljG2ZzR20SZJyG
ppMolRRKk7C4lvSmn/dUN9SbhWiZrt9A4uxNEs5KdkgJfqHimE27Iadm6mSx2DJ9GoEyfp5jgWcn
zVxITmQKVubNnTLlTtNn6J7JgOwuskZB8Su0rNQ8V2kh/shwxL0raxJe1uIaSUdzau7CIB8TQjax
Hq9YDRSHsMvpz9swKRq0qPUxdzILnVwnTRvlTlNLuhcdXhFr/0UopGMdKd0+opAR2GMDXXczN+FS
e0FcGBkptTTR9ByX6nWcp/gOUG5Zu+jxhYkbRBpOAm3TqwQG9NF/BOM4Hed6WL5nKXvqmVhKIysU
7ne3IRQe9tpSyu12rjNhq89i2NMY0vvAz0fLKjYt8cuzNU3kskq1yH4VKHXu5mqdXOEjK1yoRqXe
tPRSY7uvdeMKxnL+WMejEHtFamiV3Qoyv3Ka8SV3dG0oSA1HNaAUMM0cHQ15o+YobOSpG3XBijVu
u9VVspi7J4La5D7qTQ5GIxCqkPVv0scC+ttvqY0sPRxXhQWSpgnZljGLFTKMYoFARloTKFha/Boo
g9ba3QBAC12xKczoyMhtbsNZLycbKL18R3iiX6vZZLROn5nTPiwrybIrQxN22TB36mHU63E39Hkf
b7NZju7yhULSMULnsfZDJHpjYv2BFEVVKu1xIXGJPI1CN8dDQsFq2xlmYDkzrf875IC0xId9Vmpu
n8115NPEDa9ATGX4qkgUp6pSsjZg5/tHrZ6Ms2YSUppsqSzuAPcnJR2mhoWQ5lZ6lOhndbY8pPGl
IEuc7U0/tIlXdEXwHIL/q+x6aNgYcXKGE2Zmi5rbIuHUTTAPEmFkVqSdpw9Be79kBRjYpmLXsJFc
bO4gLgqvCRPgtQPZEDn0LIIHNZWTi7YjgnCWsVbojyPqsumXhhpfFFdF7w162OJ6OOTZPit6IfQl
sRX2Jhuf7qGQohZuOxhBsU3bbMkdHfOE3K5inYOnbTXpqKpdb3ioExB7kQVDYZaNOPKtRg5LJ2pq
abdQqKe/UNb9JqEzptl9NBG66vkwmhTZ666gfqarHNTstkQbIeg+i+1npllsJWdGU1qER9oif8/B
ZLyUKsKvTiplEjFBh6KFFcZs2j3K8Q7tt9awrTJoLsZ8iSWXlZEbqHjMWP2pVj+rG13KxJAkIlru
O0UbRSed9VJxO4GaD9GE1CeOUU7qfZmB6T5E2C/JdgPQ5GwWZktyaiuXLoZlTTPZfLToANa0vA2w
BllBJbJ0rRFItzYtNdq6eZbuhzXocRAdE26MGiERhLIS+SIj2ymuAjlfvueAHsxdqRb9nRnH4aVe
m34cVmK7nQQpaqi2NzJ1AXVOVeAGlnXWWfP4QMvCrLZwpPIDCVH9XchCdoZmkvlEmgvy5TIurUVs
OXRgRUkHLiqOIpyqzIXabUAQQVHHUDNSzlSJvDXhHtywSk2XjTW0KN6Mfb0tAXtRPaoyxC9mPOGz
Y5MpEZulOibnsxpMjzXH9rXCy4nBcnXyj9KMiHpXtbxjp1jltOEeyws1SSrC2GQKqJQrfE+MMc+y
kSIG/rVkVkY6ajDNbawuVHix+QAmkBd7pYwBtX1K+9qTPhlEEHITxK9gI5B76lD+TGwDiQ7rjAYv
RT+zUClQ4W+jie7MDNXYvjMBQhM4k+YiKsJctEsdzTCc3/Uu9Mqi7m5VC8+wQ09jo/XmDPoc6bAO
O7fSlwrHEJyxn0GTpJU/C+TYnjgmHDZyE4XLxqLofgc9WlnLxhqZyzzQctrOVK16u2tTuGRRI4Vg
jEIjV+00MU1qQAJnB8eDHhaeuhSIChL0SZkfLylQSE80e0usbaUeZ80flC4XznNqzxjbVmnWVW9V
1DTR+RSaI94FbZwS8OBjqczsorGcyl6WTQIAlCEE0tmc9zHt6dnRW6Xu7+q+rpcNAUwVCnYSKGCb
rAnwJsJ0ciTcyN2kmqjRyykQKTvMdfZBz6ilIrlWQr0eAltEXjRDQnSulVsV893ivC6ESaQQw6Gj
bltRh1aFraZMlF2IgnAvRvmY75JprI31c3lcHiL0KvobXRoWQi3BXMzyDYNRmdCGth9jdJUFk8Hu
S0EbSfOXUZS22pTK41mtUkSnY1ANxQ+ErIeldGgnk4j5TaWHwY/AWgz8o9WkzQ5tgT3ufYrzSvfd
lDg7z0WzDHRnQnh++ka7pRFv80EnFnICS8+lx1KoNFH3s4we4TaQhoGmcqss5vJdmMoV0EM4Fz0X
QGfTDcM0dBPD1Y575kjEnOBBUQWRxS0ZoUy9LEVSGIF8s1FbpJ5KAApUYOiooPKQ8nQgT7S9oW0H
bemFm1yTSyKNfqw0miXB0MxAnDuxZklp4C7MF71WdOOl183U6DYxfdIwstVJT6qWClSs5g+VySnz
3SJ1DbzJnJT4MMVx1l1oc404tgPvDcnvyJgC4zA1UDY2sTIM+VEkQ1c3Jg4bo5dROl+u9IrrL23R
pFWAhD8Oft/DOJyyWz0ShekpmCeODXols7VtmN/cmi6l1oayeD/spG7gyIxEmVYK5bWx2c9Cj6iz
3hrpsG3zES+RrsjikaOyb5NzAFFR7Zej0Zf7ZhGXxBu0XEmfUPYIavLc1mw8qp6quG2Amix2UsyL
5CrCnBv0Mii2OLOmFuZDyoq5RhMwmY7trJHNLCLnq9dNHbII6D3Pj304RW/NtEjNTmcTSN1JTYNH
IWxK0Q6FYbxDZTOU/Um00uu4zJXehj2fYbLE8ad6qJil5VPYpoFBrqVY0zas+CGHc2MOdiHL5Xuv
1YnmimCd5w3ATOkOAhI1Jo2avWX3FnU4G1KNcEknNczc1EyWp7k2ymv40NLtbIaiQcLUxl5bR3FB
E4EY0Y5q6LY2LZTorCD3vjRR7wDIrLa5Zgd6ED11bdhKzqA13WDnVTU/5PIyjwSygyi6Ui/XrzOi
5A9jn057gWA/AxZT6ru+RfCeJE33BIV1gcllulOSpAYz0C1H2kBD5pXhoB5KVs9oL3JP+6aaAwx6
1XhMj5mBSeZI2kAaqVRVbg+RXOERQGOczjxFoJd8kabbqqwMyqdGNhRunQFvd5eIzu91wo54KwpN
S00aDVPMITQjmulrKIAQMkkH9BHxdG/jWgM0nZZD8wDuyLwO0lxK/bAIDOO6xPn7vsbQEsCOOmnf
rXJIZ4oxWju7wazlhaONU+o1oTWt2g6pgVIzomGZM0644B7bThqR68jqfDeIY7QdATOXZxpUppiU
WuP4tpqCWgZycvRrEJuk9jPKYnSEtK5lTtUHSUjtucW/l4O/oPFZB4Zq15rRPNUhZ5M3zTl4joTU
ndM4tXC+7Zdg3lLWClW3Nds8OoCmEnKcDeM88+Jg6e8WYAKtRxo5v+S6FL0iZG+a9hhp0yFH+Gnw
57qOn5puBK5sRlFy2VVqTOtSNktwi/PS0WXp5OZAvkT6igy/dbbSG0JHyvWoc0D60IehuUq3txsK
nA+qHN9VG8PRlsNqyFTBroOlu4kiMmMbLy7E8w0incZVp3m67BJlqHgkkybaETvQYoeNkbHjSRaA
q3Bo2c4tC2n1jURJ857GPsiHIUWU2mFaUrhOlrg6hBMhljdA3RnY3FZTQm2J68e0VtRb0ZqCzGbb
Z97I7dzJR6FqmtgW6QQ9hGGrZ+R4LZDusm0S02czMiMfM9XI78VK6B2D5pXkZ5LVXmltuKzYP00+
K8NGv0RaB5nXvGQTt4UlNWcviuf5Mgaae6PEdZ0fGksvIy9QhyR0akAHnRdoQWjS6yHI8M2Grvha
QqCsP2h9WFHLlLTal+Q8yf2+Ui3qPySAFGG7aXD6WeqfCs5e1ckkdHDuoVgUi1uLYN+ou0VG6ImR
FaOSbijtgU7KXD5IyWLG3qIK5rNRtqbi1HUxDR6LG/WEJC9y/N2n1lJ3tVh2Z8OEy5WDEhJVdjPP
i71cCpSwI4lMzidAkL/V2tC8sYfS3EpjcS0WUdkWST8nyXSaBDPouyRplm0ClCKjBivQmgUelN41
UaPdShPCxAeJ8+5qySWdeOBzkOYvuDLQ4sgqmageicR0p6JHRdbNPUEVddgqafx8irTdkHw5yikV
FpFf5I5QAEeZzkLz6AQJT5JS6/lSmE5VUYM2Mt6+Vkpgn1IwHdOshE6MGvkXt/YLPm8d9CccFEYm
FcX1+3+B3/ehxEkUIEut4jJ8QCe5vCmxGNjktPB/fyhckwHroh7FqXJK2EKBR8rmtDKcSgJXoJhx
twn1tN9EUl18oVVyiqpd9ZJXl/afphAo0Z0g9KKxKlh2g+kESVXYaYBbQmrk8WZOEt2u+uUrEsMH
E2QFDONJjbwZyMCTV5fO1RIAIbHAD8zyLluGaWeykX7xAD+6KxDNcFpl5E9/mSCQ2XMjnRLLAcKH
4ewIAlwJpNTNBo22b9JoX8ApP5gbEj7uMoE8bAk69e/nhgxCvG1h+DuWXr/Eqpi64QjGPO7Lr+RB
Pnp+SCOiVsXGzmw8QYlCkaurWogthwpIcwMgwDjLCHu/eH6/EPbWaWHB02NG6OgrnPJ0K63RyA55
TUJHEb9MK/kM1IbkNqagXAy1OThJFgXXtT5J3+gs9p4MRubmt/cSOD5gvlXOTBg166P4y4IjtTOg
afBQ2wbovBNbQFVAaSnK73qVSJC71ilpUrnD/Vk5GUhOIpjcGJ7C0jUG1cZiADzZKFby/TJWX8l2
/jpVFEQg6WkBvWWftE4WnBBJLa0TUnghSqcX+ic0N2c0ER4g2sVfeUyfEjbWO1u5urqyys5zh+8f
YZK0UkCbg4KXIZlnlVE813SpfaKaV6pfuQO/QnXTcBi/oPL8ukEz7qrQwfpbIc0n4+qT2QgE9KwH
bdD8Crsup+5Vw8+tqnKFUJ8dUcol//P58uHN4ljMnAFsDAHn/c0CJpnUOqWv1FHMgMsO1B2M3+xP
GA7anZrWnizVIEkR9//t5c/trkYiK7/WgAH0fuRCrTEIyifLCZQl/5YJeXE9Kxml1HEa84vP7/LX
DQAKL4rH6/nHeXQqHBMrbVINtcVYRWhuxHGuN9JCH+HzUT6apRoZLdQi1r90qj5AWh5QRjXYQCet
gTFc0rfqi/wwg4//4gT6aK5oMswvyKTG2gt6//CW1GprAwUmxwKtdT51c3Cugv15lNBjEL2lUIPR
JghINO/zW/zoQaJ/hwsajorQaNdH8JftRUhE6p89me0yyvlTJoda7mZWp4zu5+OcUmXXNQix0oDQ
qaE9ppycDa0g4X0w6xZUAqiCSMCy4pJOculIQJ8EwID5TK99bwBBno+K+btWlevwbOOaQecSXdRT
6/d+kGnP0lx2AkSyHRWxdjuRDQznxgRtQ7H7SoHvo5mDZuOqxapQtz/V14wQ4UhmaKyO2YuDjwfM
VYBpkIs/mvnFIfXVSCcPFgXRJZ5rHmyol5qX5RKGD0kauHldqbvP3+GHQ60erTKyFciNnSxwyllB
2ASq5ahCrL4gVIETuhJX36o4+sqj/NfQZbXW/vdQJ4cRAYbe02iynCGyEKuW8RMNqZ95eHxrADLx
lvz81k53TVkjcFkVHcSfCs/ayXgkN4i59WnvjcIobWAfTUCzZstPV+8ARZkG3wgp4Shz1n6xk50+
1J8jIwwEp3A9dU+5i4ncw2mU5d4z29T8kZeltUvp/iKML5VfrMGPhkIxUWRvRm1QU0/2GB3h/Wzu
xB7S7GD+AFKvOtAibruhEb5KE07f33pX0MVWfeDVjeF0vWVZ38hxCIpVUKYzOi7StyYfG5vmhH6d
mdlXrLjT3ZPhVnIuSjFgFhG8PLkzqesxPjGtwZuEGIykbm60n6QJOBQ0TcuS66B798WbO93S1kHZ
TojL1DXRs06C0Fgb6s4oQWaaNDlXx5x0OyBFctfAFfaJODSPIk+5j/rafI7mabz57SlLSMNbJD1S
uOeThT+ENNGaOe+8fG66TZf6ZXmt5GF/mUem5tFqLYGMlF/d9AdzCGa+hbSZhe4hrKn358XQE8wz
SOelTUKfRpeFxSFC1X+ETQyW4PNb/Oi1rmx81VwFcJlM7were4AhxGYdRCkldqxcH8/LJmovA2mO
/K4GbCZUpfjFa5U+mLtQppBpRX4Qc49TpfIsNkIxTKsOJHojn8uUbem6mHr3knWlta2Hcbw1oiXd
J10rX5HhZfcUhRWvhrFb439Dqyyw8pjKFHQNLygDxZYwF/8qgv7wKkGorQKCYExPp/xEko6rdAIo
WYSgV3fmYjNLtG2TCe220bXs9fN38dFsN6C6QEgHuyCeRneQPYtc0cfeU0BFC2AQhSzwFBBNgGWm
4oCXauzCXgoOaZy12wDNi8H//Ap+qj78lbW2LjhiIx2ne0SRgVC8nw4NRU55dTDy0krPD5Tdct/A
/3xrhHHqVu28OGXbaWetuFSelpXAuHnDXt33Ka0UAE6fX85HkxOrGZM4G7EI9VSKBwB/GJQyLeZl
jPJDPnfz1SBCrhAi7SWtQoMe01R/MTc/GhPJB2JfRGI5rU6OqTETxUUYw86DGZQ46iwPayuqM66S
2RxSm+Yd1YQ8UI0vTo4Px8UsYFWqBJZw6ogm0QVfIspsmJcrOv2DrliFY3t8SOmmRNBmBTHyk7RW
v3jlH46LuOG6y0HkPn3jZRdNca8VnSfKmbI1klTXgRV3ySGA9e0O5SzRFIFM9sW+sz7G04nG0uII
QxAbAcd1LfwlKB6B9/ayAtMDwczhLo6n1pV7Xbv7fAJ9sKIw9oE2zgJGL/JURwAsaaZ11tJ6elMm
noXq0A5aACCKNvwBbXlwWnmSHUIDBT3/Xtl9PvoHjxa2poiBpyqB2juNO4gT5iaVIqZSluiHRAc1
b+LJtCFCbb2ukNEPqNuvBHM+2LQYlGoKUcHKYj+Zv5xkKM1anFl9Tw8Z5RRO55miemoEsWNo4/D7
axSpI3k9pHFdFk/PSLNdBZd1s/PUbBYOrd42VxHI3tIX4UbGjph1oT9bxnz5+8+WzJ+QjgcrY8X8
fv50MCY00PSdJ/RLt5lLKd92WiV6sGzNSxm8OgTBZr76XwyqUt6QkUZZY+f3g1Z5G4uZxsmsp1F5
mFTq3o2pCa9hVU0bsZDPMdad0y9WygfhAGEAU1jmOcoo8L8fdA4SQ8/UoPPKIG8pciv9TYfHZsb5
0EBB/fwOPwjSMbaATc2sZbDTpH/oQBD2w0jANcMtVqCP7bVxUW4E+ph2B3vbUdDo9rt0aR4+H/kX
81GOHhqhOMiuwlmr5e37+xSLhSN+tsATUSmgPzHX5zVNyB8QMGY/qhTsUZWq0V7NKqjgroNRBswh
yOI+w/j7jm4MgER5LCIXVBN8gc+v7qNVxbnMwqJISRJx8hK0YRQFdm7ORROwmolXOuShUD+jMy7a
QTj8rrLfz4dB7ZoKLDEZXhnvH8YcmZJR16QsUU/NWutQL5ApTm5iuZN//wBY9YHBjWqrevGpGQ69
IqWN4IN5ARjzDSHvt4JVvmGDIXexGu3CkvPU+/3HiSEuundI6OO/c7KQoLSVOiDu3tPyklqBVPQX
Y1zMnhUALFHxerv+fLyPdmI09kxLIZgzcYF6/zjNQsR3cy4Gb1ADcTtFvQSHvu3uYD9KaE/nwble
lulXdYOPJg1Cpvi4IHm5qia+H3WII2sM4RR4Ra8pjm7VIMuyWHABBgqrJIHyxZv8YKdQQAirCu8T
M5DT8SqTHZi28+hpc5ieVVrc3DeyOm+op6WPnz/QD26NSjlScNwfJV99/f5fjm9toda5LMlIGxL4
pWHWBjRiHQKi0AP+Rip++SIs+2BAFZY1hzi9vlXb7/2ARanCQIEs4aV1GPiFPr7laixvsUqrUD8q
qy8m6AePEjlNdH3p8KIpcZoW0Ujv6fuKo9eyaXkg+9INuAYVdLn+lXj4T1W3k1BojYNwQEPmi2ry
ycanR0DH9HiavC6J5q2moFpQx0J/lfSJ5Opj15J+isVl3Lfivq3g12ittVyIYx8+xShhv8DqVlE4
UJrtsBqyGIoW3IRB05+bJH175kOyLSCxbMMw7b6SJ/soYYCnQJJK0VH71eRqkRQsNMG/eVrTlkCE
AohYmjxpByzqivsSJAdR7DyFDxbn8a6sY3RHgAoJb51SxpBCEARo3c/n5gdnGN0A2mQSsY5BA+v9
VBGFEmHUhqki6Z0A2Cg3V/WlAVUWEF2VpKbbRbBayJWl8kUC99HI1OYpZNOLQKnodJvRevzgo3Dy
EtH4juGESsC+dOcwyjVP6uTsXm+H2B5bq/8i0vxgutICoa9EysZ0leX3txzC/iq6Spo8RNEj4GV6
auMRqHhaPXxlw/3BVorK9joOtXD0TU7uUemyUOE4nNBsCFZwvjrmG5A6Ez3cCXDjvDRbo5aHL27w
g+W/7jRYUBAYiPJpDX2WtL5JS4jt1YzCiQgiFqw2ch3bZZwKdgCkPSrn82n0yzNlNhNgamtvgnLe
aYZC67+UJrOfWX1xe95KUbGRS3XcAKX83b6gzFBMWBQqiGLMX/zoqiQb9MRAB2MFXe7h3sV2Opjg
jKhofxHIfHRXKE0pvEET0ZrT076QqjkxdWH2oAJToc8btXc0QCsRMKUx8z5/hOsx/m5nQ0SQwiQq
6RRYAd6erEQTmgxIWGQTYuDS5yCwafUvS4kAy+fjfHBT7D0kPDLPj/9Z76e/FCJ6ENbK7GUDOggq
nC/4L/j8hlZZP38+1C/Tf9VF1AmN2bFJPX5qW/7l4NNTCwmCtWAObbXedn1beS3sSrfrhdmn9D3f
i1I2+p8P+tH9UZ5TVjlZMoFTM6wIjTzIqhKgI+Br6GbI8XUxU7MzOsCx/5uhFCwI1psjVnr/KHV4
bxKoxRXf1OFSq7WgltCfAxJvGf/ox/3n6/Rf4Vt5+Y+J0P79v/n7a1nNSHxF3clf/34WvzZlW/7o
/nv92P/7sfcf+vtF9VbcdM3bW3f2XJ3+5LsP8vv/Ob773D2/+wsUCHhBV/1bM1+/tTB3fg7Cla4/
+T/95n+8/fwtiK2//e2P17IvuvW3hXFZ/PHPb+2+/+0Psv2/PPX19//zm+fPOZ87K4vn1/KXD7w9
t93f/jD+RHMTl3q8o4mwmdS8gfHtn98B8oRaNPkHHBhwE3/8R1E2XfS3P1TlT9w9AKKA4QFMIa8n
T1v2//oWrQgWvEHvkV6Z9Me/bvzdK/r3K/sPxIMuy7jo2r/9QeXi/Zqm4UA8q5KL0nQT6ZqcZEJG
xBwPhhkirXzV1k7o9ocrzZ2dxY8c5HO2Z1jL97BxwhvY2vvRK9x8E2+Mi2X2l6SFK2UfvoVQPfLS
2SgbNBdQPHgAZbnv/Qh0qj8+EAPtB6/bj+FW0/di706m3Z5/az1Ix1tKkZ7pL80RVCWEdi/XtzLa
D/M2d5Sqs2O7dJbCRltFu4ahM3Bh6C36g2tK3uTT4A2f4OA4Vz1XcdU7gWe52Sba6V60id3UBl0O
Y8DR52N/iCO7t79BizqK5/JVthO5Hc0efHlfHfWNvKlc7fEguBm/RHDFe3Xb7DNPfon9wOu33+De
3Si2Yq8jBLZqXKzp9DHwFZyMDFu8Hh7ls97p7avAaT3pggNbs7/tr759s+yzw/qX2WmO2a71nrAi
sg27OTbH0p734Em59tzO7Qf/9ja0XxDQO+Jt6+XXJf+YfoNUztnvwGI5iJuV+Wm4MaKSoIi/RTDn
XFiu/Lqn2L7lWdnJjgYt/za5xqtlw7sjlrdfmkeAs9fgJO3imNvh+Wyhe3EnycV1rDto2HSd3Yej
a3AQKlf1K5SAXbXtDioCCyo0RR/mp8bnjtpVfBk61abd9rZ00cHWClsvyj35Iube2z1/dPNiNC6b
h8XPXKgjx3DHPPg2ebOtufpTtgcDqlS+lLmoBSNxOl7WbpZdQjtDvSm9ql7waShxEXirLqTUUd9w
N73qN/0mc7tXHa/C1D4UMa9N0XZPU2FrggObdeZdD9DA3oYz2hvpRsFXaoOYyn0BOH2wxTuFu+HB
nQ1OIHvNEz4sYK6jHYrM0e6yiHaPzbSLfuD1lvRIFtqJH3rdQdwprnJsHuensbUnGXaY3ZS2VW8j
NYFN4QJglsZNLbrGsRW9YbhfQkfLzq0ryLJutTHvq7PoKJ8pN81x3PR3unEpvFgv5QItyIydwbJF
B4AekzA9x+T6AoSukwhnIykYqo1H+HCi5udrsdjh60a288nWq814NHb4iC6aI0WeaqHXBTjlTGl3
IGdj3e5/wJ+XgfVa9gh+5rZ/jhJbO3YXcKmbcjfOe7iyZbRV3GAfXSa75Kj1fCi44le6LwtP6/Ly
uOf6a0e8qV0cs1wIdl1kRw8CZPHbFdusODEKTT/0J/0sP0QbaxeYflY7gqfsU19gggHRjclqXlFr
YQ5IGzfyDBhPDk6B4VW5gC22YdzAB58emHW1Zsf30iXcAe3RFWY7uEHZx7dxd7CHTb9VzwbFGVzd
dLRXbsyyCx98r385IyNiO2F6gIvB00FoBbrSuXIR3Al+6q4rWFTu5nvI1q1oty9cV+BUQOkfcKUO
DGd4CK6Sy/AwfUc/vn4TXvoUUwJHht2s+HgDaZsivK+hJs+3suJK2/ms8FXHnz2COhQKdot7Ufna
4UWwkaGI7PiQfE/P9b0Q2/pz4Up2+hYUPBJxdMzH7CWnPrCVHy/DM+uZtlxjF8mlfK1cxtadkuwG
+XGZdyCyr5Qz+dE8Vg0MWAjHvf0q7qB6mhcewqAb8yGwhbP8iJifXb3IlzvlemM40nn0Qzk3LwdH
8eYbZX9e75Jt6Uu1LYbXRrpDD0j9pjbcUHMOPyTapi7bsvf8HG2TxrF2on0TbcvLPZ16596DZWCf
z66nXcmR9yq7shs67Xf5yFe26KoPxfOjwmaOOhJerz5FaXf0o+feRc+Df6GM501ettWcxRuP57Iv
OecQtL+1kateILe+MSklOPmuPPYuJcmLcifyI4DIbUTpHN2FRGzxM5DDdTs71/ajywXx5/5Ikmln
5TaubUvZqUi3nOmP6U4N9t0PTbP5MvvxaGx+XsV5942ctD1km8rOvhkebhMlfIjBbo/1cfR7yJHo
RdrDj0Tet26RQduzF2f20f2Fico95Tu+PFqQztlmOKq6vQDB4iID5WN30qaf/d7lMyDVN5nmC5m7
IGHC9BTP1NfVOxJLZsULL7XNo3AmcQ+W6hKNQ3vdMCtdYyN5hDDK8x14mv2Ns/0h7HBolw/6wfTv
zosFGDxGzrb2rDnw0Tk3jTPpPB0d0Ok8ot5HGcBVNuv/KZZfQegWnjhjuXxjk8t2eFs8p7nTWpv2
yEWZDzAhz8ejaBeE6nBBzqz6CSEg4fuAd1TnoqoSqxeBd2W52sjxhVZUfDGEW7XinNMeMy4Zq3ol
sVvTr4StMmwtV+oQqC73OkWvn1HTbwWQt2XOn9OY8F0suXkr17irPf2h/x8DRzKo//xXePZL3Ph/
+rZrYhKWfwShPyNNPvCPuFEy/lxlwAkCwblQgyAC/UfYaP1JmY64ce1aED2C5ft32Gj9SWdMw3AA
gJ9OLY/E419ho/6nQnMFE1AiUJyRqEr967r+B2GjDArtfdwokppZUJSoUjAe/1m//5fEKQnjDiH1
Cfc5awj2LZhQK5u9aTQegjAyfMWo91bTbkRlo1TiNqa54qnTkxEnkHLlTIcHgRa3Bd1+tlUQrXdj
Qh+4rp05nOC43MLQTu0o0jaBgnpvDjJfijXdQQwBXqk8+XF8284KEmZqtxskaBGqYkPYCG0JjqUZ
DjtoTAgGPXStVqJ5+NI0/X6W2aQiuCzq1KQYeMRuGSLIYuzT6ELurd2E9TIyBPJZgVhil07XdBOd
Qr0XJLjn1uxkgrGr82VVEVsuVB3SsZLE93KAYOE4ZUBlBQ+Q4yhYNlI+sBuTvZjNj4iHoZPRpJta
qvyaHnRT5LbaBg9I62zllLN1ApIQawFWUU8wA20E66XqqeuoiMTmg556KJHavfLYF9+rSgLKdT8I
vewiSEt/18rd/0vdeSzHjqzd9YlwA0j4aQHlHVn0nCDIw0N4k7AJPL1W/frjxu2BQtJAA406ortP
s1kFpNnf3muPHcgkBnWHdtBfZFFuwXq8DLn1Z0lIjeUkOOrlIGZOY37ub7y8PxVsiWZGjwpWo6MP
kcsdK1R7fzNYeXyYwM8EfpbsrOlmqugwJZV6daUZdGBv/asrW35P28NIznpfqyvZETOoDDCpOTvh
krnJo8ycTZvoO810t1IQLFSfyZj5j2Rx9Ne68eSzoaXDGYfBa99DnGv7T3IK607X342eZVuXH8Jq
Dj39DHX7lCVdwKgOQHU8Fasy4eTlxFaxgmqxKzDKu/734mlnyJ7HHmEwbEAidst0QFX0wnw29+Md
xOLJ9LUdukBOJe0AmY645dUP7Ry9TlYmvxc5TH+95g13xMpW81ebZyGklwd4/A+tAOQlH5norWhn
AlMfhb4JvrssmzooG5f2CsA6J7EUq661nnF0dq9qqF5mShZWiqjOLgX0uJEZDT29zoFlqA2wmkaA
MYtT9xjY1Qu3xPVknNOleBROc3QisEMlida75SzJ/EtkMJgCt0bf7a7M7EcYhq843x7hD5AoO1hY
+buc4RWF8lNd7qMyI/d8bpw9PKuAGR99axYB8joEM8qBqXzxeLht9ycjjVzXR7IbV1Jo9CM0oQcm
VQBQG8ejcDjy+t2zSPyntPizxMd4zl5Ec+RfPTsm7j8obqEzfi7lNzErx8oOZsINr94O1A0nBoVZ
+RFb1EoNRCsxIR0nrf82CE7qSqrASoi88/dNeHFg1aDusRfDpJy5DVQyfZGz/tAu2dscQzhfrA3V
gyvDCRgrEhZUMrjr4cQgTz65N+k3z4BRHht3b6pi70ZExkvbIFlbO0GsPAmkVzaQFhijN6baaZ32
q1I3PaKbPRh5ezbl8DuBrinbIVkvc/YO1dPdJskdOWFefJFxS9JSSV+NPf8xFhm/g9j0HifYNNsi
qkg8sm6sK9N4TqxxPCzK667l4pNGlpW1ou6HV6tV3Ko1sm6V3z6Izn5qzfqWe9M59++0tqz6zZfZ
fi0o4jW4k5EhFNGzbYI0Z7flC2vS7pbHMCc7gEsQAcZEOw+5HrZ4maB4feJSTIK+dEAYiW9S8bsi
6o/trD1FvUfgKfugxCgArtKvKVeMIYJ2QwAJ2VjDo5tCS7OSQMbrWH5FauAMCj+sHsW1Mn8ncCFT
5oDaIge60DvVDOObR4rzjotIfqZoUpyWDI0MfwvPcqfyea1HXheYbguTEtjGJ7lT92S0SUQWw6vX
adejeOU6J5WKx1R67kBM2tbCTl7zjOBmFluAGaIenJwpybJ6z4nR6iAjtI6dYtH/ECcByFMXVtAt
cl6T50EvfxOufM/cgiNb9N6WByoHvZtMf5qu4H0u3ACoCMSnR0F7Ay9HozgZhZp7TfWD1cdkc7e9
+adugz7m1eBwZcrjXNT7Mh4/naxMwsiLdkjmh7zTN4iHoD54ZM2vNGHhJsBvklhAZ1zlU0HyVA8g
R5wLcusqAsDjGslWn9871jPhah8knENXwr7voKFu4be4a8iXZGS96WZEHvbu9iS85dSU2S2xCSYa
OqgmvaiLY0Nnhtukn52CIJMM6oSBIIQVvBrbp1ScOkQRJ1rxkAh94Xz66FnxB3AX0kX37i7gix2c
jifJ+ioFrA89/iQlHwpoelqfb0EnBWBjrr4D+rDed+2pi99B0n5qHS+1PIwmgkAhV0PJrctw135Z
hInbhrkWX+TYb91aO9uq+EhdtXfkS1m0714zg0es5yPJljs6HHGXsTSMyqgmeOoUm8Tv3YvTxACI
WngSI3LQ0hvTqsPhok35o+Bn76kp6YMyjpddo5agdC9VTHg88QO0ygtAKU76fMuz/2PN7SaWIvS8
1gND2Mc0jxTbYSQIn8n9QHlI3HDQYF4Q2PU47v2q4yRcZHPYWDnZfwgeU/VtFQ35eCoGpxJ3eIbI
xROsLc6m7uvxCarrJsm9H6FyJxSx9dM7/ltv+A2/Xn+wePORRwTQvrJ1NjNm6WOkWdGqsnlUfDKI
Ohg+rfhQjsaCh/lvDTYAYGvxbsSz2ivZ8S4KT9F+sCDs88vo47NU2R7kRx/0Woos468z9x6HLp81
I3oksmZsZN9sEhn5qzGVc9AsRbq1WKqSftmQHKRwiZjLYh4bh2uw2g7EIOsBKKAzvPbOuIdKwYff
SOBy6aJWOo6FdKnvLoljXVfXIdszkM9W+iT0rXT5dOS8cqocGvK4I0TJXXM6ptWW00E9mOmeTUyA
2Yw2WeFul9IPHZVeoaWtBl37O5rclXw39Of00SjlU2OWjwACrsJRNy2pMcpH5Ydp5aBcnKdc9h+6
/luW5naof43ZPEzd0Yi/YnsIErPaT/oQgPliVlVs875lRTg13MXi6pw059H7jMRBH1+htRJ/wQdR
rqfmgLhf+dVaojbm2c5fWGWNKrhHkzX/1ZzzwJu+utJjFKo2AvozfxD2UMDXyXdnhfDVnikzCqpa
7SYjYbsoP7P7AQ+apnhrCzsUkR3U9McC4l/ZnkKygL+54rB9NJaChDtRZm14yibPWUPzWtVR9qt7
vEpDfmQOd0prD6mwHS9ZsjcsUA3FHFZOqV+UgmMwWH/aQYLo1q21l9U7o9c2OvhWPWp2TeFXgQAL
KO3K4BV+dHLB8U19o4jtpmXgUj4inXniIFKHrnBgZPqiNrZTv3hkzntP3ozuLFoeg0Q8DumvSzJx
QZHza2bWiTiYS/WAETANF9jQq7bHLuoOrxIEq++QlKaeYGW20bqy/wvN+2qN7T7l6HTRirThdhpx
Qc9ZOOk/1nn2o3wNalA5ID/RnVS9UnwXmVd7G6z3q7I7mPZ5KJXOomP+OhGcrolfAd9RECeDe/Mz
M4J5NXGpyMRDLdGXx/LRbtpvfFF96Cu+E0fVxzTTbkQTPxWdjFDFr6JFxJzz/VT/2IC3IpurQ3nH
NRaABQW7bWdnT8PyUkG4AgAQiLrbm7kfJoswV27tnfWiOxht+9pbyy715zc7gXrtinORGkf2iYB8
0Cqr9aOkYCoVyVnU9Q6Lk7q7m4+qkyJorHFizVa0n7kAuoW1IciP2JILuCtZcpSOvm4sJIzFmVey
NZDZh+esW3a+lnMRT59nPnJtKkOKdleQG6sTaC7qfPuiALHcv1B5y1l30JP1lC3bzAJPosd22GT9
F9hYHY1J/8PRtf1wKtZ/wGL6Bc6LxeIxVtsUJ1EwDgbEJw0UVQjaw2hh0AkYJ5o8ulGT7mIxb2Vj
mDt8EPYdqg7gMnoqnIVaGwXXcOza5qVdWlZcKA6Te9VmlV/VkqFmGo2+scaKkiGbLPuiW5ylt6BW
+CeOFzqVv4FYxdFf8mEklfamILY8aILL3gglsVh6tZkjc7+06LvuYD8rTbt4nvR54D2eSKCR3qYl
nII0Q8OgoIyj9rj41SPJETfR3hKP60BWudGn5vgPGQyKlaAfYGWI/Dpn7gKCOO/2RQ7kr8lrlgPL
XTd1fcj96Oa2JuigurkkKRE3QHkPZG3oX6h+UgJnRduL0LGYZ8g0R0Qtqy8y8zT2ZHH3Y9hLt/OI
dARCNwIw+JxdTQpzJzfTtgD2u1PvInHBs+VkkKaYRwb/BGbLW7W4qTygvAd7tJ6BPichZus6KLhp
2VUVukp8jQL9sq5ANaWW0MJJTj6mDBp73LE195x/to3Rsvg1WQBorVphPfH4kjZN1RrgGq+9zPfQ
ER873b+WHP+SFJhqPv64C8gLa0Efb2Mo3+IvJNpTtTjQpAFl3l8WgZlQlJweAd1w+6sZLSzY966c
4zVonrO27Xu+tmipnAAEdreZWxAKBolr7kTdZ9OK96k1bmYjdjM80FrKdW9WV8WTjUH+V1reR6sP
u8l30biZTFT533ZEO+6iL8ydTI3+eP5rPBmvptE9tYX1bKsyOURz8kdznS+77T7rsvtwteFGrUUW
aJa4lglojnahwCDmVdDT9QydfVeoHiZ2E5o1kLr0p+QSf6TlJMXnBcJlHE2Uv852VjOScZ1nfLwc
JLJheWt1O77DJTm1z0WYec1F0zT4DsujaBSae/HZGAPdKPpYr1K7v9bQCHDdF0XoDN1ZszX7wly4
DEqv3vhcFJZav3VsH2BUD2C4D2U6fCeQ9ZkHLQ2LjKMAqUBDzVAtVH+o4/gNBNwT7bOXyO4ucJtC
u+Aw1Sw/Yzrg/qTNENhKtJJ5Esqe7ZrGIC7I03r2mEoU2ZZb+a2ALNLnFrUh7vw1aeNuWDrt5Hrx
b8oxB+70sZDjQ6WPP1BkZVhbeA0WlNtiqcCXuxvdSZoA4weHdhoyWu+9zRhdkOJC0W/o7hFuHLjo
ypnxmWb9QwrY24YWYN43EuFIgGQZEDLrflmNw0Ish8Lyt21n8+Qbh8owjzilVnoxvNgCWT0p3W2k
3M3owck3pjDFX++mlJdxlFz5rFSUuIAmUis3RiEaTKLZGRCb1ELeMDqu2c2qnfp9MjgcpdwvGrd2
1JgchpSdsG/2g4mkAaSsWPlDLlfQLU8xR9R5jIyHO3bLpni3N7VXBspjADIKcdbOPIAoHFt3cdcM
J7cmeBNLMJXFfEfcMGx740Q0nHwp/ljsdb22MEji6EctFmraGNuXcZ6o4zIbZewTc07hv94PJ5qZ
AB1dGk89uhMonnCynekx68bkrmY8mfdJYaab83vfUAjQ5IhSpLGYtiRVAHb2m/DP2lc/mSJHWvbP
SaouY2r+rSurZ8Wc5CU2G/jQNlStlziCvoggVSI0SXZeaz3MOlU2PE/xxs1kvcu0Tr/JqDryv90H
ZGKfqplvcOElWfeTplbKVNexZiBcQYXqYcfwL19hBXG4KoOJFkAaBDZ0GNVb7D9V6FF2HFr9/TOn
u8ubGEXDX0uK5DWy67VHDwtALNs+2Yg5F1BfFDhwRTaz+Z3msH3bzFB2QTmGdjNZB6erb+2Qp6dh
VvPaTavNBHh2W/YKtDabcq5cBVU5y59lS1C/hJC0ohieuRHAO96qgSekVH/KulvblDA9ZIj+dIsB
tHQtbiK7qXcp7hnBeusxxviYiDhw6CboIaFeWOTzN08g7GXcBVivP4a5Z3w6cX7pnXLb2vdRNMCT
y2B36mUm5P5Fa078m1fIncNFlhqDjviPKfp0GzcmvUW5XVOUyGWLxfRQNDCENOcwFq+2wT26huvf
EGXxBvtpYNCm92qX43nZ0koDqvfXTNE+cnyGpZ0+qrramNmywVrIhcyXyzkZmjfN1KmNa28TL/Fq
lMmt0yGvxZH92yft9n5GIce0jvRTkh01Q6c6wQosG7JPWzx75h+zH+GvFuu+MG9+NVJxJc2zO0w/
NO6xi8p6P7b5MXXLYieW6JZZ8iyFsdVBlvEq8XfHnke/uH8uSZHe2lI/l66vNno8WnCVzPStiD6A
BZ5Ef/PLm3Sqe7kWEKrFuCJMOXaMzsm8J1PMwl1pfC5Q7SmRsav1qGcMM4uL1alzGn035lO6QH3J
FzS51nyfm3Vrvwt0OTQ9Bc7SG7NLqrRgYVvS+oTxRxWtLdmRZh2Wd0SPA4aenWEggRDkPLg12x+l
MKEy5NMYgR+0UvtD08sBwjgmAIcTOkI9DT/eLW3sVdY7n7OyezZunxCLSAOjLykVoVg7s59B9YY2
i1nPHjsgJlRxSgW0cfBo0aHUhVmjnu1ifQ7uRElRTsgIwtrHXHtoQA0EafEVUYI3FWXtymaGNGnA
QhN2m0Yb5arqPzqN/tWDzjDKa8TaYeeBj7blAL5yuiy0XGzANOH5cajHanpP4sdS+6x7sZ6qDo0k
/r2/YA69MHolt1qrv/cFa3E35cj182WKn5TrHTrX3kOHg9tEq8K4Hf23nOdHRfrjUNafOZb1YCSW
LJpiT2iel7p/qlkuovk5c6KwZrI98dlnCqbRaDFfvy/Q/rZSf5RRfHZ+Ei7Ru4MwMYybafb+Znf4
OQJoPsCzXRK8HvrWcYdDDq0eawJhs1w8JeDDy6/Ce4fnuIqSn94rj347rskjBE7+0aUvqBo69JoG
FVq3lhBd4dIx3QPlfEwN42L5TJXHAlmt6o5l/NvU7CxGSScMJoJY30Kc4zeAp5VIK9RBHQNrC8gC
ANaETKUlb1g4N1x0+eSs+CCSz0RQGVWUe218KAxU5NwZdm1p7VIN6LntPNjVk2d+3VtExZysARzc
yoJLfWtp2wGEJ/Pu/ArskVQX1/SsMjHHFqEy25DYBZRL7MbOMn2XVvxTG+yEqmseCk8g3lgPdqmf
FlY9WaV76J8MJ8oETrQuMNMS25RvcrwQtKIy9dUw000T/yrmCTIPWvFWTdephzpbvtaz4sPtAstZ
yodFG/AGWdVeU7d8ZByhOmfrqB6wknew0vGktzWicByO5nu69Pu0mZ4L8VngHspG9zZ21jYDAe2o
JDSiY2x/WKm3qxoIVL3vvtDBONG7UZzAJm5BPh/r/hr5Q/1spAmaE7TyzF3dQcBl54du9JRmcPtN
B4C/tjXFvIHPuV6YoOZCsPF7QV89yMQNFi1iI7xN1nM13LFpojw7KaDFz0EcZgTffq8N0DnbPsBy
HYz6gTkPPHTuUpZxLBu4Nnx0CJTJAVA0PZV7LT5UnJATaPMcFiEnV6/FAtm13Nj6p8Y2np2a+qAA
/2ecIRL1jE/zDMyLUho2kYhn5+BDRU1J7nsSXwyPzP1qaGkMvpefyKSoOVOPBeRIqd48a6bJrlvR
cXFGY66nu/S8XAyba+RkbvQqfhA+9E/D3GYmnpX00sqznTPFqnOS+nR5pahrqTeG1DzuXWlfab70
oze2gFVEHaAuj3Z1tIuzo7922q7ukYtwOxmrGix69Wp2DL7WqWAPbNwbHPYje9E5SpFERLHD/7oB
q0ZPmfbaUjndpww7xnsNjSXo3NrOjbmrJ+o6ioEBz6UVPLfxVvrTh5k9Lh2uFm2FxLKysuZUVVsP
exEScW+ysKQsU2Jj+fDhlfFtLN5T4lYQqMsHrPiCYQUjEM/GAOMeNaHJMC5LBoEWDrIi82nacN9I
FlGkuAy7nCsYR6g1Pb17MlQ0iRphh7894UvUk0tzp89lpe6uE5Hmz2PiCS4Jg8t9nYNQsgcYaKyk
7pV7a+64oBWnxkC0LYZTt/T1rtKaa59EX5NTf5oM0Zd+eINYJN8y4LsH0mgcC428Oc9++5Grd3iX
3Urvuj91kZ7acglMugEqZ4AF1axpSeh1b1Nq1zyihBqR3J/nbUvNnNZC25qvkc6vPH9qleQmbAWD
rNMXQLxIHDsQddpOdVsl5nQ1M7W9S77POfcLuXT2uoQjUg6M1Rro4hz4YS/7GCheZXYxBW1wTD0W
TRJWi1agaTaROJXm+GB0fyZT26d1uxfel9+nYBz9QKQPgEGYyrRrd5k5y8hNi5Kc1/uk2M+En6J3
MR0r+wmV+9KWJufvfgmETX+frSNCdbJ/WoosAR5lfvj2BFblwxubU+OYod8wZZM0tLjSYykBIlsA
QZ/Nnyr+thCPASrWa18oKNaRm26kW13QC8h6pJTS5dZ4GnX+JzudftbJ3pV2l1+rqM0/nCVyNvks
Hni3etrXe2+9JFsPRcLXPrhn8zq5TIG64SNfqiDJlw3FSI9xmVAG5aR/ow7HUCHO/hgvB4r+1j2s
cNlBfvUVpxRPa8Isu7MgSQmvkENxOLm70dV8Bss5E95W+641H9sHc1xNty5F7ntHuG3jM3DBL0fn
Da98dTNQh5Tf/g693M9ZpK3mPO4Ze6H4+8iTQUuqRFPq0fcz/au3NWfXLYN3cLiiuAtZd/trZtS+
wh6qkIqQWOLRoffMn8/dYMo1lFonrCIQHgYI1kfNjm7LwO1jsJMXX8Qm5cSoHPRD6rxPXbzLSsN8
hMMU+aCi3fQ6JSD5KcujUyI1v2hyS5FRY+odGH9cJevRyuvnaVcLizF6rKfRGxdDn0fIX44ZyOet
N/naoZSDYa8dwk4bQNRNaJXtjiTCG31BUNAnDOBW+zZN3o68+BcZ5E1OsGiFufU11heuYGJDhwfN
QMvVGeWeCfEm9ngCu2TfCP3U+/rFTcZVkWnOqhZKHbJFJ+XgJ1TCtHpYLJq+9XmSHlxnPtKKQclP
AQZ2X+V2sdEblwqpMSuKNzE0VrYWqCRQeAAlh7rI3IFrkik01pP4Oc2HRqzAAyNe5gk/N8zmbDs5
xbprqAPQTNtZM8Uxj4PF79QxdUCj7fMowveT2puISsFtp1c32xTVrTYYkPpz5F6bWMitWWWAJJxU
vLhdc86n0lxz1cQk68IKMRruNmOjq7CskSrIn/dPEtVljaJvPBCFT+JAzU6/MykmZwqtygXXhEjn
RzlKZuQW/LhNI7gbE6XwVqVpPOVR84cGFCO/VBHYp6CIa/NjAjD+O95F3lgYU9BMKE1FLtvfJdXx
XcbL8Jd3cGQjMYcrHGF3beYt6kqZMQxuNHku+XM4GeaRa9Wi8Z9gGmNR22j4as0o82cEG7oqkkI8
tI77OvpIZFYT7TLMG5tkqMwPRu4MpuuG2khBrTK+a1aPaqIprNGLDQhR/z3OE865RT99ep74m1TS
6nfkzIgSdJP51cYMvWP8Dn+bKqNCiWaFA5ldPCeTtvOjnmIRf5EobcS5TmTVqt2kW9XJ0RCd6mjH
d4E5mfvGoZLt3340aL7xE26OjCPZb9WdwEiXxyrWRozE5aTvE41zmd5NwwVEo/0+Vr6sA6Pr/F89
VVRuWbo24u9tN8gek71Os3oOE2402ybR0H2jRGIBjplncQ8u5uJva7n509BHzW2sVMcAZaEBZFo+
+6gqNzo1P3/9rE4pYkAsYhQ7NtDvyrTKHiEruTBPObrR6OLzJfvc7kbgoRwsRODLSXyQ3xRXKuzE
R8+9Zt/kNk2T0yK3orXFpeT+wAmn4URVz/jaQzMzDPwy0mJXnCLmn0UkyccbRn2iKQh5cEq8bSNV
ura86u6hbRmoRBAptpV+hr0KA2RQlvfT2GO5ZqKtt6GDu+Wq15X/XdCAuM0WzV2PpIXPEaCNjc75
4IBCzSHqDrLvRk29uSSMA9EK56Ez5m7jgBlGrGxs59i2pn/xctMNx6bHCUPdFFlrOmdXSk6S64Qz
fhdTbLfbVNO4s0QFDlyzrfRD23nWaRaxcTN6epQ4nLn1OqJcc8UFbA7rFCIvroueQZ9JHRmWEGyo
5GPihwEBGKCMMT7kjuL362kHe6cYb9r4uPzPNuQ1/kxOLsih2AS5v9/mZkx7sNbob14ULe1G0kqy
s8rC+xzzPh4DPadFN2QX024ix/bjutqPHkFKXWVz9EPwB4twxdCJ9KqxTrFTVUgUkX/xY1STtvCx
XGaux9eS2nujsx9UJEt2zcpI11GTx0gbjsFNsXaNN6uIzAcEHp8uS6cpjIuT58OdEB8BLUftD3JM
JGsNwKzBOyvqE9oG+ndGfwvBq5A2OC00ySXhToznrYqm7Ki3GbbRCctQ7DruziMHcYsKlT423C+k
cMtLxkES08cU/aZNO0+riELXc1OnDwqI8DbJK5q9KbaDkMsgN1pQiRshgnRs4vcpd61DNtlvEwD/
q9VX6kFQJMtyTdiTXwtbpBlFO0Sk/iipin6/L4Ubqrvzq2iq+WXSR74EnolbnAubjhaq1kbw/xvH
avW9RSHnszM4qC6qNNaeiYkmRZ941FsxPKJUwfkf2zmlnUMn6x4mU9YCBtcsuwmLvnxJmCRE3mSt
yqKcjlE+9wdv6iRvRKyRhTC8v1ZKZw5FUf2mbpj68g4xVJEWj4fBMf8nm5L5jCD3XQ9MzDuv2foL
wWcYvcgxhQL/5tY+1yd6Smbew9LaJy35UEcRpm8nczv7OGc639u7bo3i77kyqHV5oFCgfGwqazgz
tLRwDKv5bM7dvNb6gncsa6vQ93znpqiLPgtvGq7zaKsdHTX5q1dnKE4N7E1aVyc1XEymJHIVpXrE
eWfMH1Sv0k1yV2N7kdzmsjWvM98tYGlbM9eMk9wdReWvaeYVj+Beh9NoudFbrc06ilv+bqAuBKXW
GeGiVL1r63Ljj9a0McaWymxOjS++Pbz7QvfWzXQXR+u5GF69yUzcVS1jhxJmp0dOWsgR7lqp7OBe
GXDOMovJf1zrG44/zJEIWG89yq7XCwPSK5EcbFklKhCT5KPKJ/PSSacN2nz5ROhBn6kn9R1FJv7X
QuG9mAC7KEcQRWlawhA9k3RuDDMhg0aVCJ6aHjEtLmtsGZWbrt2pqEIODD2bBgeRKu/okICTX6Lm
3a3FXF+W6FPEuWGxYDuYhnzuICEdH/mXUfHVRQJjgVmCN1yBDGLVlGpqsHnhOellGf2tYsM73cuo
Jd6acDE1nDxZEep+7Qa6PukHHtB8B0Xe/S6hJ251hpJXTBwmP6h1tzQAO0x5DKFddEHHZlvnu6gf
WhSYWDl7fRoZAikz5uo89xGRgpl7Oa1TBV6nKL31GBs5Ynpjvc4ake56zh80bU/eW0HJ1k7irINN
nRKjZx8z3JGOIJGQWnBLdRX50CMZ4WK7uHqBtj5Vap+JKMPyOVB0brld9tZwR8DzJVMRNkasfqdS
plerWBxaB0auZHmi6HucfHXA/8pEh24fkpe+vdBESjmKfMitOfrulMtHVzuDfp0LTf7Mfb385jS5
HfxFn6ncpKqa4cV4n8Cq+BMHhn3VWMk3EL4Lin9H6ObgbpJHba6qNY0l/XEakMmnpDd2ixq7j55S
szD2bU7TZtHcqD1Pz2hY9ZoqOk7RifoouD/wJtYagmGPyeN5gP70W+RZeb6Xj2zqgj7plRDECTrb
1YNBx/m31ARy5xnJguw27tgimRea3CQ+1nLy2quK/Z3KMH83bEl7x6uMgwDTiRVJVWfZUeWeZvN8
VTV2njZ1b3TKmRvlmtlH4uXSCWyurcdBG+pQU8661ZLlU0aqee56H3tWhue/cFX/ShsMDiqV6i0C
Xe8eKf/EoDg9mk78jgKPGUGfWwhXAKhh4gxXpUfMp9Pc9V9aZ2h2tVNM2xG+8lqrh+7R1O4bg6Jj
IGrckpW0X6h2aD2Ckd1CKe9SYbrinaGqyTSs7zbmw0xMQRtFHEvG7BUynsdoCGrHMj0ukGv57hwd
Gn3jZFWgQCWtczsz3lhMvgeminvGwv7KQlpYTxMhzypV2TmaM96RKM54FyZ7mb4cf/YfvfhcRIw+
kqNvP0RlUh6cOG5/yoocmIxOMl+26Nkr1+k5ArTRsnGN+26+aEcZo1NaQ8XA5WiPuA6JdOiGhaW2
PFr0nYV969tcJ6OFZNHimTH16VpEx0y/2H+YSVgf7BzRFq9ikTIsce0/vtSi16Gskl2BkMH0nBG9
WhWtrnGwz8hONBCwyFJVBIks2QaCzu7SaHdxnr7qyH9D4C1G/OCZB9ppd22EvN60E8Njaj72Ba2O
fRq3YaNbx3zpUkoYaDTIl1PkDa8a6ITQpBqrECj59vz3/4nt//8sWvr/UTjAIYr5vw4HhH+rEpPx
f4YD7n/gv8MB9r8w3vuO76BjgXhx/x0q9f4FE5OjCuIOwQEfbuy/0wG2S6hU8M+EcGEd8Zd/pwNs
61/850AAWEAKEQGs/6tQ6T/jzQ74dFgiDj+JnCqAXOOOVfiPaEBd5ZrK0mXiwb1vLVSqhlHfyPWc
Mjf8j8/kv4MJ/8iv/iOF8F8/yiN7wE+BDmGSlP3nj8pTN+I163AfmFQS8+PEJp27/KRwtJ+wNRKY
a8viJWtabiB0pP9v0tXmP1MQ//PnA+AwYUjBOOJT/+fPHziZYcpGYaHaNU4eDJF4a6G81NvQjkEB
ppaWjLB8OScZ/eCOxFCRxMYTzRTunzhzowcUkdYNOYjozDzy/0HdmSzVrXTb+oWOTqSKVNFdJTXY
gMHuKDA2qutMVU9/PuE49zcLLuu6ebs7YltIS8qcOecY35CIVwil8RqORwb9FWtGOrL3zHR44aji
pTQE44bGnc8jbY28QEzMaAAFKBLjlzGEJr8qaEZwLh+a+I73hzjJ1mnCn5E39Q99L617yKIl3arJ
UEx18vj+89+DI+IHvwhFPuBwqiXQLsvL8dePP9UibN0pVQhbAsGcUzjWU9lLj/4Qqg+GaqnrPIjc
Mp/yDv//xvNNKmfCYdD6urPd/JrZJa0VR328VXFOXwrlf/3cmWPtrYK+xsbH4Nb3VnkUyXQPjdx+
NkdLmvtIZuouVNYQb2L6ND+hdzT5Dn7YEuuq6upx1GRbrxM3nL7KhsxbdhkocVRwBkVS4LfqmTnv
eNeRKl7g5EBRdmVOmmnzItU665w6ltdxqNOM87UHu0ugrkMwm1IyArGsXXTvrqXabTYEqLXa1onb
TcwpzsO2UqonkQv8nKU7mUhqNVz5S7KuPPTOnY0+0SQ86qTyyFXYIn41513Sjp7HOCRIPIY6WjHm
dKLohgYQiLuQqKQnr/Us7NKVxQxv8MYCCx0acHwAXUnGJIHfdr2qO9mhTJ8Th9S0lvbMJpUJ+uTZ
mRlLEm/vaJQhZUDTeOpHQfzkPGT2RW+ENNC7kPYmAVpu/jVxg0RsPSRdZJpgFtYbx89b7yQxx8B6
5oZdeT6RnCXW2Naj5EtG4MVwCf4pCHdz4tfJLkl7Qs1y3opinaGQzE9D22YCGfZEf2/RLATldUro
CbU8Ulu1oZcAjT1PzRZFaEl3w0YVH6wH2WFlk2HfhT/17MTJzlE2khJ+pIlDlNGgSZmHwCF8lXgI
5G5lgbI9yNK23joalIORhRxNBJKXfvP5y4/xqv4PHuPPYsCBiNrVhl4BAejtq8+8ecpgbap1VHnB
3o0ZC2PLQc1uWvTCGHSO27k3qh0zaXQBuQ5fPr/+W6jK6/UDx1tYk4HrAJY4YD2gu4oSZGX9ukbh
v1Vt5Zxb2EXOmH6YexIp0yOowFc4xsENw8z3PdAjxGX48oAH4i5B8pQdJKaWA0IWh7D3dizbcxIQ
/ScOJ+1JaM3ORskx3dBgE6d5U9s/KwYCwPWnZeJCs2U3cyI8pwykLfX58ziAGS0PBJYg4FMym+Gj
OPYB28AqSBBqmpz+txECuAgmuQiene0gmOWuojEx8UKgzCp7jvPEZFukqqPl3FUF0YmdNsSR3er9
bsFeDUIF+Az7NpKnty9IaXSlMG0t1gj+EX/26RAFIB3T4gjq5oNFWFIfOOxHgQdsWR4swiYdu0H4
2A/iauhv4jwlUZTlDB9n4XTebxLsmAWNKRCWlWiRhK3mCTXEirBEzqqmHtDBZ/RgHhs52+aO1keD
cZXT1J4jeVhsdMX85Mjf/P7lBW4Jx8azbJ4MRcjbZwMhQ3r94piI+7n+adpVh64rLHYJVAI0G4az
P/JyLD/+f17ehboifQsIEeMlAd5eHHythpdVOoI3uCar3vnWAGnnLNqC61370Wxv3AbxIhV0Hl2n
QZZ9G4YW4d/QdMYRGMzbl4K6hcoFV+bC8USH+lrK/b1hxrOsTeJ6iFvzjeFLTrN6xSl9ujtyux9d
xgQ2IoXvoocMDt49cxiYWuAJWKOwcBFPx2VwWzSF+zWhnfysaa/vVNfO90Sw9RdhVNJbG4l3FMxg
6f7tDNOvzJNqbJ4iPcMY+Pyve7tyLs8AYhplowMn36eSOlhIaj+1yFaPm3WL0+K0kb6xHXPMMmXW
30c6S9F/kSETols8F1Pf3f771U3AowATXYiQzkERmbRWFznahXs3A2bcqpy2RpUlSDcZYnV0oLCz
oGrgFGvWoJQJXBh+fP4XvC2a/ty/BXuFV5+Fm37XwcvviZgij3egL9NyXqsaduNKpc14U+GNWYVp
npxYU9dvP7/swQK5XFcKhzClQLJKOnxhb69rN5VrtTWDeCcF37bFiyfu86ihNOptkIPUat7W6Crz
WhZuitNhjAestzLJiPaR+VzvoCsx9fj8r3q7Erz+UbSAl7NLsHD8g4NVm3dEMGIlv20OUet4TqRO
tRj1Nyd35vM+bv2Hz6+3vPl/LwQ8BBg4IFlfa3jAtwcPYZw5sWfsYmZpB4ueRG4zEy6L0frqFnen
vzXJ4NuFVeAeef7vv8nlyrA6X69sHUZezGZe5gwmNPETlIqRxAcRejiJP7+/g2369YHiIHdY5EC8
0cQ8eKA0q9xcNi0avTouTqI8CS/t1s7WjFvLO50vc0wNAKMzvZ1TdGhqwbnfByoCaDDBL+uKKjtN
W6d8kr30j3x7yLveP37TlC4LALJ+mPUH76CuNNl+gQtSpB5uoH75XxKDfsWqROOLxpoH4+WQgKxZ
9RRwV1IX2yArNnIRy5OElK0R1mfnDBkldh+OiEyESWPFM8hgp1mZuXKfC6tSybqLUdJs6ihlEhTD
cX50Yxmk27yjfIZBm+958ecbJwoeUmj2F+R5mOE2M/wYkZpIPLZRmSO8onB7kXEQPzrGiCShJPdy
3gpZg3ksOtGWu3Ksp2cjDpt4qwbfOh20LMCrFKofNyHpGJu2dCVLmj/V351mENcGuhEIQDFT65Uq
ufh51vt0oUl5672NUGFybRkDMuuuNq1TUdVBR+CFVVcrFD4uY4eslrdDFQzhWg8NM5nWoVO8Lqep
X2Q0LsxATgd2uy8TU3Vn04Q0juRdIDyUz/7LHPm0y8ZBBfeuqZkGNhzcxg35prRTpWK+SaKHB49J
FpJMtNxIzjCLUE1HBhmGea/V3Uhqw2MeJt1vP7KbeT0SuckkiljG37HJEeB0SdLxV3bHBAEw3Tj8
pGxLME5SEd0JJyrGnTsH2FX58PFKpSLMol3qWwgdyOqdrkudm7+1P44/fTOOrzgc9wSCmir4Rsxk
xhEg6ZxLbZjwkNrKiuHPJFVFFvpo2cjpDR0k+EiLLFtbo1DZliRobFF1tKTsDjVx5Ct2hsa/yms7
eSxyen8I3Sd+UCXijHTMULfNhiTtYD+7HhDsqq4DFJ/Ez65D8i5OyzbHy9dOGtfNwDnuF9aA+ZsT
sp6u+kGGi5kPXZExTIrZWT31LYoMI+D3y7uUWcqkn9JeBQ48ASG+W9SlvzhGTM1GM9Z9cYkrfYwR
EpSbTIzmeDoxQLbpbpf2XWtkzfdKD+JLBV/si5EPgn7/ZKdnRYV9dZWB7WQsGtAUp3cwj1cK6XTH
lNGevFPuy3smSDAPEPR5Gd9Y5dhnMvPdcM+ZhdN7W9m6Raopox5HWs/x0HA739p3DKmjXc9JqNsQ
bIpus1cZ5tFJJpgFVTbSvPdj9K4MWGxuQ/siObPdDPdN0meadxOYpmKBjzmWEvHaPLlFpiAA4SmC
mGMm2CZHcioQjdVj88K0JX5CzFO3jHHQtaynJPP7bSF0BbGSyRHQX+JTsm3W4WM+m1oXBWaTZcZp
D0fCWGdxPtFoZ5//iQUTwSRuFrc+487r8UpPMjL3iAUovDTEP7ox9ZiKjQpNBA79bHN2xwJDDb13
6sVmReVdk6GpXKfb6JBZNEYp3hM02V1k7+iRMjZFAGY9cmBHOOgnoX2V8bKOq1ag/z6x3B5XWqtS
t96GM1P2jUMm912gC/zHXpQFVxW/kY/OLWJS3fNx1/yCibpojCrrNpFb9vaqSR2soS1Cisco8ZkU
NjKoG85SqfttQJAEMUlpWkV5GaaPjp2jV/UMXxunGfEbP+qKbvMmDSrzeXRV/QV5cFetQR567t5I
jIDfnDj6c/IakNDSfiFh123JCzb8kk8pJ8j9u2XY/osKgvCxkOUM0yXXy3Mdl8/OhhgwTTPDDgu7
AkneoxFIuDYRO0zn+cZ3U0aUWwozHcVNLO2byEzmAkBCLNUJCYbWpYqc2t+6M49mK4leXg9139BE
ANr7layBUW681u9m6FRNg28k08NtPbG94AA2GWE6E6Y3BiiS4VU0E22dJKaseWMVui3uW5zboplv
GPLmt4yoymlV5zZyP6yjkjZOHkfVSZACIFxrSCjjFj0Y9BtV9vG6G13zqq4QeezoAkUn5ry8+UhT
o1/QjqN8PWajOEt4I4INzmfTuTQnh2NVoIqATNqwN4ydr1wKrS4HYhGBrfhiDFb5W8x2+sC/4Lx0
RqiHTTo25Xe/YHKEtybDvJ0wXgXER35UvJl8p9qImMz4lR0LmxWvKyVaVhnb52MvrI2G8V9e+1at
wnXV2LQKRfs6zG2mbylBsh4mHB+USF7hLJo6XpYTp9PMv2Tfyp5EQw7+G/DEeX4ymrNLP4Y5ONi3
YZhfWDnNqyANOcE3nT/gmu/jCC9oaqt2pWtBpvQwehRUbROiVhWMs/Ru6CoyPlZo9Rm16sHRw0Uc
u90NcZCdi7mUGR6S/byD9N+OTJjqsi5+lDPCJt64HIriGpO0AZLQbGFgY5Ao7EtiTbHgm2lF2HaU
OABYbGtecsBj7LZo+esw3FVC92rtoG1m3TDj7owvBz1hEbj9l6ySemdmifutsSbj61yZiJPnvMgu
LaJ16atasaDHamut9+hZt/lQGReDXoyPTghIYN21X5PQtctV08PRYBZ3WWAl/13kef1gNgOiCM5a
1DRndVRUybHC7v2xyUVDbguoKWB9OKC+rVzzis8TCeCwllaGAKpUVR2hnm/Rk0vZZs+JTLW7ttJ0
vk6ZXhar0VsKgzqeUC8VhoUGaJrKyVjpeNApGrJY/2jrvAZ30xi4PsEQkT7eiSlNEH+QUHWk0v/g
/MEBfPnT6fKCQ7UPzuDNaNZFProjsiPB3M630309FUGw0bWpfgmvucVOoStijLP2lKaSeK6lM94l
9ki3uBelPR57pHCQDk8DdCEcmgO27yxBIwfFsoo5KpTIXUAssiqf9aJdvoChsp8INKLzGtTkK+FL
M5JvjBbhMdRt1viYkZL0WyFszbjON/svQYmjGhCAoF/Kh0yGHT2ZxL/ubDP+LS0XNmaQqx6gXey3
QO9Sq5+WS06Uu4YBUEO5zEXDGFE9zkqL7wF3Vv6zaYPQPJsRjw3rRHrGiRb8XqveNAyFNXEKbzXq
TgbUiJDuQl73p06Eow2sUMPwoD37PZ8jB9lR0GCoysoQCJAYnGrE1EyC+9oJ/QAQ3sAbB4qZcea5
ix/4Pk9GglTj0G6/x0yPIFFkhVwXZd8shgMM/7kfAVeylfKarUNz3Ti3qxQfhYy0nFeui74oH6fs
JenSBsFyQi2wGqgn5Max0TitulC4FwvV6offt/NTj2Ay37YV2gl0lIEwNhZwDtq+1HbFFhlWOrHO
EDW7ovapduQsFchrBFHxeaSbBx20Jg4a6dX2ulD0ZNdlF+Q/EC1FFIKyyreI8Xpz73td9uJSpzkn
ue6dnaJoZCma7TrGvl4geU3SrA7XuTup62D2EsQWDT4EtjDIJo2o624zZnGE68cK6kvqU4lSrzIy
YzUEcRUc6ZK8Pxi7pAGAMQHFJCSH47efe4u6Q4su7Ndji0PUnAqkMKnNXlDKZblECf75wfH9yYxe
xBL3wiDRstzXLuNfo5yCMkcOLZG9nVXK8wDkxEM1qGJnOhVr/ufXer+USYZoXINupeW9a9VqRNBJ
HlZ4Lcwu33KnUCdTiJqq9oxzetpgLlElEYCZiiu3PBqa8f7RSpub5alC66VTvKwKf92qOVk5Wjqo
Qy0s6KsZpfPemFrIRlqLnesm6ZFO8PuGD8nEBJDbYsnPFt7BKgO9xMdbTnlRjsA5gKM4ELT0uPMp
WO4DcuKoDMP8y78/Y+K3aAFaJJAQZf/2JhkLodHrXZxxQVJf5HARHhDEQypKcLJgctWnRqzD+6zH
G1Zy9P/3e3agu8AzZiwVsMS+vbxRJj6tB9g3XZUatMCVuw0GbLK9I6e1F5vYyqZMnH5+z/YHLxbv
sPXaTCI+4HAog/KfmPeyB0SUd/2vklfAIWauZY8ZkrpUOwXwBjc4I4twX2JZghsUxNNTrKzQpi+j
knIz11Zbbkc1R7vGlIlch7nWl4FVulj4vZZTiTP4g9pltQnUx+6oi606v5unmjjvOMWOMUNDgrxi
Xwayr8g0VZ4Cauy1kKlk14OntEt/rFdT4eQE11olBiBG1gAomil0NxGTw24fGFXHGE7glcOqPobb
SmFJPfIZftCR8mxLuEwfccswO3j7G6VFjyvXR9mr2zJ8YN/P5BpNyfSv4aH03DyarR7Y9QBa4WES
nMGVVVqHuFuUadNn9R3OEaThbnVVfQEiw9JLGQ9I1kLAeOQe33/rLpUE5HVGAL7rvuu6RUve7hgz
LSXhdo9Ma9hGTuqv68Cfzow0OJbj+8H1sFAteTFUFBAYD56p6NtqdtpCIS8K5sVk3SSM3sfwWvHF
JxA9puRf09ggMtLW5QnbjL5c1zrYKTxd8d9rxRDexYkS46+GfhbaXnPkUb7/uGjbeEvBBH/G5ON+
+7qYuuoA3rFqe1OX3PDNpzsdceCLzNZ41AUdDkkhfkpfst/ahZHefP5xf7BBSYe+Lf1rii/OhW8v
L0QYEy6P+qIflb/T2g5uTI3dpxCievz8Uh/8iJKeNAMUdil6tgdrp/C7KGdZ5k5xNt3GOsIbVUXI
wf2AMw9yvO7bv1/QZ6rKzTGlQp3z9t5yZcAjqUzcVKjXdj6DEbSYbnFHFsp00bhDeuR61rLlvG2D
k+qAWFUw0F2mhgd92Kqc3M4VvDNtwaEKTFppc0goinKDQBFqbWcG8z4b9HRXu9LAntEEzjeDzGbo
5l4jQOxkaVzvQtnrq46sTWPjQXBr174c9ddUGTLFnDHRV5+qAB/REHVgOz9/Zh+8jkRs8eqzUngk
Lx48s0LHaP9tGksRHWBwmJBmiiKhD9BIWFCejKKzcUB+3JWpfQpFdJZHvof32zqLmoP6haQhEqxf
e91/lRERrTRN7jhvSRfG69aHVjWKqX5RYebSPoA45grkGJ/f9fs1e1lJyVCx0dIsTMu3b0odeJPu
Wphgo8VLOTO5OrPjdD6Stv7RVVBaMaTlW19mCW+vgqRBmRYx52u38uYvUPwgaQUQwD6/F/OD4xcp
2Z7HkNJmmbYOPmm+K4+mCpBC2hc/aCW35zUp7xvBWeM0qVWztk3Du6H/S8NcAf1Lk9i6giE07TLh
hohCeySRR37V1zPfwafhE8ROHAOnbYcC9e2993MbwPEZNVBAI7z2nbI+8RGMflNmPem1KwZ3S4od
jM06TdLvvASQ6S19LLH5o9MycxzGdezN6Gm8gx+6VJEdJ33B0VQ3jreqGafed1lh3TZThDnIaDvj
u5clfkjHZRx/+20fTDd5EpvP1M4AmEhE86Mjn9wHb7zPSNlcBoiAy4KDR9P1nV94NhTJwQif8LZP
p3bn2rDWxnkbJJwMBzQPRw7py30e/hzE+Ags2VQR0jko1v3c8PMR8tfaKef0NCIka2MuZkp6w80a
HxB0r7SHVdH33fPnr+cHdwvVjG3VpnTnLzhYYCLYS20aBD3n60zcxExXrw0LWkE0uNHJJFsCj8u0
evr8otb7qxIk5AF2RsrBPnf46VVJES09Mj49t2r9tSG1pa6oa5J607G/IpTGgjQvyIFF/05tiCdD
dLN50VilevBGK4VNUztgYCYRW+2OFiNRsI6vc7g8WTmktDNrOPKYWL7ozHd+x0qyfNlmSFMmkqPc
zY0Da2ei4nX3ZAtCMKuibros5rA7ss++39IROLCpkw1n86kftl+MPPfryqd3aOgeZL2T5VsKK9hm
YVKdfv5c313q9biJVpEsaBSvi1L27zNfFqZFGlc+HElL3eH1G/dhO0i6Y7H81xeWXZxW0jK5Zmzi
H34kiV9MhTnQ5qKjn2wGswlPS3o9a2GY9WbszHDT2HX3Fbtnt/v8Ht+lcILotn1C9pj72hIb5LKs
/7Uj0R8gPg5p/Dpwc3FbmpDvbZArF63vVifzNLs3eYkC0JgZ5TFIwfGSdtUXE07ESqvIO83Sprvq
qmX5+Pwve7efkOtk0zvnG16Ex+7BfiJgelfc+rxORze8BMXmnssos88+vwo2/cPFggofOfSiR/bo
/x8Gy8pMAyXD7guqGs3fLjEDA0KuV+dwoxnPPiovrx7FKBdVlhxb9Ij4QRmV2hWYqImW37QaGFPm
6yCmNbMivqf9EYyZ/7NKq9GESzeU/qXFab3cDpkQt5Dx+msQUqrZyUTAh6BCauZNaKVVSNtQOLg+
G8ONT52hsQDuVxG0SgMZMxMnOk/xFuBZ02J00v5lkMJMoi1Ll3slspiG4uQkmIq7oeVwik6fZiFm
4++daSL7tIoWNZPjFRqsajXNv3WjgbBVMJTEeRtrwIYRxNdiNbS6A4PCwaw7HTK3h7sYYEI+rQMj
ZGTHWk8AyGDr7kQzFvW+Fv7Uhps54oV4sZtB3gfN2P+SfoUrNi4KsAqsXzU6w7ad4hXrD74SDq4M
zFo0yQQG4RP5Geah9YNJUgeZ1IgKSks90pfH8tncqEKB1eaHChE7e0b0W3rRtDSeG6Df0m2c5wRw
BHE5qsGGX4XOCwNn6xzvxILFarMalk4VlOW6mPLykgGQmZ7NaQZn3UV7hYLHjtQtgz+JV5tTHi3x
KW9BgqNvgfTgTrmNTLTjdOQlrosnb7CXxB2nbm9LGbViX1cIjzeyV8hYB1XO38q6FPeVckhcC8ZF
bDDzMvgrpjrY8FCZNiGE3aG+jpxxePatchRbgM/TDzWHibVqmrq4N/TC44qxzRnr2M1sEE0c6WCP
Y2qDkNwPJEEMKHzjEw/wZrbXVlSeCARI7QnNAz/fZRgxieRIRaMY7VFwA3eJF0ZCNo0VtaeyXpxE
td065CgPdJ/NkfRE9Awt24BJBEmJYWoVDFZ1iSivCPCRGQw8iyIboOUWAN1XYwHS7LRReDS3CNiG
CZ2Q1s4mjEvhrMww8ux9nOOJA3IT2xexFQY7oV08QJo4p/SiMtweJ2TitI8tq9xN5cavuMJGXyI4
Kh/SuLHuNNP5Chf8GOqNNpZOMQD6AM6TFd9hdAlcABJ1+FMwTvzZzf2A2wid8WNBrQaDrzFnhPOI
S9HrJMMUrBq/kVhQGTkCbutCY9OatH1RmhrWPcZ7eE9Ypp45AGh8dzZIrw76V7aJCeZ9pqO6OK76
RsESm8FWK+nwYPpOIRNvB2JRAf6WtG6cyajydUk7EU26jxwaMx+fJDS6JoAl6jaP+Uy7m+Ac20HJ
Ypn1uTmp4Pc0gInAvxgv8T+dC3Cs0j6w3T4pY8bLjouV1EYRVW6UL3ux6yLU2vD2kuyK8h/0R2tU
CPPoDUfHkj/fr8fLsMNCoAqPyvEOcyATfKN5MtDsdaKm32S823tocPOx/ehd7UbbBQtKQOcFkSea
s7f7kQqRUTG1ZEisB8amLa/Lj9ycAeOFhn/Gu9TdWLnfn9cOpt88rprvaA0Wl1LuE7uwiMJmqzkZ
JwQzFvKbPZPk7zU+uvuKn6E9skd9tHt6nkViBuwY6v7DQ3hH361nuivWKna8chdZpXdfuj4Di5Qx
2zmDP4y7njuOX1l4wq8N4+XTssmSL0MZZfp80T3BmtBm+8AYJP3X7Ef2dg65wpP8dSYh2gcFDDVo
XmIKGdZWkdo/FaN5srPK7ntVxUdK0PcnIH42Cl50yz4nQIaOb382VBRVboTdsI4Z98I1RrRP1emn
v+mKuNd6DJp9pSd/zbQouoQsWJ33THiPHA7fb+Ue7TM6E0spYzL2fPtHyLqy2TQZdxaFZewHfLYr
vxm/21I5Vz0TwyNHmw8vx/iDYYTJG3t4z2NPF9L36IX2Mfz/SBTFz9GZs1PMCFibgiQ88m28617w
jJm18JtSruH7OZgJZOwyhlhoNRaJt4i6ipqoiaIkeQpuB9gB7IFDOPtfQbZ629YP2fs+L5benTOW
P4D+FkpUK+D5HtSKlR9NwzxiphKVh8VdF96Z3c7ek0zT331aDI9j7MiHz6/5vgjnmpRl9GscyAvy
4KYFENvC6uDNh0mWMkFL6tMRWQhSVGzGRy71wQ9qmhb7O2m+tmd5y9/ydy0cTEbsMHRdM9SCq5sg
XhlXunXc7wNUWX0OHab7Tt8hj/ZOKunSuiJJLuYwZGvny3a+1nGkHxIjtW6VQYbCCsfJrPe9rM17
FwA75uhEXmF/Cr8IJu3FqpIF/iW4qzQEjLkWP+fSdkhxQmO4z2m13QNEjZ9CYUWoszgnnw9gQS7n
hBCHneX0EkGVSosbP0zJZ3THrvQ2NZD3/SjJHd+kuR2RXdam5dPkmTEYJ8Ouf8qOApdh6+BwYHNQ
yCgjxW6SGAVBu4MAnbP37Kh/ofcMfc3q5pYh2xC0EYAsPTZf+iL2izVdKi9g8NUn7KiYCY+1DT76
KXjLXI61Fj/G4bGE0YMizZYEEOSu34vCtS6ISfE2Rj8gxULhUR55tT+4HmsGjU0OegyhXqdEf/30
vk1CCNokCpgAajYPJjQQZnmwyCHNA86LHXFsyfzgzbaxxdDD4l/HIXOwWuHbkpBt5hHV7TxfjWxo
WJLt6gqlTPdUqRiSTQXfADwFEJzAblEZIzb3MvexDgSo+Njwtz08101qFGl7ZG378I9jozc5/fJc
/INGhtEMflA6nIoac0we7Jihf6p6jw6W685HztkfLCuobvm2kXkwWz10HihdDDFBQFwrSPtV0jTN
Ra1ncY7KFMByU8X7EH31kRu0PvrFOWnbzPyoM4i+evux6yqNE0Nyh30cYIlqJtcNz2Fyxs6udqye
JLUuJEgFJoP1EDcG9skAvNXKVAghN4Ar+umCL5JtbkppaEFAKLLn2g/tnEFg2jwg0VK3khbcvG47
pxl3c9H41/ybMMLpy+ltL9MMxkedVi9Ig5kRaqNX/pEl7X1LkIO9ZUEB8SgOiSk/WLJ7PlzQC7G5
9l3dfkvoSO1o4BJ2V5tlsCU1vsCPZxvrqEe5Fuc2QoHMUA7WGre7aJugPfl8jf2giuTvIaU94Mwt
xKEFrTVr6KEiQrdZ1kAQlc98ZsXoKDpyrseQfNAD5CxvOdQ+TH3wOh8O8Vr8p0HdDcNaRFNyok0B
aXhCKPtl8sBAkUmBiJPpVxo/zXSA1MZ0xwF+sy6ip3REwADv1Y5PkzYELeZUbvFVUFt4Z41D+c2h
vDObtfYmSMumMz4kOUyi9ZwsVGani4EEIUQJI3BdRDlkUTY7a6N0q1+cfM3fmTV6HMaFLL9i4U0v
PKDiN1mOlHjlGoosDF8INNrpEDYP5lyj28o8dGxQRhr3BXJSPu+muIn4NKxUHhsMvvbP3/ROUfUx
imSPZ5Ll4BR/+1lEyvNTkHhyjZrZrDaugS/WmEN7QBIz9ygPPfOB5pz11TckUD2Z9WTooCcu7tLQ
c4F7OmX0hdKjc3YhUzZ9YYRj8VROOKE3debRqAj46/XW60Bh3Xqgor0tO2rS/vEe/lNW4P8bEeD/
u7Dp5aP5v3MBrqp2eJr+xgLgXPlfLoBtwgXgGLfUN1gfX70sf1IDnf92l62I8wKLBKZI2/o/XACP
/wkViqDyZDXBgcRH3f0JmwYZgE8RbSXeDOQqy8jhH1ID324ELjZMzg8Lf4CZP5lfh/qT0DUB6EBb
2ZCYI56pmOobt5IeVa4FaWVFF6i4aMZgOLJIvl2TlsuSnoiQiaHSH5fT21d+tr1JEGkHXTw3yvua
880+ptN6bJdbvpz/fFl/LsN4GO9vwIgG5+XbywSlNpoyJlwDIoB+MDvHuJWT0V5XSQ5ek2rAurPV
gFO5EcpXdFiUc5srplsAtztW7CoW8L4LzG/kDnduMKO1rQCQt3R+nsXrE3LhBKhNPo6KNBeEnxnE
r4Q6sxSFeZlMJGIQfoTagCShSozsbX18l7UN2nfKXvDk+JDNCPYTwFOGJcDv1h6FJHQiOzLDqzHt
9C8q3iLZWEOluw1ifvMpjecUbXpskVvdpVl0zkBnuI3buG+2TZyIb8pPKgW9qII84rkV/b3CHjIc
/K4s+rNwAFNn5ylrsgkHDBU+plziymGJFvvZz2LvZAY7COYHSw7ANS9z2KtHNGBFnxGKYSZ5dDo1
NS0isx4IkJmiuAOyioiPIChU4uv/KnPAAgFlNxEG4I3xg7ig0JqBULt5bJbCJuZJ0YslNQKldPJv
frXXH56ZxR/5mGDbOzgb92KqbDMxbJr48EZ1aLD9SAwjjVNm6wTn0JE37WDve70gH9AilFtet3c6
LnpoYebR1wZZiYKJPLoq9y68duzjrSTa4rqLLIvwjNkxvga9gj4X9VkS75Wm8bTWnEBAwCaw6jZl
RsqdhJPw054jj1gnVw9EKNnSfMkmXyU7gyCLXWv4NSnadW8BavYJPwpirNrQqzp7NY9De0p2D9l9
gxnm8OvCtLIhohpNsAvTOgYtkyDR9nEGMHkIGiJHbLMyvjE4JHrNROsLObNR7VlWNOB6JLNshBV5
lPyYyyr9t2PAnydnBuhU4KbQgPIOdr8A9IJfSM8EmNTPhAs40T4hpmZniUKdJHVgHhmaH2y3fy7I
SR7ByCKpQAX6dlEwM09L0P4m0XM20K0K/Tp2B4I3gxrAeJugDs+jNNv6OonucN9EdKXzotn6iIy/
AQgk1CWT7f0sW/L10Nu3aE3wK+T73MybRztEsk06Kjyzwef/ChxZbv7aXG7+rF9/A1as96snjVTP
xE/uSEq7Q2VkVJL8UVIgbIqy8tNNF3XJOZzBHAzl2HNs6NQUMmQueqJMEkF8QDjPeDaSrOA7xW2O
9a2MR6Sq2AUQkzWzAiRUYb12OA4RVLYqm07jM6t7jdbY8YlDQhemyHlurWvgGZRNyu80s8vUyI8Z
MN8eg5afx6MjgLBnqSNpRByc0ehUl6azJHXV3PqlCkUJK0qXJ3NWiiMP8qCFtlwL3aOkycHTpPV5
2F0BLOihSCEY1kLZo3EgjqCj5syrUjSAHVYdbYzDL/wb9Y9mTpJz33VwfmTk7JhHNsT3+7CP8HSZ
n6NARYG3HJ3+OgxX/ew3rW1EW6+BwhV1gEmZDSxrpr/wYzNaFKrOyyNXfd0A326Q9Cl9lB0OBxas
MAcnMkVLtCk8BT69n9qclEpnqnYpw4UrOzTw6Yh0yEisKXzC47wMgXWfxVipVCadi7xpa6BUlib2
KsX3A7Egzj0gK0GFkyWzInmNOycl3xerOcmZRpmFF2j8LZLgrNCBkAZe86FvSla5GF7vuZ1ETH38
MCuWqDqzv9Z+1jc7mDSyOMP2ljxIGgPRqq7mdN56YnLFxvISzWIKOlSsRoQi35DEldWpYxhgqfPZ
+x/OzqvHbSSLwr+IAEMxvUqipA7uYHfb3X4hnJo5h2Lx1+9HP1kBEmZndhcDeDGkyGKFe8/5jp48
p4p4VqMI4frKPKpvIoxNS/MhLR6L2u7tNTPqvOs4ewMnHfxJrGLOwvWVw+/h2ZehhohrUerwgml4
0v09fMF9PEeh38Z5YBaj/yfpm3RPNGBC9mEcbvVMVP/X9WxaQOwQUaawt/x3QMG8Y9vpFDmZnjXx
MK0HicVpfG09UpoNYoX7+MpgOvlwaVUgVHOIqPMQAB4LMdRkRo4RIeS3xFTwuSLkVF2s7jSRyZfL
M6BxeNT8+zRRxFqmhzjcRXaz3Ms/nwsICJxL7EMCQ07yfoJlvxtEqqpVNgz9t9of9WFDqWG6T8uw
/gJDEblCH1PzWCXjYH5cuZuT+ZhfjvyfVd/HIm8ee376mMgiPPt5wLdq9De5vyRv1HAOW3vM7uuI
ZkmVZvPvyQNEk9ht92oiKgnm3klgshrRfdUmzQ7/5VWb+bLPOfi+ubPFKsCQo8dDhf7wOWmGHcom
s7PAmpIw2xHwZzx7hmLPl6iewgPkUxKKGsn6sJZNEs5rDr/F91lryRjTan921qEKSSczbc1N1w2k
xSc9Tmpv79pkK66aXMv7u1y5Wru7/FDPjCZeLxZ0CpIoZo9FJ+HUYF2DV4X5Xzkgx5Pmjm9Y/6xr
TfWflwGMTih5FsEJNiM0RIdPyemhXukT5Nfc7LpX6grlPsUA/UNFifHg4XL5Hjuzc1MXAyE9nen9
TMpKXAH3nJkflvMhg4jXxR7yaFdCRWQiqAjXbsqKm2wnRAkvg1OkO9tZXG8Ywudrco+/UuCj0cGP
puwB7oRM+2NSG4XMJtOgd20QpNX2ru8KknlyXTTlqvSS4rW0iv6RgF5MZrlNn8/vatLgESAIf12V
BZhE6Y8uYniyDayNJPYadqrJKoVn231NZ1hQ66bW01fEgE69vTxAjmSJf+cAxC+s2iiN0a38/fN/
5oAq6cFAc0beVHQwpxWZqEWxdkKamCtJwDZtybZ2cc6TD0WgRp+EUBh1a6Sdzt386rDKF1tXl38T
TyWhGZdvz10m2KOHy+aM6Yl/6V8V6OGgEmCWk7YGFsD6OJPYjhBD29A1J60lRK61QtPpPdmihEg8
6lK7k4O3OKTxNre7KYW+smDPE3KRY7+7n9KRNDJ7BJGGhZ80to1mxBp+s76tHwgxSzo68mULRQgq
NtFC6Hg2vTnbBbhTG02v7nf44Du/LodXwJbTtBmGOH5x9LiOsWL73fguI+KyyDp3OCRgUsweQqCg
L0PXE4lWePkHAmHYsQ37eDSXtYlhbajB629z3SeepKs1DM95ZHuP8CnmL6E5Tn8wuifdJzuKOdeQ
r9AzXqies/ZGyeI4ay24KgyV9kkARnsnpX78jBctJiVmtsd9lzocX+cwKt6TWnN+Z9bU/THsMtQD
XY8RV7rzkP+IuxzoguoI40bKZdFIoMCaM5h7T5Fgp6WWtnPDeHqLkkx8dsRAQuDlN33mywU74cF2
XEo86IwPX3QU0eWgWoJKwNY7Aq0o7dqUHokZ6Mob5Ujz/5iuWF3ZJVNKZ8X9a5f8Z+D3ZPCUiVq4
rKHdfmmlEpuhTohWInFqO7cCumGkXCInc7f7ZffusI2N5pp+bpmPjoY3nQq8Ybh40On9rfX/cxPs
ZgShDa22oYwgtnldtKsWpuCNOVnJxiDueVJJTGKtrfAjx/GVZ3CyXab8sCy0bKtY3Czj6Jl7ZHP4
menB7ZAFeHhASGjEjPlXb1c7QVbzjYXy5MoMzZdx5jfD/ka8xt/8w9Geym41zWfW0DZx5NOypB0I
sGo9QI6egP7mHJk4Wg3eypE5HiojLcj4LHTRvtCpLVxi5yjX7lSpa3e06VH9ASQgYK9wvAm4NDjA
F7xeWYrmbNJ/IiQA9FRqquvIYsR7Dh6wZQ5ARo79uYUVvaQQxc6eh5sAH7T95DPuZ0KMzNQvtXWD
3g3KJXxDDnJQ6hfLQIa4Hj5c92LYFJxWZT55jzLSuteqQWHaZ33x3OOoeOqyJNQBQqe+ieMP6tOu
xopFytFYxztXm+ffYA81gnpsmT2IQYt/Djls+cAgwcYCkJGyk5Z9juRJYqKtVxPxgZ8MqbOueUnW
DIBwgfBsxKyRJkWO4uzfjjKW3+HFaNrKKoT+PZQevIfEzHqKNhDTfuqwquGjqdb7jD96QUR2KWjN
3qmHz3NnZM2axIbmM0r73l+ZAJi/146oDI6otSxXg+Ukn9xJQqJx0kXYRVC7/Vh1A35xR9dnSD+Q
5uAMo7ykWKaGyYW8sUQPND0Ru1jJQ6GtncHK78Hkt8M6w+j7hvk//t3YbgHwBgTgQ6bK+s0epcSl
TvPjD4prPLCDM8E7Jw3ow8g8BL8Q4oonFffOaz1U/lMrhuYLNX75VflWQeejDxF7pYiaJiZsCQhF
LqSZNTqo6JsyzAyo/Kj5GdJIOt4rgqpQJgDAbr8RSuF0W9xbjr3ufQSSayspvZcUC12GGq7WPgl7
aIDJzey6NtBYUNGhFMxuHUfp+j6F8fiYuTbYQHTJxo3wqgqzULbUKiMpo+HHf503Dbw0GGcJh0LQ
cbxr9hIqW4ZPh1mNaRywMi7xrZV6sGNBaQsbYnD5eqdfL31tpgyDc5jNmrzM4//MWEVcgaTRSPYb
itphzrDmJ5vl9hmlZnvlKHRmSVgOXQ7lGXZylAWPLjXmpEMmGdNT1npf8VhmD57UyFlox2ZHfe6a
C/n0p9FeoPwIJIF+Ahv9w+sZozW4FSqDDRwiZw2forwlJQfwbOlcQ+Od1kz+tjLYM6IVQPi4EIv/
fYxmEmkgGlIfGEtLdsAEBuJTOXnaDYRCg+ChXrzOAlDRrpSJvGNX2z3LbCDI7PLbPLMCeNbycFGl
Ixr3rMPbsCphz8Dz/I1nTsrfdy19/cCE90LRJu4JMzT6gQi+Ah/G+H9cWrD1pIKIH4ZbOLy01+YG
CS3Ib2PA77eycAZCjowcotBY3s6FavaxNmVXzkNnTnIeKgmInjpVy5PzEEYSaVcTiZgLQEmSvdE2
LHxkdiN3hTMzLXEBzmMxDmQckv11Ze07M6AZz/xWboCb+Lsy/vPtmJVjtFVGhEjkuih/256EIR7w
mswJB2Nq3dXvl18v5w+e4tEGg84U7WrOXos19GhMmzohrNmMareKHHBSRjvrPxDwdRJ50NyqPUaa
iURyO4/IxJiIuN0aMdq+57G1YgLm8cP/JloPgrwyh+rHzJGrQ9Sraz7N3mUCL7UlGClTM5CQXJpW
so6iOX5ywzb9WQ4j54SWEumnHDkBWdleH70l7ParQIqojVakTrjttvIb5013TfBFgFtY6aSedhZz
i+98KtilT4Buquxb5ffAeZkBfQttSw8oAfCj7SFjKKK70aUiE+DppMyKgK2/NRpLkTI+RERM4ynU
90pbghRhMFOnSyj3/Co7lNzBmJjyu0T6SP8sBKgq+fk9PyhmvfN9s/rhugB4t44JsWqDWt5uVwnU
FH81RVlG4HTtdTSbI0++zrFqHssY2TB3gLJpLaw5I0CHsL6X3F8IMXE5QUIsGvjF3Fms/WAF6Umm
iVUBAg1anwC1lc39Ci00au0SMtYfMKf259Yy0g82skm1kk0URQRB6n1KMENYf3gqCd01yJ1BbYje
kl+IB8mgTMJqa9ayM0QDgC0DYVT0McC3tC4SctsR2kf3tdT15yL062EDl6fbS2qElCooFXIcbGFL
7ebR7f74iUEIGs4rnXCzhQ8xCtX3q4rdxW3YLLICpGU1ZMU5NOnZ4fhovk15I38x86Ri5WY5Lqoi
nuobq2bPwsFKtfQA2Wm0SF0r8ZtZB09ZJspJ7vQK4NKjpeKxDughOtFCWOffUiRhK+7p/8zGDVHd
nbPuwyg0txDwZrkSfkVSsd5HVFtpP3r2ujITfrMdNeN3STxNueswFNQrsNju25QssSQ5OCjWfLbg
BDkBkrKJNS3F84gycNo7BD3/JDcgnDaeZky/4MbZvyKfr2lVC83/YHNmu7cgDqtql3iDm+wBndvN
LdFhrbZySJX7sNBldRQiivQeEzWubLtddvpo1pF0l7NQ70TaT3e1rZcEPySWOeBoEOk3PM3ilzGH
tb9OiTv14XpPtPlI1WqHvZk0dr9VngJB4mqDIii6tucomCDiBY3dKmsjwlbnd3Uy6knOrap53TiG
Rk5MFMoOIHs82lCjy/KFO8mrjZnEeb42tHmybgy9F8ldm1I5R0vUE/VweT46XW5QKRq0JDjSozv2
j2YjlfowZzzN2SRtSXmk6UF9rGv6rGSCw+K56SI0U1l1lUR7bhbEksMBC9/lKYMjyl178tRSmmIH
RbcudolTHsW0q/qKzp5Ns8BtnOlZL0absLiKQv3lH35ma+HjVvL/ljjZYRzVxtxexyfcZXzTiV3e
LqiETxF8/1Xix/8JuLoc5TjUuWAAlk3MEqJwuKz2dU/W8iS8jV/Ey8EDVn8Ahz76rdlzu7Nr29qO
KrpmDz79fexCkUZxcd6vcUz9qICsCX2A6i5R796wNChKB1P1PHt6duVRni7hXIpaEOwLD/XGcdtO
TVauNyMFK3PWq0+Zg8LUxKPA9azs0S14omy8neEN4taV1fTMj7TYI2GG8umwYrA5fLRpAqcmbXUe
rSONB73qOA/Ewvs680CvfChH+vy/r5HDMcJ07HU4F47bAOD3I30Qvb8hsioa32uV6Jth7CNQSnHe
/yElUCS7hGQzVHqckzdsK0IZcN+gjry51tq1VUfgklQsBEzNuGyvnDvOPAxqnqaNQRZBNWP78GG4
SPFhprrhRmap/GQa2bwvc63fCB/F1+WP58ysgTgNbubiOmE5ORrScWr36TiLcOO2BCqYmso2EK6r
VdNI7QFizhjwBwRuX77q6ZxhQGhCEAZHmH2Dc/TJKsvJZ6UJf2PR74p2BWanfZpjd+Q8rYlpTQJq
dUO7F5CBafb6s9sicb/yy889ZI4/9JgWp8bJhpFmQUE6BMljetoUHyXFlHddLamCBY3C58u/98xT
phGONRXTBSqC41ZBS9lPOFnlbeJKNd02xvmgVjGTdbpFKZjzq2P9q92HzZVN8ZnrUl5mrlrAHvyD
OBxIdWQjMlWmt2mJdQwwmqUfUEWg/3VFxDuOZL9L+mT+74c91qHF+rK0xxdE8uFlsWZqDmj0hEUT
HuDOVQxb9lplFSD17a+oJc7MWfxCim2LmYVElaOLlbqrwQCG9p1SWA+8ksTjVgMdF4yRyn8r1Ysb
y5auwK7Yaklw+cWeGUQuGGwDyBhnPCooh7/UzUbCDAT+y0h50ReAQcMN1X39k5Z3/pVLnXmXHNNZ
54QQnDaO27O48AlAsFDrGLOqjHssYloQYnoKg4JCMgHMeuYGIu3C//ydQPcAdr3Uc2kUHNMpSCvJ
PduiTWt0lvvh6k31Tfe89MYIR3t/+Wkuw/HwQHV4qaOnacmmT6VJzzSJONuvc+x3lHcQX135LJZ/
z/F1BJpynidVcTqjh2+NMuVg6iBIgrSMS0LevO4RZ7V9D5kYcdsSWH35d50kK9gGDh3EfbruCWuh
fBxecOCklZotrnR/bMjfqtLChwqHCUPUZF6L+iFMWvmlIUcYmBciy2c4sfU3mmvtLqTxg51VM7R0
W1IzihGMpaW9KmQIllrl6Y1thLRvL9/xET1gWSORW7A+cpQHLE/16/COOfKkHPa1eImVSUrkpVH+
SspM3D821NlozobDmMAxFj6JQOwsPwa36LFigIFJV6Ofl9kuMmP3TUfAQ25ZRRrl2mwq93sLLlnb
WVkXfhkLK/6um13zPKEVSlct3lu5RSQ0vhYz4vUNfD4PmJOwC5P6oa/MVW32FBIu/9bTb3jxlBDA
wuDDsncSe+EW2OiJiA/EZMI4NAvvYfKyH/D9zJfLVzqz80DIw6KzWBnRsx7vr9JBuYWrZVFgUTDe
yqIztpk1ek+9l1oP1LLnJyI25eeBI9ODWIjA0B/DjvNdDessM8ogTssCzWvo0sy5fG+n0wulTgSJ
zNcGEkGxPKV/6idzPeZAKhNeOD6aXRsX89av52oF/G1+NHp2nok9x1eG2ZHP/u8wwzuzSCR8tn9o
hQ+vSq6jSicc5BtjVMKmGUDcZqLnRNbWpZwIrCyNBsC1yAwYyeStuy/geLrfpj40/ifSfMDetz5J
d2gAJFhc5GzuG0aepNgVg4Nf6vIzOt22cLgysQKx/9cRrJhHd4sjIRow4QSdS3VD9ApLJzGhebTR
xzDxbm0LqwoxyFYXiNJPHzgb+n8u38KZKZJboK6IFpv//B1h/7wmlngv84wIzeYcF9u21MY/MEnn
b5evcmaCJE5lASAs50mcVoc/tFEdmgI420EVzcRe5tLQAmh0ycZ1h15j48Bp//IVTz+NReLmiYV0
gTZHP05yKcjlrZo2sQN9UBVm0QQWng3E4BMK6XCrVbHxFKMO2tmqbm98Cm7gCiJbp2Wcue0XGUdk
tc9JtksM+liX7+3ktWN9oJyJRJJmpoAYdvQ0gEKPTYvv3ps7SkcDe/+3GeZqFOid1RCSNJGrtWaj
EX1MmpDhxiT3Ir1yEyffJzeBFN4kb4TPk8Pu4U2oqNeKohq9oJpKiQyumMnrjRHrwOReFaPKbqN0
TIPLv/yIg8j3yXGQdYAv0+JkTTf18Kq9GUmtStIwGDosLKtOiLnZsm8FM2BaY1YFfumk1jbCF0O+
dBj/QW3Z/YJTK3/KLqyptlle8wGCGRQt4kE/XCUeUawkB+XhD7Midx1t20ziwtTn8sOVSOSZ7/PW
20ZpOD7LUbTPbGITpOKpwixSFiibQfAV3s4jgbPAsmhNP20nrfSg6yPjKR91sN+zLqP5ZhSpa+JM
VzYkdofgTIv7jJ/YKY/2bQ4G0bmyfznzjnxsWjScqYWyJT1+RwIiem21bZC4ab0pyS9+7B0r2mJF
uuP8Fm85UfvXBsbJjLCY4xwOivzXWFaXw1ekuslWDQnQQQOmel9RNSYYjxA4eWUAnrZVlh0TDE7O
ivzNGnZ4oUE6dU0+Pb/Os4xPA4vqWpvsxfXaiqABFggavlN7P24xFNgDhuB4Mr5eHpDnnjAbYOr7
fAFMgkc/FomY1XiuaIPWgIlTJokKmA/kelKdFWSOaPZIiuPiyk8/OWLw5cHgQf/K8wUzdnRV4uUG
RJtTF0xlR27DjBml0LXkxonDPIixL+xU2/1oy06/Ylg7/bmLrgzBBl1IaDfHy2OswWIaYNsGyL/9
d5Nu0jobVGOtlJ8WICE6M123BqHhV9blk/mfH7wMKCZk/sIIefiqWwIkXTtskGIbbfYwYZXcjRaU
1bEvjDtZpMPPy6/1VC25XJD9B493wdIdqyVagTGymJMuSPxMV5s2LexNSM5bs4gmvA+yAdONk7aF
u4b82XTr3O3VQyMnuvOJCQ7iygv/K+k/OCEs9wMzi8Kmg8rCOXoAlebGE2tKF2hKVUs+SNhaDXTD
Yog2Vkry4yqeCWRZ9bhI/EDGsOQJmCyEua6KJoQnRmXoTm+rMb/1GsvKAjwqnVy5rA4OW2on11bM
nEa9g8NON9vU5vjPTKyHc4vYO32U7BS/awKpP1tsU6P2tPDp2ohq7qaZdLbDWZWI+b4b5vSd7GX4
iDJxx3HjhcgDM1MqACpC56ZyYD6P8ZCHLwwb682ypqxf2eR8ftW1DHhsDhwFbKMwKns9RXpzs1Cb
ul0dNfEbjgv7YZaFUhuD9tXen3UrW1jWTRZgybDCjd0QBPAbVEzWBhIp786kN0HOF7phun5YWf3k
pfW7ZOfmSWOsy0TG1T5MLNXcsDuOtgQfT8WNxfHgFf8l9X9MQLO1x1WAOGi0+sbE1z24exq6uoeC
pFAfym9baOFNgnzu8iBc9prH7xxIBUleS20Qzc7hoK8juknQfaug1dS4R7RE/LlI571Ntf7Kukpt
4PRiVPgo1HP8pCF2TKVo6gpYQGQWAfQnr38bAee/515pGDQXFq2cJjX3J0fUEG/QlEzv7I4s80vZ
abkiziLXf6V2N43oHfNKJ5xtbD8Ms4db4+narO6GMOpfMwqq7k27aBNvsaJO5r0sSwDswOjqCheQ
O75AIQUs3DrKEZtUn3UWyj4rv6S5bsXrukGhtJomjqWbEUXeq985ELwXBb731ILzLIKJRNcCsE+q
t5tGt7DpDC7unXFYkqMBtaO+9yFJdSuaewighBxs+94mO7DZc+D1H6cya37nSYnfPTOHTCcrXJfP
hlK6C+ieuO617AXyQ9sftC+k73iEiUZxdU+fEyY7Z4CuuXUbQpLgNFNeWk+MO3sd2UX1HcMyKrOh
dyp8REVMooEtHXfvV100brOJTjRzjh2xrY2NcV2iMhTrJelUblTOSWnjENNhbUmfZ3Gb58alOAy0
a58UDhAdjD/G78SNm+JNRKNlb6Yext+acrJ+AxlrQNQz2Wm9QqqIGCbTYu032xkA2baKFmRC732D
CMWQ9ksjEQ8CTJW1FqhwYKoJW4XPKmpqA4USJt81Gof+Hf29GOnhWMmfzswa78uUhf20ixefOVIe
CeWHLBsi6Gf6YPZtbcnQX+cRd7Rt4y7MVkPUy5zkH3KOH9uxJzMwco08UCH2hk2f+jNNQnAD2y5N
5LhRRqfJT74RZV8ni4yMHVKF2sb466iNK9sS67JTAnbRQzGSGp5RnSM0y6Fu7tsadBulqy7dkfqI
gTysVcjWkb9A8/m0onZ+nYEhYac+ZJsCztMHPcfU2xI2RwR5ldv2D7iZ/kTl26DFGcYWAOTQnT93
ja6/tYg4urUYI+IlpOknb7ZGaNHGnrruJSNXNmOzN3BTmOor5ozMVQ/IW6KfDu6JaOUPYUEBphuj
35E7AiHjf2qC+7BSEe/uGH31vDB782drcGZzZacjWuq+zQAq5FK9Dclgv1yeds7MBIvBBXsLshj2
2ObhtGM1cD4csxsCKozys/TD+IYUnd8kXcXP1BCuaYzO7GWWUt7SJGRvz2J7eLnIbkqVx9YQlKEJ
NYsuB2e5SWsy6g/ZECCqabb4PfObEsXa4+WfemY7Q7HGRxXpLoXMY/SQMvtJZ9wU0MrLmEJXPK8X
XcC+bEyUR/1kvuUpXO/LFz3zfDknU4Xm1tnOmMsD+efEbDecQ8ZmqgLNg8plVvUS1Oc5W49yz9cY
MN3u8vXO/Eiuxz58QWnTsjt6n5DOpqGMWEbKMpp3tWNx5nHUEFhp198Q5ONQ3CuuaW/ObaAsmx7h
UsZiy3YsztcMvdWtngqRBpoemIRjyw8lGkxqsIi0DHlcmd0qmCJIzK2xz189Ny6bPbov563LhLwG
wTr31DkpeBymkOByqD986p1eOKChkzZwNT/+2swdig/Uv5s+6WYiOqZrX9GZxXspIeETp3lJy+xo
WGfdWGqpK4bAJGTpc9MgiEB849+juEmuvODTai6duaXNTrOBbTfW7cPfRpCSK62BtAWOr9YeVUJ+
U/P/3YRs4yF4FH0Ae03b9n1q0I+AM2vlBgLKzpaQ8NzMWlXEeW8bxwRS37hevXFUW2x1s7e9zeWx
eObMZi/KZ1RFYFEZjsdnNken3jmIMYi7Lv+Kjy56xKOnXkSdzLB/ZSTfQanoAagV+4tPE3SfDWF/
7YGdFlBIZ6WCsMig6YEdDwYs/L5TusmIMikHSih6gF8vRYQsIcjReHYb6IPNl9joBmczJqmh49rO
itfBmo1vEcvmYpIu6geJYPtXWic6mEawGyj9c4pTlazGbyiiwy8iNOYrk/OZjxkJOycBpOwUgI4L
YVUSJaXTzX1Q+ZN7N6BkDfoxGe90cqaCFE3/7TxnxZXd4XKcPNqIUhrmNMQ526apdPTtaBHySK+n
mQV1o9uYdtl+JaLJulpyW76Jk+tQ5OdAb/kWp/vDcYxuIgXtsEi7qsFS23Tyyve2M6MHr5MCna2r
2n3R1P02j0VTb5cN+j3xduX/8YzpBqNjYs6Eu7N82v9M0H7BEdf26iEALKN2QuoGEXJLgKelp/dl
N/82WLmv7PVPpycOd7TXKW1RPaG6d3hNRBq+H+VcMynT/CYfYvUzwa5M1ldVxgHhYtYVCt2ZCZpz
LdMutmGqiFAmD6+Y5o4zFPrMMk96nLERqhG7OJ6rYcMjjZ/IGUPxNmcmEr2qtxMqYiI2Hhoqzd+1
bDD+/OeJAYMGR25WxMXFfDwxUEUowkaNMvCiOMZGxhRhkdKz16SHQKsDE1DCMfqUZvpiriW+L6Fv
/H75Jk597jhN2YrA4/For8FJP3wmILHbTmm2DAbD6oygnhH4gyUs/TvlOyD05lbjRjx8zhpH57Z9
bmYFN7tSnnh2I9uERNZHI+Dytm3fQ2dq8iA1am3aTNQt3pUWYox3RkLAMuKq5X5ssyTjrBub1zAe
p30M5ljaej61dhoDOKoOf8lIISKJxkYGGI4Kuvxzt4d/mxP06i4pe8qYmGLb9CajahlUWmJYaBfR
4q/wS1Hr1MFp1D2sareri1uATHWgj1a9v/y8T6dhghroHOPyYVqBK314k3U/wfMAoBsQ5Q1lF8Iv
wbEV0jZkswTSJdPTWA76TYH+MTDHtL3ynZ+9PKVBMG3U74xjtBl1snRCEqYCQKbEWo6p1U4r5Q5u
eF+4leatu5bWNhrX3IaMKibUoMhPQ+3KJvRvs/Vw2gOwhi6bNwWYwDh+DLPt5RT7ULawCtXepw4c
fHyfGMNgPKJGxYYU0R17CinmvtdaHGsPtinHip1L4d/6cFyzvRNbFkiGSg4K/q4HFAIYKQCWRjVT
Qqwap9qVr8HuXU+0WM0bK0SAgPswthp834n2o7RSStql3rAjnUpRILcNKwrbhtQwXRfQ1Ff5GPMW
pgGVr2rt+C6S+WCvMhKHOIpETbQ3Z+IitqUEubF2/Si9aaHIU5yN9dAH2h/P3e3YO90Pr5/qr21I
AmYEOjZ7laHIbqDzec3KgfkbeGYu6p3yfHHvkjvor6lr61eEc6e7M/Q1S1ofRw9EEsc7phGKrZOP
gg/dUcl9KTi6QctikJtVub08yP+el45eLzthGiWLqIdFZVld/1lOpD/7+qgvgi3fbARkaYOj6KZG
sjUQmCfMNoipbhQPhhaRwMcqMOSYHqeZUNuubfSb0hm6+IWhSMvi8q2dWXToGWLMYttI6fq4jIw8
cWi6zuyDYU60dzsOyw2uhOanHLtvgGLmzeXLndmnujTVxCJxo2gNgOXwSYxNqA99udSYIgtPMrmC
CQM2lLqbIlkH3Lh1c72ybsO+rwkWZD1oN2NR5cZ2kt24BGbb1biGw40Slog7rOn1bGEVy9pufBrD
KXwaUXyLK7d9OlZctomslbQCqbcf5zS4fiIBixObic6bflHaD+N2aKW8q7uYWKvLz+jMxbgUkxIR
KLRUj5snHWtLpMwZTJDRuLf+rNrAc4vqLqKtduVSZ/biLHJsgpcJkLKfc7StI11wmZaKOajseLyf
DaP+plGF3orcIXO557J7yTZzy6IZ4XhN4lfEkt6VMXi6oaVYj1hqablzUvKWP//n63BD36Qz7s+B
ze76FyIS92XyKzAebVy7gYY6d0T8bVfulbXn7yd+8FlaVDqR2qCCw86NY+LwwjG0ozFsoGK0E86y
2yHS9Ye2IwX3Eznner2N265OdzHlmPcUcu57OZbpi21k2HT0XHp/aPDGT4TA8sDsjMYwazx6zFU6
1M20ytukg4ftKoVcPWQi17B3Y0xuuigEBaJ6UtLmwibpvBKo051wsH8JrffeqlZFw4a022a+TQp9
+txOiU4GrDPU6HO4sz8OlftxNYXjMK4oTkbZTde58evlYXg6NpaTEZARzsuYLJzjfgOmqwmDnCeC
MebQ2ka+ubCn6ta46yBShsRgKTjuHjYwQ4r6Nk0GPb4TCHLeLt/IyfDgLfGCaMNjCAeue1QDR4EZ
CzMimn4pC2YQd4r6pu07g3xuORjuqpdatPVGDa7J5Qsvg/94eKAPNxdGM01n+2hcEkYZcnIXejCZ
Mi5vp9BsWdZwziDqH+zstY6dNIIM4hkSifmkrvzuk3mA343EDWUm/VvST5Y//+ezyCJs6aRxcfDM
cxZc0qcwJabGdvaohP3nX0oBjG+djwGf34lFV0QIo8p2DiKPCuQqbumFryJAk0HcSudeCU4lysfF
4gOL3F2+tnVy5OO1olU02d8staLjHkeS6BzoIqDXkJMwlmIOqSjO+3lzX4VG6ZFLWmrlRvNCe58T
GqSthSwp3gLASeM9C41NIZmctOlmDCOsc7qa1YYCv5kG8SRCcMNtLr5o3L63USDgeug3aUjitVER
VKFXpgq8SpLwTdJ5/Tibyv4Ow35JljWa6KOGD+6vG54L+o+26K59ZGdeshCoTMhS4flTgDx8ybY0
amsIbSMAvi/rW3JUjN+T5cbtwxBHdDZAYlURUWTu/BOi8gzaCeO8XPu6OxEA0Ch3V3StiBZL2bwn
tRV8WVvmVLYuv6Qz3+AinQWpz+HIQ4l3eJsY5ctQWUuzoIuBBUAfmBdGjudNnyjOOnIXYaGLV55J
LMSVr/B088T4AHSNRJn9k3D0oyOCnAi9DJvehFpTajM5z4n3Oo69+hiMgXkxIyzhzQNnvkIi5D5Q
zO1qwjic7F3gglpj902ufC1nZka8LLgRXJQHiPT0o4nBs6Iq9XRGrEUz8XNVjupmZqUwN26Z+iBc
req2Z8ewIXghe/bH2dzMHbu8K+/kVJ6E8BV3C3rIpchoH6uMSZL2eBhKDzJEvtptrYNdXCOhIuGD
Tnr4q3ahkKyFjVR/LFs728c9CtSVjvGwWmlh3D8xpUGEsBq84+uW/rC4cosnu0uLsx3UTcvC3OCe
FPbNwSExqHJFQHC2eKiw5Kz5bI3PQzOXrySL5z8vD9Mz1wOxCFWfWhUTyXHFGQM+tGQ5WoHXCPJm
ItGFd6mmZe9uNMZq5RL2cS1S7XSRgAVDwWp5DzDAj6dOWdlJHE2ZCNrBCNcdgbTZSi8y8HaWwqyR
popmZBrOWw9Pw/xfS0ZMmLwVhCDL+d457iM02VDbXmKLoB6wSvaY4H90nKFJJpxznXTlxJytK4P/
dMLCCE9RgY6Jiwf9ZAM/+9ISTWQHZFaoWzxJQ7mp8la7a51EZFcOTmfeJyVOeyFDLrKHY7h3Vpk0
5qeCi3kDdemu0oAK5tEnlRS/EYTUV2T7x5dzeZhL/Y1FkOgulB+Hs5zvRpMxJE20TW0L4iQcyFsc
IarbGDK0b2NUbddGz/G8+veKoOvwJCxL/EkQXhUxe9q6FjBlO6RxOz0kgqZ61iG+YEs3q3XnDdck
o1Ta+SH/7myWyzo0+GnMgHJEcH74Q0ezDN0pXZj7yWQSCBH79TafmunNGBDBrWq/t34LPdRgV9UV
xRkIf8atTxuYpIAw9BczjKE/wfvAyEcMs6XT1K6ym9JM42eAvBPH+NKy67XqVPS5ia3yi4M+ACyn
ng2/JQxEuQ2raLGQkhbzoycJ6lsx9ZBzdft/nJ3XrttKtq6fiABzuCUlambneEN4OjDnWHz6/ZX3
AY5FCSLWxkL3asBol6pYYYQ/rLbjc3eOcYDEhloAYUwhhNRUIV9Wt25/ryUmyH48Jk4obUPUhz5b
xgcd+xBEKqY0+Z6kAAponjaT8NW+dprAEzM1+lrpCB1wP818FzuYCUAI/uT87376EQPo72TDPMYw
hmiDvwrY+292yRgF5UpwHaQ1rXdRQzoLEnOof+dJB2ol4xZt/S4SS3bMk4yJd50S4SvU9spbLH/y
5BgJJ3sSFnY5wZxWw72n8q2PWW566C4pRvaTBAGtjIqNFvmYBHWfIqK++hi1OmKlmiW00ae9Td1u
Ho38GWMNqB3wfhNIvAXi2H6K74/l91oX6yj6KP36gvpPtgaj3k5kCaahdH5MqfKp48/eRWWMkqyn
Y10VLFUlo70ybQUJVmu8W2fACeFUN9Nvu3cJxpbM7L/W9GN/D1NN9kLS64JnG+L6KyZdWEQZs2gf
YVVGxQGsyoyKS6Ylf0gqtOqAH1qjByOeKnhaGhFicthCrw3KJBFqSBlAgi/OqGrxXVap2V2kOzPa
mBooNp8oowFB2qlSes5E2zWw6nqoAl75Rfj0Z5MHOiOxwWi0DH1kXRTrs6AjDthjojcD13epkCrG
prj2Mx27r3tj1GwMmTylc4A5TYsToLUrfq1qBC99hs9u+lWZFs8jUG0kxMb1TxZF1i8XkEgRQKGg
5AahfjlwM07JE1Xc/Htm5ZxcrZxtEYwkxzbGZY39sxbIhx6FPjlPbe1lrywcvGNLSbmXbz93FyVe
RPyomrp0kuFD8AiZ5+d4lA2MbPbKELL+AlAG41twrMlEtpJOeoM1E4RmeoKW3fxBqm1JeIpE+RPC
R+wczH4u36YYkyUHgVPhHQr/QFMT112RFJkqfU+x/fKuA7NGLiyTKfL9bRPayvsyNaKmCWkAakHd
gtFNgYT+GIv0y5SYX5mk+vH2Av1ldZ1fdFzj0poPCBV1i7+asP/kULWLXMHYdE2o2iOaMEYd1XdL
3qr1scl6kvQu0ewKE7UK4JCpVBM4NKVcxKHSh94KeqG3nY9GcPERrEmF+tg82NEbu53s0xwtXI9Y
PGbgAZ3C/ZSCES4P9qK1DXmGTQfRBYr2NgUhPjwbwlvpYyx1d+gRP1nfj3VipG/0xBAwfEwHtGiS
QrEpFbxZ2ZM58idm/DseY+uLBTQnhY7nLeIh14vmx0o7CtnVeKBC77gDhV11SujfuFlcvaTKMryW
6xQrIYUFCv1I9A8fAYKbxaliid/bWPdpoaflZX8fYcTyhcd+nh4sAE5oUtB+/TbOExU07JjSZ88E
1chxLKs/XYKhOvUMSF4Ue0V16NsKqwKiHuVUAhxSwIetCVU8pxixuWoB9wSc4ulrs2jLfEiMfOzu
tc4eE/DwBZIOcesVn4YVhYzTDIis9QcN59md7OFy0+GfQJxM35+6Og/o+QmxhCmqmU6t7BSq4aoh
FVT3tMStQc+DDm2lU7GY3X+MkXheWQbZK5XtZaAG54OaPbQ0HS3AUDXq5oSD4uK7QhGQAdTl2+0d
Lk/4+QZHo5IKLh1DIhdUcM+H6uI4L+JEBcbddgoNG9OanpTGbl9uD3O5jCZtSVR2IdvJYp13PoxL
s2i1iyEODVAM2lGJ8+gNiAenDewC7Mwk2vRNp9l7EJIrcQoUfnIIkk7g/tu0E/0ahd5NmoTDFFdH
NV61O1SmjBcKMf2LHiXW3o16AbLl0yGt72BPy6j4X29uVMdoRRWbRgS8VXf613Fdhm9U35ru6GGX
5D26bZzclUaFHl+H6MNXNHOghasaih3B0EZR8dnpbQCNJc2bl7yCWnpnoXfSBkhhedZBj3ulCfpB
0z5p+AIOQU8/8WcK4KIOq2YB9iSAICBehbGF4Ucp6r++qHLjUeFoTD761eIN5WGzw0ZWN6rQFRb2
wHkzSVmUwhx8Ba6WAu6xrEJi/zXDBTGa8AhxQLDx/KqaHRjYLX0aMcnIfajl4xcbm0WUylsFo3N6
iQ0NQ3UaBtqAca4f8Sc22yATTfNhtAQmUQtSYWsI7V5DM0c02mtTO1hQLoVOlJSJzAFiGBlpf0AR
U5tJgCqHUAA3tccuB8vm532CVnhT69VLpMXLdFC5RtDvqMo1O9L6mMWJB9P71Xl0RvzVogsSrLGX
/xQqlphF46nj3e3NfUEs5Bn9KxPBS0othlT1fHc7rbVEGg45Ia6luhVwY2AU4NoKuvwWsiSFVehB
hxx+OCa1dt+vo4JxdR7NmPm5yMHa3Yyhad2mw++qMgTc4mZGjJ66Qzmk4oOBk86j53bS+Uqt08Mi
VtfHpsoIUJvCLcU2lxckICtxQHwetk49hrfn9xcRcn5J8ArSUwBYQ8uLPPF8fl25Gu4weVloZDqi
gnmsG2QYqonHst0CnpyW1kEpZyruuC8N3dcW2/pUA4GtTnpiL0bQAvr/PhSYPDxNRqeXL4t8EkBt
EeaTkU219QwnNO8CNh6xjiGQNfb1vIQ6yfeaCKfVqKrfeFM8PGOPIOaD2xiZCMoFTXbOteL8HrpC
eVt6nf3LsEu0KW8vweVFgqoo6jpckpRL3G0NaYHW6VSmyENrqasHsSLtlsVUkCvV9k7U9eKdF+Dy
WmY8yXCHsQBJYlvWm+aim6amzUO9TBINVSOt6p+9olhPt+e1zcbZuVyLlKgZjArQVq/a0uIZjXor
CyfUk54zp6tRFu36N6LTxc5LemUoutOGRIzQKYIser6JgLZSnrOWIuwBcZ4QVwTx3tvuW+owyg7F
5KIkzLSgXchCDjV/GuKb5wbLPEipONuFkZmMzWM12slDTPffe5mnhb6LzZ1KYjGAt3ez0SaLK9IG
lSPVEvAzVzu783gDi5coc1eIkNZgvPXyYuQWHoHCHdgpXfIwDG2HCoGixfemPVl/Jt0bIfBpIxpA
1HHGzy2eqRJbvtLZETSkh0C1+u6TqHvDhuRF4fMJM/NdV4zLvWpzcP42ZUFr0gA8X+hWqcHbNkMZ
oq6/VME0e6P3IXIU5VEpOjJwxZ1ma+fj/s34z68ICRYB70snELTIFvCUlgX2wvNchZmSe57fD5Z+
wkDbeixHRX2AGm3dlWld4ZZuj79NJRYiwHqwCzyjsu48dNx8C1XP565asYKm+iqNzssCZLSmjpWv
90a8c2lfRiQQXpFQJbxzCA22MRZ2tKm9TrgH8+2c0zwYSEYN1aFpcZpqnK58HJxk2LlIL4+AhziE
NI/Q5D/bDCZqsLIkxO1CeBj4EyNXaH2qnAJEWEMr7PbJlm/O+QeBUAnpCCSYy6W9FSc04QwiG9TX
4bpiCk1EefTqIoS0bxFtld5LHasigIqh7gSUF3OkD8zMsFSwNGKrraSDsLm1GhzGwk64n6gvZFT1
zdwMxWS0729P8WKjMxTdXsuxUSvnot2ccsVdoIktWhOipJb/NsrePFFMKl/p/VOdceJ1D++27TQB
60JWjj6TjlqFR2J4frJMrmS36+smHFD//JBEZS+hyBACm76dT6WlSbWdZODPeTAeaDlWIeJp7s7t
dtE+4GdgFIodKyVUcBdb0FFZTA3KBEkXJlmq/My0yQ3AXNhHYUHwokY2m49mnSkGDEK38EcVOJRw
q2bnyF+uPp0+aR4KaZsuwhYeJmj2qKu1jqFaaOJ57Lz1wOK591oRzyq/AnHmnUf4YkuznUkKpHID
LyKb+3z5tQlWTJSmfRhh23RX6BQ2IctkpzJe1mfLK/FXGdG2pkVX7IhrXG5qVItopAL1oQYA+vh8
5Gk0zG5FKStM7THXYMjp40NtkVwTAGXRzjQvbiamKfXhOTt8acq654NxZhUBf7gP3d4wfgAv0O76
Xq0PranPBw9G5v0CNXpn0KszBMiJ1B0AGyK980G7yaBFjjdW6FLAOeDDmhzbxtPviiYfdmKba0Px
Onn0SigvgtM9H6rK0X6Mda8PDTWx/XGcfiC9N30xeyd++18vCCrUDupbyEwSvG01UaChFGUz6wSR
ieI8iHkZ3sF7f02yxB1A6VH4uD3e5QYFmyQfQW5cA5XSzYUEP1iBwzkAbVDm4qcT5UngrFgj+q5F
69fXl9LoYKZ16MgLy/1we/DL8wiRF+KbStAjdes28VWS9d4A4pAQVSvcU8Kx/4weffmgcFO8hRL5
fxiOU4/lpCeBX1vsC4kQNltaWYRrv5rP5toLf8GdHQVFJ/82oy1wvD29y1NBOYDPCAjub8i62TUy
opuSxmZ6PTwbe7SXB7Uao0M7jo2v9ZryWC3GHpRKfrCzRxRhPBIfCR4BCAC16HyrlkQfC7BD3s1R
2GFcLqUvZgXSbNc2AdU4izyOFmlv1sWT3Ux73sCXJ4Xh2Ux0B6WK3NZPrcEw023MvgAdpOdvlMZF
E4QNdvBoouzc5teWF9ESkjybHB1o3flM487RZ+p2RTgv2vRU5eRfUVGip5qU7itqSTNAyl0B5YvW
PAA+wACEX/Rb6YdvkVuAcJxVWa0itOO5fhdLzezTWtIFAQyl31urgZ8CoqU0MFAUe06LbPSb0rNe
XWyOghWt8h+3N9nlAQbLRrFXisfBIZDWkP9CZoBzxdWI/GfolWr9thKQT0eDlEAzS8So3D45Or2h
HLy6c3e29+WnlkUEVLLhLLDFvc32TpSqcgVWIKHa5Pnnqaeia+n1eJ+m7p5j0AVsH0EyPjKgIHr5
f/fV+SytAY8+EkoHyynHu7MQ8Hmhd7S+lULdd8VkGZ2f1aMbzpkBScSKoDnlWvG5qNQ9+MrFncUv
YQ94UiKFoGb7oiP/g/G0NTmgxcHi1PrykS53+k70Mf5VpWntPOMXn9eDwCZ5iUBQiBe3uIsiq4w5
NuwFj7ilfQ9C40lMmvk1n/PyDlWC6K1Zj93r6OjK3e19dTlP8MWUUHTyMbq0lvxh/7QRWGx8krJV
DduxtoC/kQiZyDm/cfL4R17peyjZa8NpIBgIWbi+OGLnw6XIvep11mjhgIqcX8M6PmHPQVtqpskz
jY3y8/b0LiNSqpkQiHkJkEMHg7W5J1OvUoWtrFqoUoB5a3pz9maM7fRUJ8TDviim1o88mzw5y8uv
IimXoFdN1Ppu/4wL7oW0gTLBMoDfkAnI9rqOG8Uq8WVUwx6vwepTjwK0/aI2mfYVWggQNG+2kvlA
xjWYCDFXbogzk2ieaAQOxMmFsX7WHQ79sY0MbfWVVp2tANeYFsC1gHDj91VrD0GFOG+J7nOE1VQV
Q9XCaSFD+/32ZC73KgVi4A8wAGULaquXiQbMUFj9rIU1+HIBaslxPuEt3LzJFTu6M5QiO6YIax0K
e9lDhchI4d9XD2cRWOfE2LQDwKZseYcDiIERt6o1yGdDD+LatR+yZqp3wBLbF0eOIsXj+GKgkC4+
FsZPutkl6hpUmr7+zJz0e7XYxcuQesozxWaatUm3p/1z8eD876B0O+FCwdXd6tfPrgkFYcKqPCaO
b+lDgMqtI7c9LGasf9Q6FNOKBgZkACgs/VAPYJVXT1QvZlV3py6d2p2L4eoiEDwRefPmohJ1flLN
xc4TPERUcBIV96zz1w+X9RLgJFxkJcrJOLWAWHZOyt/64eYT06VD5p1olVz2r5TDPxeSVUZdXUXD
Gij4SvqRUXonpcu9j5VZx7+yFshG1iBu0E/qcoLpW9EAbOP7Qie/RHRIvAD5akMvAjlsOlV5h24i
yKxyKL4uMQYaceEmO+/jhe8UXw60HCeca5nneesWltX9gso7eL3OHJwn26AZHqPOh1aagsm6ZncO
/IvCU5FlSOawM3P7gJ2rc3T0TPkIeJKAZsj2Co0XdAT5qySmEAQd1w4X4Pn305SaolGsS5jgMH/X
i37Cg0VM3ud5rd2HOo0U9YD0qhYfEmWklGii7KL4ZaOO9wt1T1oqJOrYLamK+kZBYPBzY6fGW0qD
6eRXFnCP8Patsg0z5O/laJPlkT4Tu28u6gmoTzVMuQBGl/ZvUfxOH0bcUQ6jbe8FrxePwt+xYGSh
BCDJCFunsLmwidIKoCHo7g0fdcWpPioK4Ku4mMbXNlZNH2hWxvZu0qNQnD5cR3tPEHf7EsrfQKIp
YUoyxNgSZ+y45+IaUN+tjfWXoqU0/Dq8kYMO7O83q8rVvW0qaxCbgyWjKkpf8g2CE3C+IToyZyjP
3J3GOtLe70USKJQV7uh74tSFTRHmCXXu3HPk9FMJ4NbPl0W0fmNE87vb3/rK3KXOmSTFAba7iAIm
D6nJOm7XoKTxwoyH9RBnZvWgqr1A1HI1dlKIvySz7dw1uhUk2nAh6IOez11BRCxivDUYEDm612cw
1S9WvfT0+yGCjr7bR6AMC6UnwB+rMbODGOj6j9GCRuibuBohd2VkHUIjkSJep0xBD6UaE8RFHWNV
TgvXjXJCEKT7jgG2+S4ulpJNEzfDvWUP1rxzNV9bPnCDbF4KmdzNmyAqFr1noQQkQFZUit/Pdv4i
XKf3ZzDwwZpH5n9skbNVQRrQIYfLSAS1jRHbESseFMpF0Dr5j9Gb1RBXSwsgRFsivldwSRTten97
i1xcB9RfCEdtupZE3+hDnX+xdo3BhSHTg5eg6T5OawkD0M1jFGX0PSfWi5dODiWLwhZdGfK9TQjc
xuu8RorLUHqvPOHbMSNHXgmIa5aNyFptH9e6H3bW9Or8SKak+qL0LpN//s8zF2EebRq5Vx0AsrQ/
aE0nh75TkceVUue3l/IiaGJ+COVJtCkYdz7j+VBdxvZfUMc6OLVdf83QmQ3sFFDc3st9dRwg/+hC
c7ZpX5yP0+Dsg3gu3M0yitYHiiHUXTwW9pCvafTRiPIqQAWl+W5P5fQm0QTINezRgsou0UeJBsf6
ObSTGeYos+yswMWBwYQdPhRIZuoHPNWbWKbT21mP0JWnemh4H0j6liNUFwHVUyC1htLRTjn+yscF
SOzaGAKZ9BW3vJ4J8yU7rQEStbXjoAikgUPDgyeIV2/v416bGpv27/Q4ottbPU8zAWiKc4IfN2D0
DMxmHydNMNR9cWqEpuws5bWpkZ9L8Q+o7IDbzz+yHql5YcFbOIy0JT8kJa51ldO0j6Pj7hV+tyUu
ngYLkRXmBMaeHvCmqO7SoFdNJFQO0JAQQ50Rjkd1fDFeOSzGU48LywsqVpMStoqVHdV8GA63D842
0ZE/gGly5dE6BNy3uRjqQY2cqMIW3Xba5Rlch/Km6sr2Tpp2vqxiSR9mZN0S2oFLGd4e+jJ8k2MT
AssyFMdpKxxELlsPmg1ndc6Guj7a5phNJ/gamGUTeUd3rUru9UAlgsZugs6Tc4rMcsZmGfit+Sdf
qzZ0NFT3n9u1MD+1gtKs369K8j1GchEdUyg3O6/SlWv07BdvPldcVkrckdsfMJXpPzi2mO7hlmWw
Xk0Ag0hMf5hMQvPb63RtUBpNHDRSBjalPB7/XKO2g98VuXB9mLwo/SO6Du0tLUdvp+znN+B5xjAG
sXC8PegFPUVuDLYlbWUuVWgym/sENQdKgUpZH5JW85JvqYcga6D2Q5Q9WhWaoGBRAXMdmm4y74uk
z7/3qzWkR0juy/J2Ri8fYcmhxcPPEBU4cxdy2IfbP/Ha1mU9CHXI/jmlm49RFxmotoT4ZppLJ8S5
bzm6E3qDGu3vP9MINF5tzTJ0m2LPhvfahQQwQqo4Sikia/MKaFmqmoUoGpzBjAH9QhWVGT6E9dml
Eo4XbPvjP89UGqjz/V2UVS5wIi1GXkUCGPrQ561+6F0zwz+wjgLsN9VjuSS/atXIvqLGuOcQcGWi
dDRQ+aEMIXVGNjchGjtpZlGMPZQxHnuaOZT3Y5GPB11RzFOsmXvC6VeeV5uXXIYL8HH453yrz47Z
RnUUs7AEfHo4ulaV3KO3squdIr/QWbAMYZLwnAScFhXA0s1ADfIwkTvTlY0MiXRdRWafpjHqn+au
n9GtWZRTqzR5ECU0VP25Godnexnh/ldxaftUKhJ/1vTs3e3vfOWkA4iQKSL/Yktv0pdMeEjqjRqy
hoD/X0Z9yAMFaOxd1UX9e3C+xlOX1Z9uj3ltyYkGYHDJNgvP3WbJ17zQK7xQ8LTtq0MRF/azoyTt
Tj3tYiMB4iYTRahAXihkwOejZI2pzSVSpcEYZ9mLph0ytKIyCUnWJ23cuRiuDIb8DNp+4CH5xH8r
8P9cmGlGWVChs8NnrdIAWDj2slENFXUZ1YcReNLOG3ptPG4gKfcPoYuq2vnknEbvdXVy3KDGqB0c
6eSd6Ivaz6pbtUGbzruIx4vdC7BKMvPYwGDxwTudD7jSoHD0RWdAXYHOoxSJ8xOgyRIfe8xksSKe
uzo5WGuDerMeIw+WwMLQAw2egXekHk19qdY746hgTAsEmLsstNIxqUJcXZM/C5BODy+yuD22BqLW
fpM2+dOcps10wh2193wldpo9lY2Lvc+cSIQQBQFzrZnb7oCBCH9VNaUbuJYC+U0Hso9cD0zDYyUa
/aQhaxka1q623kWsx7AEP1QoaDlxQW5uuMIYbVcZwXBowuhBQC42lmZDZQCn0GdvJ+G7OGtyMCT1
LOIP8MLb660UKgLiFoOZ0rnszs0cPCz6aon3lLWvDYQcCAVGLMV4xzePd6OQvLdK6QVTBc7VHOz5
fV1b5efbV8e1fU8nR5pDc4+yjOfbcLZrQy2EAEisO8N7bcaHrR6LOlgRVLsfWrSvbo935VtBloTh
R/WYu2qbL3fJOME+K+F0VTn1xrHq66cB6WPNr/W6e7092JX9yP3B2v3dk95Wx2OGAZRm2HShJ6n1
z5oh/qzGnPlmk4/3XlWUTwVbdie8vLKgUgkdX1BgPSRym7tYIJBGcmN5Qe1OEOYWDONzwK6BglPn
6zrpe9Diy4I8/U4QC/R/aXdIVuj5F1ysHEMOir7BioIUpJiyxPaC5LwdSwK8HAn8uMCxZehoCCyd
08LMXb2TPXfTHVKIe6LoV6dPMCd/Dhf3FgWDgFFUj3oSSdjGeCqnGtKcLOyWifOVWD4Nb3/hi/iR
ycsYjsIPyQeFpvPJOzh+FGvCLapUkaU/EGc7L7k3T08Zchqvq7mqd21vuLiUaKOxM/a13QXB0sRc
VoY729jVRDBlmBww+FmERbKF/vJTm8LCq8qu/zCW2fweI+Flj9D9twV3FvYwZRij7DBA1HTaN7dd
TwcBZ7QiCqoutsQjkjT5+A3qEALbY60sfR3AnRXoBLhe8c7tgZ0H86QNP5W1x3m3NxVngVQIRfPk
OghvBfoSue+jSJ+7ICX7qU5pQnvb94Z4aANMWLzywNrC8WujJdFf11JNPmbTUFFeB0IyBeZkI7dr
ogp0bOwaJWAAHV71mCtLV/jZCrEwHHS3T98hejbdValaz37Xl+UnO7JQ/xaGGxU7jbGrZ4IQW6r4
kVPwGp1vC6FGaV9nC6pVnbDRzECt8Y8d1eVDC5T30Otr+R19GzS9Rq+519as97PGmz8UCq0Zv4hF
s2cWcuVYgBmAr014gaLIBdZndEU29osepFE1flnb2ZZPYjY9ZggbS4nlON6p7VxUJahu/T8QM6Eo
zObzJWirpq1nL9ODYenNYFztJQAwrp1ECdTSn5SBKnPWtHA0CUI66nspvNrbh/PKpEk5iIKJzrF+
3hql50hLd1Pc6kHJqtw1RiwYsi9U74gk9fgylgJaze0hL58XoPGYsXDs6E4CjTifdY3/Cs3lxgjq
rF6fZrMtffwvCjij417l93J2AOMpNTMIXm8Xbgh6oo9kNjQ6i2wmr1IrETpj9pq5WXrUtey/CmBx
oUK/567D9NMkRt1c87Yyq0bKfwJgo6grLFNyatyi/iw0Ct7/fRFlbPq/4Fi8Cc8XUUx6F9eNrQeY
6Hi5v9Tp+DqOle2EtKkgMd4e7XKjkiQibEIDkOeCjvZmNEek5BWJQdCYU0Gvs+LVHj0sHPJMU09r
mnj9YcgVOMJa3tSvejEre4/WZagl+YkoptNAwP5zmz95nemMsTkD92069XEtVuMDm2bcmei1DSPN
AIEdQ+CwdPnn/6Q0s4WbaVNAOsqWGl0qW0TGITfgL1dUnT6tHpfu7ZW9gCnJPSMFFQzZp4QDsxlR
7Vr0stIS9lDjuXWoLfp4HMYeSyrE398CX4AyWth5GbTl1H6JaHSQdlTRt7ho9be3f8u1gwlDGpEU
enWkc5vt24thapcZ0ulgJ1gx1mVylw62epKWCzvrfGUoDc0mCgKQQFnwTSq3CMNQHCgpQZRpxRsz
cz+QiUdPfbx8vD2nv/4j508xeY6sfZI3QjPdin/g5oa5UtaZgbN01XtKbc3HiPinISIQKfJFQKHf
Ak4wxTFv437xl7RzsCfvoS35id1j0ZQ41XiMx7a2fcuG2xdoLSz9/36epbEqUSIFcZ3m4vnGc3VF
7YsJNDuN1RY/ciAKIdoT5YxyhF4fdhZFvq3bRWHP0cWgGi6hl+ejZRaaKEM/GkGJI4mBDkSjjSsG
T9qavHdzYcKZyOLu21J49ADQ8Jl/ly4NydXk/xeo5lzHe8dAfvDtL2IjIOUH5J2S0eYX0b/q1LLL
VBzzkuKIgILxa8RkI8QaSfk5wL3sIViU2EKAhkjxuqjUUKxDv7Mw8unZ/AoA/VzdhOtAHrayLUm1
Sg3KGF+OeYKIuJBG3iNPlLV+7ClpQtgxFd/oypY7Hbxru1RGQqD2AIhCXd1EAinKnkrklGoQVcX8
oJpD9lhkavfJGmLxQBUUL61yqYOkXQkBCyXWv0+qWt8VSzqdqq4vPoD0qb/PtVo8WLWV/b69X67c
vejiszspd5AWbgGMrokAalnnamA3mEgZyJCjQdLZyY6+6yWWQqp+glIh14WAyck735bCjepWxDiL
Na1uo+I3g5ToBlgdfrw0Lfx5c/nYkLnpUl9CfZOtUPqQgI13QtMrjwANKQheUotU1oPPf8Zsm5Pj
pJ1KMFYmH/U8bb+Yepp+RqzBflzAq+5s/mu7jvcG4SeeHZ7ZzeuqST/lxsV6xIIs/aZynfg4zkX5
oHtzcz8YHbgt+pz3t7/p1S0Hg41DB1YT5SD5q/596phNs5IxBTZP3g/ZB3to5kJ8BIpdnSp3LVKk
CqLoj22L7mtJX8AE1C/NW8jP1RczXmzhD7FaghJwh3dzWWOwdPsnXvsOINjgiNC7B6Mgt+U/v7Be
aTfxdmBypKhxOIrGewtDDs09BCbad465djv7/NqAbD46XyDEuRs3KUmae+OMk6kWTHod4yfbivRd
DmPPQLLSTttAnyY0aG5P8trZAoEoqSI2ecff5t0/k1R6R23MVmiBKsz1A1Zzn/HMnL/dHuTKc0sI
/P8H2VwveZW4zULfKxAdFKoDhLYVLT0vrkqUMYfl/7KMAGSxeqPTSrXx/LtFa8erX2FOhfKsUR5J
Asf5yP4XaBK2tNf6ZE93/7LEIOs40NZgD8DV2pKJlNXUlKpJiYZTvbxvRjwVl7y3whEvnnvMjX5R
8mgeKvDdd/99YeFrQF+iwAEmQi78P1/PG7I1d3qEWkAEQwA1cEId8m56gUDX72yUq3PkHPAsSTPJ
rc5mBkhCsbn5g96Ll+6bVmrR/LRkGErTWK4MdLCQkQpjA0OqQNeW+L+6SROoEi/AXgBiBsx7W4XM
6rSYE5dkVUftKowF+i+dulZvW2QdjrdX9bIpylgwUrBwQ9YLH/TNjdjQK6uxaNKD1baX5dGesnl5
g2LbHAeowLDIeJQDZq7UvFOe88VE+7zrK5LYQugKCH9DeY1MoQ0nZ0jGz4namXt6i9euCgSB6djS
Tydz31wVgJhSzJMjPJ5i6GSNluIVsib9E4ZFv6C7rTsBwrUnQlK7kBdRZXy0OVLDCOTEWihhIXoN
z7E0Pk+4uN1FY1Gc3Ll1DlDAh529fS01oUZI24MPQZ7pbeZYOVZqTBpXU7V2Y/XFzZfkwey8djkC
TG3AfWYop4tpVUZ/TCvFeJj7fK58JQGm6JMpJ/X/YV+QiAKyJKMn+92yvwAeaDW7Tw0SZamVkxpb
2hACb27zrwCaHS/sWqcvjkNjrPMpiVMIcET1GcszFebXTCv1idwcfLSvLnj8AHvX4r3Ne+VC5x7g
FcGfBbrPlrc66EpJttyrlPFa3CLSSMcY2xXh7SMiL5ZNpMrfjsQoqga4u2+dbWmrjhM27hh5kkzc
L/VqfS7H8Z2atcrpv47ExcoOkN1/LKC2r7DnRV03xI2NbsBcntLYRYKIQvmPrJ2qD7eHutzlDEVP
is8oR9y+hQkABqM3ejsoHR58N1XUkM2EFYMC/UAo2hwullh2VvLqoCADZZ8PAN1WRaFdTQeSJC5z
PEsDBQybQjw1ADf0ULB+SktzufdadU+W9PL+IHChjgGSjFeSK+784SiwpzH01sHbLoV/yhuMGNSi
WieUxsqTU+OId3tpr8TWEFHp9EuAoCY7O+cDookzjzn1naATYv2UlA1NdsBexQf4xv0RBHH0rKHs
d8w63XiOFkd87Gux91xecFckdpB6uLTkkUXAbZ6T4B05o0VnE2E1mpOj4CP1cOJsmRAlgNnd+po+
GA/x6CzfhzrR3xSr1AyyInhEvp7Z7R+1tt3vVpU1w7NVzu0XlBMQ1EysRdR+PynLr7Z1Wy/0CtN9
SE2rMx6gmCifbq+mXKzz08c0qJiynIBmLzrRWiLMwUDRJ3C0dlZPdqmlLv5/ek1NPsFvD6T3soQj
V1h+zEcjrYOaGoV5f/tXXN40lAvoPVLaQBgZ0ZbzT9rpdq9GBhxBPesgTlpZ+q5H7mMn7ri8aWQ+
DKddgucoT2xGWbGYbJTVNQN1mbX6fTs1hXIwpXlzs5JG7zw6V0ejCkbWJVVhrM02xb10zGPbMwMP
r9Lugc7RnD2vOjpsgWP36BHeXsJrw1GEQuwAuVYpZ3W+hCiNSVIXziHrkLrfbTerjmOUpF9rfddD
4srXQrlbujBD1eYe3ZS8BpzkpKGFQxLdJT81BMI+N3G6EydcuVakPDhBNxuDPvvmWgF87IKqZJBV
bRQD94U6DynqJRB8lm6170vUJL7fXsJrN8vZmDJw/TcG1gGCuFPl4MgBhwpUQ3JEnGgJB8j276ls
xh9WobkZjpPzcsqWRH2c+mX+cvtXXPmQZz9is2+sqFvNSXAiBaKUxxyXWazVmw7ZvnhPiv3aUAje
0z8FzkBmuhkK7GBfUlN0A/grnY7yzBo9KGvLBaUs615tQP5lm5sG/DPwOyIemSNuFrehadh4RQNu
QpkK49QkhfHWtPrVOHla2eYHL9VRkLWHfJ3vdHuGUAusNir/c8uGypwGDJm8GDyFudlWahSbHX1p
9m7e278gepY/SNqXyc8Mfd7LiK/tYQ4I6TeYXeoim8Em2vYVVAoGKxAenFajetFmot4kV/tAd8W4
w5e99j1x2GMs0lKepc0Sm3GaZpOWOUBTHEU7oGrgzr6WqmkEBHCqf9zeqH+LWNsv6tBlpMBFvgp6
5Py4IJYGOH/kiJKu89/mPI9D0A7pCEarKPQP6ZoK0+e+wmoHNk11mjqD0ksFALMYpuSdEs3T4fZv
urYCOD4SR0JcgOclv8g/J3hFhS1O0PmFxGOOn8q4m4KGZjq0bEs73R7q2i2IHBFLzW42vS1dykWc
Py2ogQZpNnffM6rqDw0KasnOvS4XcbPIlP1le5UsElztZpEjR+BbWYGMSSwLz20sk9VfKPoiZjko
huF3Sql+z/D73nkrr5xWAHjAFkjRZE1t85yYtSFKwgA3mBvTrRCNSNowIa40Q9zw1tj/H87Oa0du
IwvDT0SAmaxbkt09SSMr2LJ8Q9grizlnPv1+NVdqNtHEGLvGLiBY1VWscMIflsXGRUZX6+hr3845
Jt5T72gHP2IvyOK6EDD24GJLIvb152zWuRqQ3RJ+HaYO4tyjoq1B6wAb9uphVT7HSlEk/mw7EbbN
IFMiZO6tdQqspE++qtO6/rvkefUdjC0LONgaXtDm4DiRhyOv0fmu2kEwc5a0flSaeAK2YtTY8aYt
EM/3H02LgFVK8EgrzG1XREkSoxsbqfwzGyKg/Y/XQ66uP+y00Q6Kz7dnAO8QRgKyQYuTeOp60brJ
mKsx7OOAzkD/4iSo0CDdmvOUxOXB5ry94BjK5WaDLO9AUNxsTq13snqJWpCD49BcMluKNbtGeckW
3ItBahyBYG7PHFVUGWxTLQUWugXgKORU+COlil8K1BojzOo9d0iPQE63Cyi9NqWBLWkiMh7yV/xy
iTRrUuZdD0lEQdWVUnHGi0+J6tWoe/HubcFQVAHg4csUagtQE/PoYoM20xitQLS09TAAYpEKJa5R
ne/fV7uzkgOxfGA1tvD8cDQwEBcLNKfQDs95UTU+YnnqSa+RNrs/1O22QNHuLe+F9UQfxLhewHSA
VpnGmeLreo6iXiqs5ZQo4QJiyflYqObP+8PdyGKTdqoAhQkWqa9DLdpcEypCqqiXAfNbM64Tj7YK
Ssl9iB8rHgIIVKLxrvayLRhD/4W81orB63tL/e4iBI27iWMsvSe61mogP6XD9Drhea1f0EHDDcdb
qwbLmYOffNslpAtA4kVjXvYKtwX6kEByoCGi+HNY2V/sdp6/ZFUye82AISE/bQwi4VQPdmo86Yix
fogSBJPv/4bbK15SBNAg4v0ijd0iyuLFmkyqS6ieTjbGlJVEqMeNfk7boqIMVuuPDtfuCZnf9CXv
IFPdH36nbcP4lJaYP/ERyOTrXeLEmNkDA0WkP3MlBAx2jp8ii/9DNxQsH9CM7rwiSqvv8aK1n2Nz
Tc6UdccfeAq0oNyN4WKhSXuu8nEMT6nASO/+D7x9efl9gG1QkCNvvOlkvpXkUtVR6OEJ92RmYUZe
oMWYA8XDBbGJJdC6oj0YVIZo1889vTMNSWI+C0do27HLk67FLByJdrIs61tYVxXvUzsGeu30waLa
6+OQJIufKmN8ALjfux+kdgXqijSqCFmvP0cDGRi8Zo5crKahbJDqTiCK0H0yrPKoeLIzlGxME6ii
uyV33/VQSqwn5WKyspCcidWcKQOqNVfTHExVWxzts52jxmBEaLAw8bQRm32GQ3PCPzwake4s7vek
rvqANuUQqMOipqdcz6OfqOaI8DyZaFPBCLeEF8/lkWTT3qylECFsBmbPbX89a6GtGc5m8EyxoUsi
X2izhhtkHDrPnWsVl/ubd28wNi+tJERsyNI3g1Wdo4XDUESByAcHKz8VnxxvxF8VNB7C1keoh73h
5FXGWZb41G1LZax0tala2BqNmIDCKHn1Z6ECyUWkov/2/plxZxDcU3YjxtkkOZRwh0gAfPEVk5w1
N53iIe0SLDhmVN//w1C0/6TWlUQY69dfLOymGoUrI/SjORVYTaxG5HfpWPyrpPbRm7m3gvRf8KpH
6IhFlH/+S9ABqb0vMIUNfdOMxiEoIZS3F2SVsUUs3KJ/f6JEpRYkMwJtgNDYJ9fDZUbDB5uU0Ncx
TvsQ21PmVzmeB0TGRnSwjHvvsw4QVeL1KFHBGroeLNER5Rm6JPRTk0rGM+9h/0do2coXo9bKn2uY
NR2KPY35SqrqUClHYxYDN82tUbRZ5/8N6KWH3IDRjIEDwQQmMbaRfRwwvvhx/4Pv/lLJTXYR2uLW
NzfHBju1JUaBRB6bokbHIHfhYith3Z/SxjE/E8ENmhetcf2xbtR4CRZUGE/KoI1eEnbDq5WgbJlg
+swNjW3hCe/H9cGhjHEEKNh5uznW/AfYHLI/W8JS1KFyVi4WwVzkKKdOZM4L/AeBWMZknCh/mgFa
gvg7N2NneXkHaeT+Qu1EePBvEV7jwLNSWxpAlBSTMFMAfWVXDOd2UEaQ7zyL4Ty/Qht5rx4XAR5o
VJ4luH5wC7d5Rmst1G0FVycWxU86WlE+puCESF0+XbT5/aIgcjg5EL4AjLt9hItV1btJxXkw7fvk
3FI/O8F5iB/FjGFKY2R1ifWKNXxdx7z+FjmifIy70X5sx9U5yA/kMdyEA4AqEQWmPA7i7wZXjXbA
gP604hujvj5Jv1sUas3u4f7X3NlNJPnc24TOHNStRgGxjyKiUI+DAdvEh2yNo9+UdBJIURa1XwAU
PPf8aG/pUQxLtOG9RjF8XWQ4iXjkW0WLfHM9lIYyuMYC6Maode1cIP6PpbSGolwbm4HVWKrnIjly
EBbs3Ldwt+h3v8HUmPb1ndRrs1T1IXVttNA5gQ7NAvzpnFM4Hd9/OxEIYgRUPsEoclq2paKWS1xw
EuNAW9s18cF+2H+YzTQ/taYan3SRzS/mnKweMsWUBaYMWkMfJUd6DzszJuO3SZ1dAktKoNczTjrR
oNhnR0GyTtqlrwgoKZzk/wwEakc3vszwNvvWlKoaQFjo9atbNesECyiHjn4MJy6vHmv6yF9bW+kv
ZZLlD2PRNX/mWS/kw1piTQ6B99Fsa5giuRX+PTRQouceuslBwrNzacFlkTgH+ZMopl0vQAvIwTRS
ABSKSH4aHegSI4rdk12M6aUS3XxwR+6tN/kNmSklWVghm4B6bUwQkLWOAcRc0vqdsELifm4gwcS0
Rv/D3Ch5gryi7ktzZjMYNdUO8fiBwapOJXOdxYvIU/exKuHX+q3RrwcD7qVvVEdAmFv0uLibNtsJ
WI1SWCh6BJMRa5exN5yLA6s1CK3wgsnJRzCwtjQVyh8jAhCvxujzY9eOWtAhy/aUGmhVjlGNeN9k
fr9/ne0tPHkMpCV6moSkm0c8xbh0cTMjCSq1cs/pan9r0WQLuiGMDj6xnON2m6NXTLSG0xUAdnkM
fgnaqCqqq2NxiVCT/mjHffFPj7EuBYWqfxGlZn+yHNj+wlHy3949RRoYVMCg+fDVt2c5VGwzDMMy
CpQSWbx5XlHq7xJY98b4HyJFUPSAVGjOSnL0ZjWBHYmhr5soqMZyvViYsz/bMcSlrCuPxAN2Xjvq
UwZH863tt63eLyFq/IWclRtp4QcjjowPVbXG70+N0OuWkomUXwDGbiYEOyjOG2uJgjIZI8xv2kE0
p3TCfr5L1KMuwc6dw7Hk87OCdAm2oa8x9qB0EiIXKtfWiyhGXrSlnBMvacTYBqFi9ge7f29EYgZp
ECuZ81vKcFbOhV4aXPNLU4UXp16bADrjz9g2omdwQ0e0j73hSPpQ1ZBOM7gFXx+BNlLXsXGsKOia
Rgn6RjNP3EO9F6+x+3vWucl/+Hoyi0D1ADoUpIfr8VbEfMKuMqPAnohys5AKjL3gWI+10H9IakFh
YnqqEgiSsm82StngYTia0haoqdcgCavWd4rE+hTyOL0/GmGPvFnZcmVB6b2elbP2UK5KI0e+WF+9
KByUBzXC/yHGuuf9dR7KSwwmXWTAWmyGapJEOOVq5sEyNd1HQy/sJwzfp5d0VaaDN2LnIqYtYJPU
Qgfgbdo8EUXjFmDrkyzQ4xrdgKxHgsls2rLxsnGcD5ZQ/u7NXSwZF9IeF/7BDdLSGAd3dWiMBZml
Nn+Aammeu+hQ30S+ozejoF9FVRthlRseHqAmGlJJmwUdBM/LkrrYZTTIWU2riyEfrHLPaTWUWLO5
+BK3znsN0giVIf9JCpvc+9rWl63hc9YinbJgsePpAmr10xAmxVcEQPvHak7Dg71yq+KJ+gBVddNh
OBK+LQB6pheRG1qTBlnRElzYfWhSG7bDKZhDUXzoqSc+KH3pnAYzaT6CISy/dADwXqLSNBO/Khrj
b9Oakv/df/12PjXVPHydAEpQ0Nu+flqpi9YoqjRYk1EFk6hAL4mzIyrLzuPONqK7DYwekYltyy5c
CKIGLEv41AvwUKD72O7pJCXoW6yZfZknx362JyIad3aao0LwztmhjsZlQGpENXgbWsAIWYBIZHmQ
50v6b+ko0Us0NfZT4pYHBbW9edIyB3VFIQFJks01pw/OWPKhQWCUrf1EXpI9EguoJ2r2xmlCr/8l
tPr0QhBgPtz/jjtvB+8vfRuNcgsANLkGv4RPQxertZUyR/qYyc/esrrTtBgjHsNW0z0MxXSEANub
KhVnyjvMADK9/PNfBuzj1YZ3BMI5G9TxTN939Lo0gR4X5zgqpo37KRzX2tPRuv70H6YKR00jKgXO
tMW8k+wkKPGwyCYiER4y1tPvnbv8tajzfHFL4TzeH25v91A2oAtMbi25BJuJLkB+zHRGHmC0yj/n
1op8ys1YY8W9/vP+UHsfUbp1E2rICGerIlqXyAWWq5oH+lTacMxK7e+yz4vfRo0OqmHn4gCldXv4
qbJRnoFYRUGfB+x6akm7tt2YKVivJmvm46xTvXbjeqTuebuA16Nswgyc7LKyylEjaPVc+30sS2pr
Wtn/Nk+0DN67gFwxoNx4UfhQpMvXE9KUdunifJWw0dj5glLrX8pa2Q8C1PpzXo5HeN3bF0x262m8
kL0BEt6WDs3J0ppMjcrAlUYZFUlq52WQ1F7VeW1RfsG32LMmmbvN2NHynGVJexAX3G4ZfoKgNkAf
H2DlGw7vl2NYh1j+qAgCBSDc3C7QS7P+as3d8BQaQrnkKNS8W6ARixwpmiF7L1A+tlHqWJr0WVxG
VOmmnbI60S6rGwsaUOaRFMLezmEwzFlpfAPBkJP/ZXKdWbfUd5oyQHymp89Mv+IDzLt28PLQEgdY
j73DgNqBTGYQ2iZxuh4MJFjvRmJCENGE8Eo/qPSwfU6OwgD5BFxHPXJGMo7j9qJttzkNGVKKaPeg
9pU0nUltyh693B5t2tOrHqTGLM7LouenWu+XixuHdPtDPfz3/jG5vbt5BejjAWCgUHmju6Q6WexW
rl4EYzUKz5jIpEqgII+Y0qd+aM7LI5t+CdSlGA+KsHvbVSpiE1yRdADhuV5kfONXJ6y5C/rMXV6t
dPmZW/pYeMiM2j7GJ9Pp/kxlyrRdbXQQpMQOjz/guuvx0hyMcqQynuqsPyZtNQevKqfyZY57x0eI
ufaGuI8PqKJ7yysxKG9md9CWN4NWiJM0eZ+UgTDpCnUh4RSSCAiuFFb2YRi07JIlIvlDU4bo/fVf
B9EAqTOMKpQsx17Pt0zqnhYRwrBKPcS+oZTd6xLjDdSjFBXkpVX5tp0uB2nyDieIx5hOO90QthT1
0OtRldKt7VEgkklxFsWkUii56Se5bfzFFRH1pwgASfmooBzae60TYiWEI28LHnmUYqvdpB+Bm+Q2
2nx24CAYpUmGMoC/7TIQBA6pipbfarWa12TO+oSsPtpVeh/+vL/DdicvTHp/CDXAvNlCuK066iwT
X5Mgz+wpqNMiq70Y4YLaI5LlQbWS8aWa4vUbiHOiMBLG8dNiRcOlMVPhH/yYndtF9nZ4+QTdBzxH
r7/EkvUFZTS0rAsnRkCxX4vvo/wVsxYmDy6G9kTdbvFooUASVELPzq1tHrFKdi5SmeEAT6bIJeOm
69+g9SGS5Qq/AbTAhCHCiBtzVz28f6b4JzHQm4cr0nXXo3BbFkqYkeZHBH/qhya2pg+muwh0C9qM
dSZOjivPIhBtXxQ7if8I87SdkF4xyTPv/5adMIBWs/TzYOHhQmwWfU6VBaPoKAtWraufhkl3HzKt
mJ7KCoiYYoTGU9WPuY/Sw/D7DFf54Lq53ewgE2kI0xAhBKCcc70SS2JqTT0iZ7UuBVhoLAH92VBi
bxyUNrg/09vr9I1UQucFhyiU5+Sf//og50M9Jzjc+iD5BExerf5jrLMlCJu5eFRwbflmzraav39X
U89BAQMiNCk7//d62L5qtRnTBoFfSq8/dHB7ggxC+gfIW1OAtypX22rrX+BXPCyTWz1rc1cc/Iab
b8zC2rKtxssJGORN3OuXmSt51+W9oU3+oiXAyrIEUCh6AFUOX2pUHE9zV+tzXC1JT6G+ncsT5df8
8Z2rz2+gTU3rkjSEhHbzoScFeIUOtgcJAit6ypa+ujhmk57iVHE+TUMuPLEcmqnevNhvg9KXRfxA
ygxu0p9O6/porGuEDJWqRuskHh7C2hxO3VJ8U6JwvNyf422ZRI4nlXagFYKq2IbwMLRHA2nnCWHN
QvxR5Xb91Iq4e6rXdQkM1KAeemFPTwQMzm/tkIaf8EG1HoZeDC/VrBp/NVG/WAcf/+ZBl/VEgHW0
6GXcsgVFcp1kqC220rRccc9lVeteHJW9b7b57Fkim/zMQZRMH7Fhvb8cN2dbjoz8w1t9hmB9s/Mt
XD/FAELA73MRnZq2aQPo86m/OO0RhnF3krJAKz155JjXh6ygQ2xirjf6jt0qr8gvqh5kXu2hLdL6
PAmhnFu9aT2Vbu9BTLw7MkPKfJ4ofys8I+y1VETNJF1rhLbXzo32oQQ19s+ir9Wl0tz2EyaWbYjP
umocRP17Cyy/LRgF+rm8Jdez1ru6b+2KsYlfxtavEsP437CkdK8rU2RHnb6b+5OklAcCpzBIO4AT
NycYaYW57GaYFG5RF5d1jAFiJhjrfpmmbrpURtF8cpYBk8z7u2h3WGITMg/a9DdymmjIG6KdsxEK
bbFeQmOyH/Ryxsw1XZOTeDNqKZL2YOvufFWEHdEBBo0ADGt7Y4K/JpG0ETHssjbFbrkdAlzkDa+B
lgWrYAx/GM4UPfZrOp7vT3fnm0IjQc/2TakFXvj1N6VFro0wCNCxLdXyEcZ/9tE1pvxfrdb0g627
cztSy+U9hL0iO0SbQ5MtjdET7Y4+ISDaNCO2S9hs1N1LPhjmh7KK2t/vz23vUyKXS+GX+FYCW6/n
pusRejhdM+KGGZunKF3yx9wQ6GmoZXtK2hDFwDkp38v0Ytu+oR0ogXFDbO9k7mNXA8Y/gsSK53OI
zNzTVHfRM4zv+D98OzqxsHTQmKV5s6ngqCynzUEc/RYZ1EuStuoHd2oLP3GH8Pv9pXxbq6ssQU4L
OplNpZZW6bYq3XcW5g5ONPpKqg0fByVLQc3yplg+pFYRewgrJu15MbXB9hpFhN9FNGafc1OEk5dG
6QADrcmgoYSGvgSIbOa/GYquWH45qbHz1OedIwIlD80/BSH5h7TMo78aNP9xAOzpMngLZeB3g8mo
xxKEcuLge/JQba4zLetqNR4FV+mQmi+D0XeXTozZqdNE9wws/Khr/2ZRsVlDKaksN4U86Vuspa0t
0Wo0hJwtaAoXaxC84/+laJZbXpqHU/S09lP23WEl14exLIriU9os+RRQPEVUc3DC5Dd3DAvhWXqJ
tAcl2H75NufzjI6FhZSxtw7r+CUftekgat45ueBIJIeS88tNvFkp2rC5HYfK7JOwwTnHiS760Q5W
gzNlIuLIQ8sjcQ4ShZvMiK/DvqZGT65IzC5/0y9BpIbfWDt1GpZp9VJ/ioT4p9cr/WBb7w2ClSsV
eakgQK3lepCiWxOt73RChjgfvLg0bcgwZXa6f3h27iGqnuDbQDIAatoCzda6dhO1V4hFtXF94JOO
j+baS/WAaHlYCzTMs1iIgydl52I3aOBQDpRuvaQD11NLzaUXxUoclrVt+XNc1ng9h4pj0G9AAe4g
6NubISA6tG3YJ0S/myqOOq6dkUZE/HWdYJtWLGb9qUd47luL9CO6F2l7dtvI/nR/XXdeTerJYNpp
KKMYukV7pd2kTRV0En+u1L73o9JOPqUL8o8j5rxInOVW9qKaWfIh7yfl4JvuLS8oPuCLEHqp8G22
J2i9RCsFl4fsCp6GdlGjCz2PbpWEQGU6eFT29ikbVLLswfHf0DNKVcxgluLZd8rS/s4313VPTe2j
iuPepKTzLMwY4L2ws6/3zCpE01r0433c8BbMluvueZxr4wmxDSQd73+8vbGk7LtDj5fa5rZJP/M6
q8sAzHmgxhVY8Uy402lq+5JmbfcfzoJUl+fhItZxttIdJZKR4BoxIGg11MNDtoe/0Ol9WlQtPTgJ
O1+KdIxLm+6txF5ujt0wrRM6pJwEQ0WAvKvN8Dkr2/pgP+xcyBQQcQSBTydhd/JX/HI5GmbZG8Uy
sfuamE7GVGsO3UOrLzxrjKvmaclt+yD4v63d4dQHHpgIFQVDauGbR4DSScOT5I7orNWJcuJ0q/9C
mTI/oOO0/MTLD3yFlnY1KAsxF2qQJVFxURul02HDVYhNvXv/yOwXoom8WQksr5cgLiKAVmXK1U0Z
xUvnxQEbMFSXCT2Ug6nvbFWQW7x8JF0Uxrek5HSa9ZQ6x4ilb2VfrK63fx+a1IAql+UHQ+1caRZV
OpPOJocdyMX1rGzKbkM7YEkEhN88i6H40WvW9Ko4+vzRWjP1wW3wLUBj1/jt3ctJh1oKhmApKOU8
rgdOepYxNJijZS3xa5TXBuFEMtW5pxbGciCysbeg5DNSUZ5HA2XC68EGB1rysCC1UDpd9nuWQn5W
FcN6AaabPt6f185Jkbp2BK2UZcCnbYYyG8uuVQwJ4Ggq0+vSafr5DT3ascMDo52OcGk7LyHjObJh
hTAsaNDrqWVC70StWWjclsN4jqiQecrY/G5rsfHg5GJ+LNVD3y158jZxJdca345wCdPELfDUVlQE
TJNx8BfLzAovokfYeeYi7NcITY/aq4yx+Jbz79peVDfVV93NqiPfxp1PSrUN6AgnBVKnIzf2LzfS
IEIN6h7rHFlZ8b/YVLLPiyqWD7bbJ0eB+94aU/Six0lvFfmnzRrbreUmkRmT12Fg/jgYs3WCIjV+
SHHlDqTYHIDu/EgvfG+Rfx10s5F6LdXWyCYBqu0Sx7DVWR7zNYJlHGcOruVp8qzY5Y+C5Feqvf2H
F4xGKP1WOtcI09yksplqdbEcHXEfM6gmrT5Dt1dwii278/0Ts/clYX3QlSBr5mnZfMnWjCJqSazu
HI/Lg1aSd+WwUII+tbWDod4INNudK9W06FnDEbgJOPD8Kdse9UHfGe3utLZ1+rwqevrcanH2V+Wg
XeCJtGk+N4PuW+nwMNSF3XiF2SZwGHLrIoN3IujV/oETwpqScw/W3/GApur9NZEfd/s7oeJJxpHk
c9qbt8+dV90Gxo323VIqP5w5nnUPV+Dmc1dD/0Z7RPtyf8CdjwBbgiuLD8HSbMMIMONln6UcJ5hp
WFW6efehoKZ8dtpo/fYfhoLbJKFJtGS2BgbGRL2vHdUBxepW+WyUGTiobCm4t5rROEgkd543HheQ
+6wiAdI25aZd0BSltQx+46I/rRg0HDvO+dehTBUUMcv6oQZM6bUzBn33Z7kTlzEyUZlU4aF+uYnL
9KWj4G3Ng58btvKA/antCwgEB/vkVsoJUAQ1BQn3EJL1K6+uX67BpibTWE02tFLoxZPdZr85TjOd
JjdSTmakhJ+nUaTerMJ3imoTqUenPPJu2t060qNKqmvKCur1TxCLYXYsBK+Byqk1I9cMFJcUF9zg
Etxf1N2hZI0fSQ0I3FsrrC5SoUmlLrtULO4DbgIZGp6ZduZWeTc4QS4sbXpYRFJAe4ukcdUoj1ea
gr6onfCUjJSL+liPLlHcD35P/oy0eHVEpbnlZb6NCjAacUPpMLnZNWtsq0VcGoM/oqV+XgsnOyE7
uL66qNE90Dx2lnNdmc05c1MDe8UqrwDjhuNLqObT2dDT6TIqE8p8TjTEpxwcR1CCLjgSlt15D2Vg
LjtO/A8H6/qLN60bpVGucaq6aPw4JEvKM1GJJ3iB6ReEGEVg02l8uP/td95DunwkVERwnKctWsRE
JwEoFdusHebxEb5J+z1L1+WDuq7pZRyKzPL0cAhf0hYZASUe9CMf8b1Zc8okat2gzrl9p+a0p6wT
E/UYyuxe8s6dn9uIHC8ykyFoFLw2Vl3JDzA5e9eI3AcoFVCTYi9eL3XS651eUZ73R6tyP0T4lXhD
NB25heydK3ruVIvkTUJ98nqU2dRrhMO5rMym6U5aXZb/a4ru3zBt+oNE8lZMS6K4yDboeEiFli0A
YQjZMxDzBr/uQtdDXFL5WJf9n7bdl6+6EpX0Lk09UCNlQeu1BLOvVh2u8I35UmZF/P3+ntqdt8QI
ykIZ/ZdN6FGNUzxmunwerLA/G73yD6qz41caINVBL2Jn8/AEWShtUGkFhLw5MmWX6cTmYe9nolIj
rysH5bHU08700DBfPyZtZXzC5OIITLYzQYmipwaIxw1iOJsJrqkYxmptBn+mPPeXFjauN1u9/XEu
5kP2+94U0ZQHsUq9GdGCTcwSI+sfcg+T+Qyqea7reP4dMRMKE/pkD5Lk6gROU3ahN/Vdj/EVyofn
LHGaR/Dn5UWY1TJ7bpmm5mk0B/EoEjpQQaRUymmymvk/bHngddDmJLaezF3O5peHs861tk4mgRly
TBE2F3ES5GmYvthje8SN2vsIJvcFVa63Jr3881+GmpWlGpSmZmEaSHPJXIf/xEOdPNtO5Rxss53r
Qua4MiJgU9/Ib7VJohQRw9E1YcVEZxcnLez1r/ePzU50CtRBKgwDZge+J//8lwk1y4Qz5oCRdK/q
C2K/UyFecmDz3+u5d19TJWt/3h9wbwVJviTDjKAJZvH1gOZitdNSGZwedOEeTLP/qikKXjdJdyTF
tjs1KoTwebB3psiyGSnO66aZGAl9NYJDyGt+EoXoFeXq/DikZXzwqu1VuWR0KONgKgY4O1wPuMRm
pDsNa0mHJQTwqMbfZhQsnwxzxLmhBVpzwtlB/VMdLOMlG0LlVeH1fRizZlDfX+Ei9idYlfQi0rHN
Z+2aqR3xdETbcGqbj3lYGEGDk33s2UN65Ge890VdsNnE5nAyEOS/njageYOUlnWuiygufLQHrKeu
QjjRM5Rs/nx/++zdTNQIqNkDWgHvvilyzUqbKyvNK79CCOp7kg3Znw2glE8VnK0+mOx1KT2dLtzB
67J3GIWGArwsG8DA3Hxa0+n4my2z94s5xEe2z8KzMlTq+f7kduIiacoG9IXp0R3YnA0jGRw7aRkl
Ff0UhFOqetD5ICIvheVDMM1ewj5PXqYKd+rQGo/qMPvD05gge6fNuI3+lWhWQqS9uAsKmNHlbNWQ
3hbjZKx9/7g6/frUW0Z/EbNQ6NOa4cH5uf20gDo5NQTqgOxuhEzaaW7S3gROkGnr+n0ec/cUotaX
BtUsqAwXoTMp3lg56sEVeLt/yXb4L+VgojLwvNf7t3TtqirjePIx2aFEsxTqb53dfmwtjur97/sW
EV3XAmgYcipJsEASUum7HmpR8tlIO+ojWNa21mlCxeI3LcFu1YuXNvuutrZ+CXVH+Wte0/IjbUz9
SSRp/Cxr4H/W2qi8IH3rfinV8Ehqb2/xaT0gP0o6Jutj178MDElpZE44UCoJYft0KoZLLXbPFQ5U
XYxBpGt5SbceIb5utxyHmdKqhNpxg2wNaHvMrR0Tzy9fiKxovGp1F0Dqnd19B3Oo2T4yC+nFGOvx
r3hFK/OcGStmVPe/yu07wW9AbooCGbflTYNsLbragQ03+nE1NpdOzcfXJOrrP3Qa11/p07xbxkMW
Ofn3oOeBu4OCf73UqxNXuptQ5p0Kyk4YHGVB3OJsBrLFPjhSO1ubGYHvAPXFbtsidAbUkp025+/O
eY79Jh4j8CyujVRTeUSQ2R0KcTR49+R2VOivZ6WkfWk3JqUgVcSvlSsdlQqhlc+2PhzaEe6OxTUF
Hgg9YkKX67H00cmjsia1plKitc+zNdXiocowtVdFufzx7u0BM1cySgFB06/dnIw4Fok6CgarGzwQ
wth8TY01TIJ4copAW6bsiIJ8+9agpkc5iyATn04eg+vZ8QokBmbEFDYBcLzCcgThXXMT3J/WzoGX
G17qCdDVBJxxPYrZZorVz6QTC6LAcxC76F54ddxkD8vsiK+J3eqntA6ro3b/7uxsMA3EJ8TsN8X+
SLcXjKy5aELFnXyRVMkFDId6BLPc2yNcsZTsuNTAO8rf8Utgqw7QcagcU+AxWlC0HSDeAtkPP6H0
Ftxfyt2h5N+GpqeM/zZDZXUephNdKd+o1cgnStKeinH8nzmU7kENdKdGiFYdXRISbk4aAfv1rBT0
IWQRkcvC7Rq/NbvqR1WubpA3ZvZYrYr9Yvbm52ictH/SJFm/4Yx0RMbb+4AEKZwJVC+4nzezRRXb
6gVKfX4Mi8qP7HU9o9SdHqzpzsNAi48OgoP2Go2pzRHHEa2o2rwAwbnEK8/AFD6O1lKcjModPvSN
6DDr66nDotp9aQxx5DC090lBjtIaBoNOeXsT7xl1a8TWSLNmWJP0PCtZE6ALQGvVnvvT+3cPwE1A
8zL24Am6/qRdPCtuUVaYUJep5XfNkgajhd3fbDbvphTytxN90AeChs59tvl0UU/nuVEB/aG63v2j
jl39u4jT4jEGGnawU3cWkN0B6c3E1gW60uZ6KZbeLJW1ps9GFhKYRdyclNmZvGLqxPvfb1TWbIJz
1Ee50zZbZVLDEXkUqonqyguQ6P2IvrbUv3Wpt0V+nWEic/+T7VS+JO0HtRIE1wA2bvEMbWHloyrf
1TLF1swr8rWyfhuUadJOVTc3/7N7M+kBjw+lBe0vdT41haNBr+xC5+OcYRtyiuxSG/4++Fk7RxOw
Kgw8IXnxNCuut1I6W5Fiu9wOeTk3Z2Wys+Y89BOubFwa9b+2BZzEh4AY63908WR/yLBkGvw0j8tX
M8Xh4GW2YofmYF6oX3pjzuqDcGTnUMu6CaLw9DiIRzanCqGc2VKTlOoJYOjApkDkowtvnkSTfUwa
XBZ5prSHcWkGCuCGedBg2duSum5i2UTl1wBie706lWORkdtMuI7xngWHrjwnkfaPOtjaQaV3byRD
Il2AW0EpEJtzloo8UhqSNPYedvFVRdkT1E3sW+s8HdyTO8+4TBZZVsndBRBxPSmDaCtG6IlgMm6W
57qNFsLY1gV6kRjRpdEXnLcbquj3d5r8Wzd5DO47Jo8rDx45wyYmciiqdhDcRtTIksmf9Dn/bltV
eQBo2dkujOJITCAXIwSN67lhT6SlowmgRcMgNyjWXn+Ou8z4W6Spc1Z6Mz4jWmUHiYh0r1I78/P9
Sb5hALez1AQ3C2gMWYfbbJhkFGYOqX70+xEH7Ac9hJDjG0sYLhDttDj0wwZizMkZasU8hXHVzx6u
E92/Kcxe+LaD+ldTxs2lwoPoPIZh/Dih/Pp7p2SJfYqyyezOxhTripfkcUd9aOIaPSVVZ9fnhWoY
PEIrn/Inx1LKU25EojqY3202SgghMe6y3EA5ZVtuyHD76m0iI2zMxB9JPV5EaMsGrkxHhSLoTBWY
RC0LdKQCJJYmrzr08v8sEvtT2aN/Z/Wf7i/5zW6WOwpVtTeeP8HU5tVIrTFLaBlSSooW67lHDSrz
1MZVnyPqTmend6FSE/AdaWzID3n1od+GpQVGNENxfSsNWjv4kOU8HH60CEFuLrqz2QF0XcPFARCa
dQfvx8398HZwAJMwFjCJ7aEtKFvVaJlTsG4ccambcXrIw6Hwe1efD8L8vaGgq0kBEZeYewv+ILlN
AabTrJDWzUFvmS3JxLDgPa0doa7l7b1dRaAA9PVIACUI9Pq4DqVudUkxQtdy27CCqtWbfxeZFn6D
lNkFeGWiqpim8+uwrOZBtLE7NOqnEuICFGHbOjesqUpVc+IDrnaM7q1uem6djhd3nqKXWUpXF02b
e91cv9uPiE8JwZ5/qPoy780dlSkdJicdCOIU4pzX5/qKNrg9ncK8PZJ23tulOshQ+JkoCP2fszNZ
kttmtvATIYIzwS1ZU4+yWqO9YUiWzJkESXB8+vtRd6OqrugK/fbSslAAMWSePHkOvefn61vYnZu7
waJxvezLECBx2c0BEpyV65a7dfSsG/W9q+MB6XqMRhB+WVEDieQjUwaIDEMY+yqH2946DkY4EqtN
iny32vmvjkdGyFrSI8J9dD4/Iq58ntZss3gvphc9tMGOrsjmrvMSCCbdcssJ5HWFnm9n+7ByYOaQ
z1wuqCWaFji8IgLSqGscDIEpzSEV9DRF9uC776rcq+TODvyBdycQybvGcPT0l5EOK+ufp9MU1r1d
y1AWg8QCoaZVk/9ofaD/3v3jjGT7sYjd/zL1JR++WB1yz9lEp4K6Cc/9Pphl/hxnZM0ktuXXt2/h
11kmY0EcIkFH3ZtE8+IkJ1NWV6sSVE6EIb5yZtXXwlmdkz8s5nfd1XTAmlVH1YtL4MURcv1pGt0g
b8Rr1/YDSTW7AfgF0ZyLXDde6EPIkU2PjDJed0WaLU+OtrwvRpxlX5U0ys9vT/vaePizwE7ePIRQ
0Trff0g3ljSzdcDfgz28m+NCo3W/jj2uN3Fe7HSmbtEQXoVRrDMXFs2CNogrUOf5iG1SKNPvWm7M
vhEfaYM036dpfCOKujYtlE3hePJFt6L1+SD4tazr5CsdTcHi3fdt9SHvoaC5hSABmEfr9PYqXntw
fh9u+zm/4S6mCZ/UkI2OUO6vdmlmBVGKrOuu73Nv//ZQV2cG4LGxlWyqlxfRghyq0a8oQEdCdssj
mKTxviEc/6qI55pQLFzB4Z+PCBqwKVBwIUKXOZ+cEQdeTB6vIynb6RRI3YdgFF5YJ663t6AV3jgC
r1vn2CGIKxL5wRkhw72YIv1srjvbvKnpONvp3tW9/d4C0/EOVLm7D2JSOsc6rZ2zPabMS7Ynwkn8
0O1q/QnTusUP0Z0wyyilAO/ecX3QMV9b1piGTak8O8yM0vwrT3uIUG5pFXc5Xm9OONpV/mNy8BAO
R6QrrRvf7doWASfjDkPPfxNjP1/Fng/jNS6rGPgrttHAuQdtF8YxoNx8I1G5tkXAbIFyDFQWQSPO
h/JlrfzapaRVz8Wy78bK/Q5AVkST5wpUgK1bGe61qW2NPVS2uUfIAM/HS43Vzsx4ZTwLcLMWgx1p
ZEKOjhPf2ovXhkJ4BfIcCnj0OF8MZSalA+hIidcv4wx95ql9zJeFRpi+zm7ks1fCK0AFckmamiGV
XlbSR1d4o7OkQzRgcP4zRs2+CZWzjJFniPYe7mW1n5TR7CZ3aJMbR+7KNMnZIcTbVEs4exd3ZNfL
ImtUDWZgVSr0WlefCmiSoW9OxeHt0311qI0lCC+cYtSlx4tvLp3d1gQbWZb8N+rGPlhqGClHTfmN
kbZvcxEq08WMaw2VL2QxL+FFVaS0Yxs8sEktmn2+df47rrplCnBtPi73BjAqr9mrNIP7N6Azm/lo
F+3SMG276WurrWkk11Tl9z9fPJ4x6rawziBHXXynJegNF8u4IULjLovEMPX3Jf4Iz4h7m5/eHmr7
q16t3tadyB1CP8Jlm/SMZaKXl8ArZoBNpGU1wdFex+FQFJMboT9tAk1Pf4wybtLEQIzEIyASpFLn
JxsJ325VA4PCbYkfB54BhG8n67DE9JmOEM9uJG7XJknKRi7D3t/ymvPxrJQmFx+ZqWjwdLufnGF6
wQ3cObGd/Jo+qq65y9DfvZFIXbkvN3Vu7hQeuK04eT7qOju9CxDHe9N2/r6sJ3kXIDyDxTOKehBR
x/3bn/LaFqVyQhGK5xtY8GLXFHmWNMhK91EzrPW+8Afj1IjpX4jctwoKV9aTjm0KrrgYgQFeNrxv
VQbd+6LnnYPVnMbK+lI4JeLvjWHQKuAbncDyU1vOP2/P8MrduWnfbv1DjE6p7XxFuUzjtttivLmz
553MhRuac9k8NZWzbuYBdpg3bkoBp2pv5G+vJV5QOyUt3Z4hIJ5XjgYd5jhBN2Bw6nW6eSlogW5B
HMbpnR5BoHFBsSM/N6pDPuhmZ62dft8HE2L36Ef/qxaj2ycib/4HrIUriZ+FJsD2nFysh7Jne3Ab
EmboL9NeuK11l9h2HNaBXu68xDWOb6//a1bWtgoB/xJE0aRwGSXanUzBnMEGTAFMH/WiIUAqrCqT
JzEO64u51L1zGPIguQefbczdJIoxjxy1dP+NciR2ePsHXdny/B5ONeq1W4iw/fffA+Q2k4ll8HvS
eSB8VLWL86v1N1DF/xAfb5oBlMg3c1k4B+cj2bC5wVpyAANEK9Lj2pJdhotvayidbpU+54Fd3qK9
X7lAqEoCGtAYT3x8Wbz2zcpVNMn1EY2y7WEc8B5aNu3liofqZS0RRnt7Na+Oxxu6FWJ4ti+bHhHe
9JJFWn3kz433j9azirQoLQoeCTWFufpjJX520yZyCByNOMgrFq7UaTuU2u2ReHHi0Jl6I7LBeo6W
Fv/LUFzmAT4sW+fC5TMnVr9M3dbs6UyyKYHmbfY0L8EPJ5iSlz9fRMJjBON55MC5t0X+bUta8VpO
HfboiAx46cntEW7Ejfqr8HpcpTS5wNvDXTsBXIRbTzrETHgc58Nl6DYuPXlFNCfuENJdE0ROk+nQ
m27Cc1cCLT7VxnAgAEIO6OIIDF3g0s+cAihLp8fuOTNPqLt3N27aa5twI1vC6II9xQtzPiG1Znji
mVT8rNqy37UC+xILQlnoq8YIqerWN+Lxq3ca8SNccDj+W2/q+YBB5vZ5KTllNLPU3CGAglmjg73o
zGy3FtNwWLQUO1re6k1jxQsHq+qPSec7N37JtZlvLVlItlFUhrd3/kO07OiWsHi/TVkXUbviTW4p
vwtnqlK7tkUd++2tc+17Yn/B0WOhcT27+J4ZhV6dZXzPtkzMQ5H4btQFgffX26Nc26AbHQ1TQDQp
CPrOZ5WRW5hSFzrq8D/fA4f9UDJpXxQsjxvrdy062IqhWIluloeXvFJgxW6ybeItD/3pKMPc/u94
6ppH4I4K8ClbH4ICMRlih+TD23O8upIceq7OjbV1WYv15gJxYQ1Ok46V+aVuMgWXgz6Yt0fZvsdF
qE4qvLX4kH8gtXERT+oRlpOngGjoJhAnav/Z35ldK+Qhp3lvTz2KAAg+nYxqNCJzHrIbwdfVD7lx
7f5/+Eud+E5NmVcFTLKylUfle3b/Qryhi2hzy05vz/Tql/QotRCqI1T1S8DntzvUtFJhmYKd2ZE7
7BozMY7sUbQqZU5wE692RLWtO2i53urDuXoGmSNx9GYnfJm2ijwbVuaPN7hIcghqi7FzUsONUiK8
aGlpw/8fZrqNBp9wu78vMpPcbbe+LMZrqrR8DtIqPi7j1vopq3Iu9nHviJd8HfTLasrmxtPxi8Jw
uaEI5CBsAthDg9q++G/L7GkNaUEmwIuUWpa7qbVHE726tfgM88Gw7shAfQTXLJH+NeVD6vFOl8W+
HNMYKQk8gbxI560R0OgAGTKMi6BvwnmejSnsW98S+8XpjS8yH6cOX/bRdm6s3bUN6YFBbrxFRMQv
m3jEYtl9jsFohHr/sCciN9NwNlaEzRS6+H/crUKw8vtoF7fl0uRmnVvbnkR+6zCXhUGZOauy+2z1
nVt41LVtSPqP8gQWi1hLXTyCE7y3fgpAGyzdrhFZWHUy0EeNZLk0h6BX6Y1L+trVwhelM4bHncfw
Yicka5VXi6BoC0FaPNhoRBqh4y2LQTfnMqqoRQVv2g3mkH7OS1f+Oy8OPa1vH4Vrlygtdhv6DGWe
Lvvz3VhkaSq8ogMYK1PjYVWd+8Hzqlv9q6+JCHxH0riNwEszFj3v58NYfL087iVND026FscM/9Mf
STehgi/Y+cj+evHHqsYnCe3lstplZpn+9GPZZhSLMLoEIUwoo0zzXD2J2o71Dv3ccQknYa9DKLtq
/UcNSleRtCvlh3kvYlTFPHdOQ0uYlXrOesukk7xs63I3Sd3+MTOHvUENFawD6Aid9IuA0G9V0VVb
Z+Q8VN67UcaKVl2jOGht3Hhvr5w/nvWtT4yiLS1P2wf97fpo1xa/HQWqUrSuEyJo4Z4IseLQymFF
v703XgsUbExP3D/5ZmBir5qpURMlkJFk/kGc53XkK0X37oo8yj9Zbon3FFdzP0xy5Ffv6Bca3A9a
NR572E2mKsxcD1ODdcnNJwkI1oW5oYbsseu76X2/sJQHleAIfSM3vQKSbBEBJOet7EafwvnyrLCC
lz4H6HXgDByyxVV7Kaw68lar/7E0qcpCVTWee+NWvBbPoowAmrfV8Df6x/m4yi+9NktJtTu7dJ5F
P7k76htpFTbAIrQJIwpNZ/80FpEsaIkfFxGEXiebPUf8ljnIlS1CMmkB1QC8bfbQ578Ffrte/TVo
I2Qh7O9ZOlp7s5XwXftxKW69pVcWnO5wCHu83TQuXlKMpAByMOXIWxq39aMstB2N/ZgcSPmQuSyt
6h+8zIcbX/nKDBkUjJv7hAjwsrCKxRPaLt0KhXZqkScfBuvOGQwDe2/9P5R6NgdlkACea8D77dH4
/byh7mb1suuj3hmrvVSUUMdytvZoo97CVa4t5XaqoSRDQHlFbl2lnN2qJMsbLQQh4L2UUU/T0tFT
UIQVWoMPvpPeir2uLeW2hGQL5M+0NJ7Pb52kl1iYkqED2ZqRk+f64GgfLkDW6xsB5tWhCPD4h9fg
VT9oORmZO2Z1H6WVlR6ToLaPOlDTrh7qW/S+awQAqqr0p9AOQyPCJc08y4yGyj/QQ51x0grahCPq
P+l+thZMbEp0Jd2hwWA6U/MuCKiQG1PR30gdfklaXoR6oB7Q736JlcEXPV9bx1eGGhFhjTa99fbQ
8Fk/AlQkn9ZO+Qj8F5J7UhWiTE6yH+ltnA2lVFhpXUpuLD958M2ZWh9Qn3c31R1heYfW16e3r/kr
YQ+O5ASiv2r5oKznv3JM2wZZEKuLJErK1HPSdW8P9qe+M8v7OHCTGwD9lV1AlxyGJiB7xASX1NLG
WCCteOBPsHNKHL3jhi7LOHlUajVuPWDbAl98gK0tDiGQrQ0cS/nzqRHsjbE9gzKodo69vb34w44i
t43Q19jWp7nGjj004xhDa3sRxxw/5Cr0hCsOf7zEtM1tMQJdD5huXGwEBX7jZzPwijEuGBLjcL9L
rWzZu8HQPTR1m3x+e7yrawxfbmvBMShLXFxayiBBmFeScjsYPChlWAACc+j7EUjgj+MRcpnA5t5C
sYH74yJobubFtLRnY2KUlMEJUxF8vszUOFStvmVw/HpW21AMsukLgtVcbNQec3ism70uGox6Prh0
B4fGGA+HMr7ZC/b6TAC1QwKh6shLClXtfOMsrV84cZNseOKKkrkzpncUwdP96lltSFmgvXv7g/2C
Qs93Kgu4iYgSNG1Fnm3uvz0ziK/6DRUy5gaYb0f1KN3mMApS8XDkjLzLawf6Nfa2BQGMq52HpnAC
vAMcmfRIzE+kDvaEg0YY+3VV7FGKsu/zKh5/5LKyDnGc6WLXzbP5yNrhZKjQY/4rQcEj3b89kSsX
Lygljxe8akr75NfnE4kbsXhGIbqocJzpJwB+ddegc3dXV/Schb7Qel/MIji22PjeBTI2vgC3d8mN
k3/t+22uIluvM1vlsns8Q9OpaNOCS0Z41l4kvjgY/eAex9iy8LO/abhwJf5DZgJcD1IjDT8EXefT
DrrUtsV2q+Ej7j7V8wSaYOtcnFSJWWWZH1LPmR4Lbr5IJ7O/0+xb070pf/Q6hOBnILxnQTdn7pf9
E86Ce+qgeWLtxJkwl/GH41ymI2LVPZE7yOOpcPJbMP+VxSbahIoNAEjd5FIWRpEYzWXvdlHQSbp+
/GZ5jO2sf56Cohho/R5RF357l72GqhBrhF9JCy1H5lXQMvlG3cSbc1pbCrgArbFE5WQha95S98qE
cPGpm4ydP1rtx7dH3mLni3O6adNgakLtxCQsPP/OwIGzmhQA3JLOTqTqJn+S620hhqvD0FPFv6QV
iMKcD9MOfbHGc9BFhtMiKxF7S3Mn+2UJdWwVfagRRkv3AmnDfbIAu+aZyD9OVWbujKBI32s5ls2h
i9P0sKa2vHFXXfvc9ONucDmkU8o7579N9OhUWhlna80b66Pt0P7STX5x8BNYLjszBuPbvb3o13b1
pvBEcwiKS3grno/Yxp4BSsaIwtD1vkodJ0q19N/poEB/TvB8u6BjNwa9Ns3fB71I6d22WSvPSCm3
D4VHcSJvd4EgcnC82Ho3xvMfq8OxolsYRqlzMx+9TOwNY8qnpMBZwluC5Q5yWRe2cSf2mBSt4eDP
0x7Q0jli/XzLAfzVTKlD0H4DCgQWSmx+MVOV+YtHgZ9eGJH5/clxugQRjM0CA3G/0iiO9Tont+xb
th18dpDISwmISOLokoT+dYGrx2ualwvVs2igu7o6WoPdP7pdbD7UnhnfUoV7dZy2wWiB2dQ9wF5/
Beq/va5LX2hlNQ0ZcLJa76phtg5BW/sf396mr24lRqEZHgGfDUF/Xdox6GAioINgM43p+0xRIIBq
qUCw/TUkjqBBEgRz1zfLrZbk10QJhuYeBMEjRXURozs/IZuQZNMIILKlk+a3wWrSn0S13oIQKtQA
QjF7M5y2sx9Yd6+f0TxKgjCZVfAc55277FWJWSZU8Lh7eXtJXp3c7XfxIgAuQlti7c9/ly8rcxYa
Tasu14EdtSo2D/40ZrtkJGbreuUChZi4JLw97JXvjTYytUx6CEgDL6Mpf2M+BxvV3Kvi4ktdy9QE
K3Ru0p+vTA/cYys6g5xCUttO1m/7iuiz7dgMjDMb+bF0UlmEppwzO5raRX4CNyapE2IYv789vys7
basIW/Tf4GdGS+H5uAWCg7SpMO6aUKSt+04fZNY4YZOa6z5YzQCvK+mEYJK3KOavVxbRXtI2UIot
Ar8sFLczFCjeHpRuc394MmOxfGgz3d/Ad17fSASPRPrwawgoXkXDQ5ovTJzsvc+TIMr70Tnhjvdt
XfV4Smdw3reX8/VnhC3GZoHEhc41bP3z5cQhNBhsh3J+Rh9zGWGs0x8KSyen3Hbjl9idrPtO5OpP
E+GNowYa8ssKkH168Y5WaiQzdeFzreixHZKmmndNZWdRVszqxnl4fdkyFDfSxlkiD76kNmpndPNM
wqMZkPn+njZz/GPOS/NdDvz75X9Yy6374hcESax0vpbCTCeWmoKli4i2/6mykiTde0lGslIbxeRD
/CuzI3489S1Lw6uTJADdaimoz19W9RZhtx3wL4fRaOOj8pziQVaVf7QBZ29smNfnj8QQvh9nHoYh
Af/5JFFNc4WwAHbo6pdH5dD0dwy6dTzadit/+onRyHBZXP/JqVPvRkX4dYbFvqFJbduoBiWAS1IU
kQge94Izl3SdVYSVNHRB3WhoUfhP1Polc7ypOiTr2H10Zb3+F0BWQUC4HGbzw9vf+splACi6wYbE
DttVe74MIk6LaY6poxZVX2GLQ2NpZJa1tG8s97Vx0BOh/W/LMl7ZsicmTFJ42ewpp+oeEku0h8XK
bkk/X7t0fh9l+xW/XeYg+Pmo0M2BiDUUdOzicCv7GDp4o5U+oPE9/nx7+V434W/Md5gLv4Blqjr2
+YgNAKCoEdWMKEFbH/HAdNJdXFr+c02R/e+RO/gewMZEMldO9h2yI/qxDOzspYrr6t5PbZro3v5F
V5cAtQOcG0htuBEvfhBCDlmxkTmaouw/e6Ip75fCN/9uZeXvJJbRtyDva2eWGGiDquA3oTxyPqA7
6KrTK8BYXIjsNFHN3sVqKfabrNKNtOXqUBvoCEmF2+lVZUj76+RJKGItfWGH1a/LO4gGepebk3t6
exmvXQ8UO2k7BBcDg744F14lhlwnsgeo8kt/58p8+KnTeNCoSjubXCxuyUaXGQeaLfLj22Nfmeav
Tk7uCJI0OLvnK7puHRQ1Gh/RiFrl07C0xvtk8ukcpXHm8PZQaOteOZngVoQCBJ+kZ5fAptPjidF2
cOZ9LJu6BzEXEqPklpotTjB289KlgmkmXmqtx84cho+0wM+g2LITOnRSv8gOJlTaD6LwxLdlmeMP
TRfHXog2QWXuFiNup10vWzMIcdNcluNiusm4y0o/M45qcNWPtrMddei6Qf/r1fU8h93aeWnYj1n/
fjFoTosyTzk/ZDsXP0w9580JLyCnDNtezX9hKzM0IUjaFqTndvkvMb35uZZd51EjUPLr1Ptjf1zW
Jv+6+eg2sI2d3qNzNS5eMscmbu0sfKmwme/TPKRd2Hjq8zFQJyBXmqoIOWFh5Mba/RjHziufSw8g
CjYp2TlRK85eASbX8W4us8474suJeoqNU+0hDVaZneIgDsjtZe2PO7Qt6zRamqUv99RR6nUnGjOb
DwiElKdAlROwmhLSDqtqaZP33Zg0X6HLJt/qrh6+4sXpNpA1KtXT9on63s4ZV/cJK1rsM+n2HZ/B
hkyxE/EwzJEIrNl8iPNKOSGXRP5v7epUPEk/NV/gk7WYb2V+/MHsFIHmgMQSipRpCfm8N2o/fxkx
gcn3coTOF5ZuvXyhDSDNQsvSw8IfafPP67yONhkRyqwuuiMgZWPaP9WrwN1jNWt+0+Ca8bx1V2U/
g9pPsE6jdz+JnLmY+3dK0w6IAhgKWocE4SywRpFZzwLvl+wehbf6OfP9mJmmQXGfuKJyD5Vk+0c8
UM7XZszTbxONsF8hIAa4mKPsb1APyJdjxYNq7zPTpTZQzjkqcrGTkAWXdU6doMaO8MkxnGXaJ43f
Ig6ZmXMdJmmHxyqk2qU6amXj1lUn8ZexWk0XqgHiOLtuMnPn4A9NUNKYU6viCVkCE9JDNab3rWlA
XGMW5iHRburcC2cG4oYg5BRhb1epCuWIDMvJHX1D7PTQW/iqggXdizSWP5FIwuVKpaBFLKgOpjva
SnJMcRLD/+ZMQesevJj2n7DENUmGlok09ssw18VyzIJylnf14pr5DrXKxj3accxfJsS83E9O5goE
I/LmvbTa5h2eyEqHpdH1j3mc2i/TlBnoqw/V9I/nUeqPrAkm8BE3rrKAkKc9996UcWxDTSLFxJoe
Gv9h7eVqYtLj9rDYMsk0S3+cyzvDQ071gVi7tkMfB5EXVyQCvUgj0c2hXLoWsZOhjf8dPH8pTk4b
63+b2Kq/zC5WDbDdJwdgDL/h5rAki/lfmnv542LMGVeRl7Zj6Mx+Rz+9nzh+WLdd8KFPBNu1WVqw
NNa4OM3sRRouvaF8HycKSeuZlOB+RjHYP+IYTCZZN1b9X59T34AOPmr0BzCcLUIxtP2d75e2G3YE
3vWhBI4Cr0nLajhNpR/vAuj5zr5IZWzdwU1oiu1QjP8CE9tDOIHXvQRYa8jd2FXTXeLK6VM3Cli3
i1PEf3szW2VX4+Ta3Y3JnP4k3V7+dp3Wa3djZU+8lIs7I+nPlzZ2Sgaiiko5BC/aG6d6byVpkdyJ
dJ1mJDEFOkZWrdpkb8vJMHe2OxhrCB/DMU6FTZF7r7sibsOmoS06mhakt/edWQucOFdjxT04Vonc
9UZTG2FXpznseKMZ8uc0HdB677NhGXdLUVfjKYvzOX4I6mbq7jODbv8w9fFFjBI9j+NdI0WJO5Tu
QfSWGcWKk1hm1YZ+aoj5nzRL5vIjGa7zw5RTismISrvmCQaDBZRerE23vu/5OdNe2guAGLrzc/Vo
trY/H3ExT+QDi49AvbfAPBdR0Ja5frfI2c4e4lWM8b5FKK754dmjV31N0rLmTlyWViT4YHsSzYej
53aB/93Lkl5+T8xFWxmw69gtqHkij+t/sQoXac1wctdBfGgdNw9+LoSLaieLpe7E0Ujj2RShu8QU
QMPZtHq6rISShVros+2mxYgao/CKIxL6ffoNiWSjDLW9yvWHMMexdTE28VR7ihMXne6HWAbcWZGZ
Bdr4qOfBnD9DS4yRDjMbc3pGNzHTP4rBSq0vwsn78kHwqtgRWoxJ/F9n4yg/HJTcGDxH8qMlfw9z
1pqe5jldnJa8IIBoHfaVKZp814E4Nj+zYLXqGj103QwfUDrPmodinlqf0p5c8e/uKp18RbXNNRTb
xxiS53xqlYO5XzI3jwmIPQSboXJ7+6O00LsFiHeGERLpZKv8RZReXyT7xirsnPeq1bFU6DJAP/3A
uhn2DjqS1b+T1C8TEa496pbI1axO4iwR6aXbjF9Km8anfW7UclHRDCA9Z+GSyCk+aa/Q6bOuglH9
rLJ1U4mcbLb+s9NOi3swORsQcQz0b1G8MUBs8p+UTPqk2402ltx3KRl0srNir3oerVnrU4e9XkOp
3hnVg2xQmE3CoEKvx468VjXxO6QAFRKDpr8ujgxrNQVI+eSpM1Cnc5pSPznrooKntPT9JFyqoY8h
/tgLglEhbqWB97HqMz4K3DQxFUWo52BQx7kI8vlUVINjnRrp9s5d0cwuHeJGE+QH5UGPC51yC2Yb
YZd1tFbDYCQYDQRJ+kP665g8KziOVri6FQp0STsuTmgMA6pRvUipL1r2srzrNxmO3RqXBKaqtBvM
oaxJ4WKBQm11GObGdqJ2QvGqxcRUZ8EOO8GK+niRmQYd1jX+HjXOTtsrucbpDusxxORdcyjfwQBH
pHkdzPxzqmF+R82oXXG0YTS+C2ovsUOrEcGwG0dLfzFWU49hSS8gXh1GMt1Ro0NOuu78mZpVhvPM
Lis8+91Szv1XqvnTGg2OMLuQXCie72sVeMuOlpYBnkfWWtkezQukjTxfl/DPYos/b0xl8r1ykViJ
VDAm9Wlx1/IRq9Eq39mzah60MI30KaYHYNmvY5y+G7n3WDgotZ/cjVqXhqtVeJIHi/pfpOu2pBrh
8/9GVT4QHPi5D8tsTMFUo7xDkA8BIGwowtroe+MfVfQV5TgddCokVJRtGMS+sg846Y3BUSKA4YZT
Xyu583XDzdypFh3q1hx6jAeMYdEfVaWn9phl1Tp9J3S0nJAKX5n/TMWUwxjBKmE6xj3tYPNzMqV2
cViTdVpFOAX11H6VdakN/7Bin22h9Ra73b7tvanct2YSiO/m2Bl/q47+fQvR+3a5M6ZukqEH/5pz
leWZvzdwqhfhQjtPRd1HWvqh7t38ZMRuVt+P+LbJ0EQdbXhvGpNhEH+7i9olRlyve4+MrntY9LzM
x3luLU1g6w8VWz3Xzg6fPAx0zSoAnPWqeaWJxhwnxJJdud7h75Suu6CpXXM/Zh1xWUg23SXPXMZm
8WxNXlq8z3Rt1u+WBn2gfW43XUP/lJw/INgXlyeYev5d1papilScqfXoZIBsjwHf8eiUq8vecIh6
94iJzsX7xltse5+qVt73uVh/+gqa49xucWldZvVz4VbdlxJrrj70W4MQpZ0pOEDUnSovlHYGGdVf
7fI7p0Z/d+nBMEKrXZX3qFathn1jVN5/nhySfm97U1vd20Xj/zeOTp/uEi7Px6ZD4m2XeAW07YoA
t4pMtymz3dwG1YeJa+LF6VtNgyPUQd7pKqvjZ/wK7C7shwKlFzSArXSHuon1Mqssb0LC4+avteJ1
u+tTi5dW1fka3/MOdygZpjVRrO6STX3MX/gR0k3b+SnAYOypUJuIVNeJsQi5UtsmSkVbY36RVf0/
UlXFe+5yuVLkrqvPc1EA6nES0g+xcvlLB4+WzGiG0UtkNoql2095hkTYmGAzuPf0wvA9isknWg4m
P6S0TK9dUQR1vet6QTqGNlsQ9a1b0go9x8b7NMvdnLDKxLNOy755SObRqL4Az/Xf4rhtYB2Opuru
OZP+UQxQj/720jJJqXdXeR7iHRJ/Hsd8bENIdmu/C5KyM0ICvOwf7bX6INqgVqE1wnj/uHqyWh97
R4ksAgXW+r6cB/V9tIOVH0zTIKRXO5XTSTvcAlXeBMOh9buxvPcyf70rOr7WSxPL9NEcuRn3S2et
5j1HM67vQDuaKnRaPEUep2Ft+6N0KCEcirbG6kEEmdcSOOjR3msfp/uvvTUV9VdzMrw6RIqtzj9P
lfCCSKyNk4dFXrdIlNR2EENxavW3RJTwO8h88syJqmlQfjQHxHfg1xYBLmIS1noY83KS92lnF0VU
qdToviKqucgw8bP4q8XdiuZGmYyfnFynfxvFOn2Rq9N+bhe/fl4qtX6jvJWXd5KrYw6zkZ28syp3
rI5xk9af/FTHQKAZi1ej96O/icG3p9DuoHhPXis/t6kXjKdE98F3Geu1P7pJPDovQZc77r5dLOff
WJiztwvy2pV3XONcqW5GpNqtRWk+un7TPKYeQVXIQyFhubbKeBkrEvYT8jem/ZxOne5PE/bnXDJ+
3NRPZb8OxWlyVG5+qtZBdX8VJvHuoxqz+ZhXc64gDIzini85/+us7aiOjmim+q+KwNR+dAZn+C+F
mtntupKW4NCRmxZZIZu+iYYmxwNPuxBfntKspOncRC7RfBdbUhQozLnyh2HMwccSXzl9B5iRWeGU
l7XxNGAcdTdlhYx3rnDkeBx7OyYU0255rOx6Sk5ZY2R/ibGa5gevtvR06qUZH1IgGf1YT7l75/0f
R2e2HKeuheEnogoQ4y0NPXieHeeGircTQExCTIKnP1+f271Tid0N0lr/uDi9fyhWd7dvWz4d6sav
aXtE3zvdBfI1kJeiE+JNFEPDcCGmGkW9jsSnY+8Uqk09wG1iTSCJV9dPA0YwCrfmX0eImuDKZqno
KTT9Na/5ICmm4RmVys7dbHAd9YJuVHQH7kzrdtCDlukaCkoTvIF/OCHOQ/91WytnasunykMP3VQz
o+3kffnG1O3F1YqsojzQ4gaLhwwPC7uveDLjHB21G0b5yd9bt0m03uWULZQsrsnS8jClnKAcbsx/
5j/HK6su7YfFspOoiKq/vdRbkc1BYG6qlRw3kzROIcCOqWw1d02f9zrx5gmoSFSVz4XSy64/2huS
ihNL3kTyZGTt5donTkfjEPU7Uf/g+lZtzvSmgKTZxL1zmGDL0tdu5ebW3aV/u8k2tBMbrNp5lv04
7EdAL9c/LlDrn8LE7nYYJLGdRxukoLhxZTftKdpbgkhyt5J/u5xI/ITAQMs58Vq7zmlhRmnPxiMJ
9uIV+1bdys1cG2vwY3lJMxGWzA5oldEh4jsazoMow9O8CQyUnDoO1gqSk/xjkc/lcEDF7+z3hGsu
U9bFvTt/TBZzYrbz42TMrPjXCzQU/WFRoi7B31h0eEfjwifMzAY7Gfmnh6SywvC1cPIuTKqyaMuk
6GeQlqgsBuxGdZdbB5cY/MfKosM+qbFr60ev3MJzbTdSp+BWzhOHePMLkUPpJa7xuu/S8tqbaHYR
4VptZdcXtTInEtbor0Eq6917kXimfvPTXtskavrpTxKM4osIEPHW8vYtp8YdhiYjF8f/7OKtGhIh
Vn0/eVxO/9bJ9t4JuHbGDCW+fJiLJdrZSAKwHyC07TdGH4/G0MW45WGVrl3dWZoPKymXfr2oXow9
0Ziu8zzL2rbOpaaC7c6HDZhTEp6D2w73SZ32XRWrI3o28RK1lo7RHbtSJ0Fg5Zql7//f7b7G1g8o
nVKve+So8TH0aLbMhtkr1szzxqhJZ+2Mrz6HxN99YVI9ECrW+hfRjMu7rUk5zxTK9ziLuG4cTv9o
uTN4E3nyeU9OtYkb673v6vl7d8O1T6emFMPR8dbmatfy9sdpUGNzWXA6Tgn3p/hoHX8v0qidy/ws
Ni9/3t3e8DrZFjPyatlD2i8lIUqkhOLSKccSV4GYTGGSeZ8Gwdda8LXN+R4+omgGO+TxmdykGRCy
pBvyyvO6EFaTuAq5fGY629apV2NaYRqbO9Ib6n77syC4VQeZN2udVGFfARu2U/lCMH1eE8LFAH0m
gRgcp/bH+nlSmNqOoLX6Tfs10jLEiJM+4GOC36xKHf2w25hLaLE/JmAJ6tRWLthDPDX9/D3F7jAe
+9EW6rbzC2392ekM/BfrasoPY1N6d7lu1E8EMFxnclu993nOq8vu5kWTMTL4VeKvJT2zERDiP1ED
nmXlrAm/1sO4kk7R5bDxCd9+Pb/o3jX7ccLAtKQ7J8XFY5huMpyF3luc9wbCrrTGj1h05sUEXD3N
Bk50GArtvPVbuXg3rVHNs9nW3H4JGArmo2WvkJsbXgF9gvEcHxvcCU3C0do9WjvLY+YNurtEkIDu
wezMkPe+affTSggge8LuNG3mlnL6dNE+jxfiWZsH1Yx5l4SFPy0nxxqbc2R6t7pprwISlhy/7QG7
mp7RiTsCZ3S+tj8bYPoG5Kxb97BMgnF+zVfsVm2wT3m6uZH5jChrbZI6CsWTFVQl+6CJ7PuBGsop
C93Y/GE2beTBnljd0pAZvzkQaWR+qTj3n0g2lO2pqEPvXUceYN0SBHKn+2GLgYH7SP6Zl+r6Vbu7
nwWW6b6utEd5UHsnPdyC8/7ceS0rHBkWRO/udl4uybgXwxMWV1pL2zWceRFUGx6j1cvXhyUY4gIp
xT5lu5yD8WGOLCamIhrqe8aarUrHqnKX1ITB6iQx0PlbX1Bm9lEPdcvHRC3S+GqzgH0R/BrtByVo
X35QWzXfeQTC+LwNmMslR57yRFLTl/Gv6aHZTtum1QOOsWCHDaBW41FUAQ8cYLNKpCuvw3SxDv2p
6MYxY5RDbueKluJbl+Tu1wlFWXfrF1V+HrlRXvu9c+9691pf5kZzj0K4jfP92YpLF0sOtU6JAc8k
eMi2lHtfzJb/DTjoqwt7vH+/D31QnNd9wGaJ+0v8RiZff+ecWKDYeNzuNqep+oSBa/xoRNVYcDjW
eh+svcWrTzEHScPb4ImD10bVmEZ5YUucFS3vJ69qvGahxe8C8GrCuy0qQi9zCBtH3Exv8qPj++AT
Wzw3AzqFMbITECfPStwy2t+U9pkshm1DR5BbAj5mtNaccHtvdw6Fo1SRgHrw8rBpgYEycxL6Gwrq
WBgfIDIuvtyUDYa6u/IMSL28ckdbTlpvyFWzoNyX6i5wRu4dw9w2PIBQbvJu6WPWH3KHXXVpnaIU
qS/d7TGXe/tbDiFWmcWnRlVEVCE+eKPkYyObrrIOtZqa/d60ov1cfCawj6YNpj/NUvn+SyPESKng
5M/OXUQj7M1mvGrJVppieKNyUXlgqV3w09Rx4SSQZn15Xyp7vZ/GER5l1PH8yy2qUIJAEqZHC/we
JhqDya0KgGvTti3NQ5/LZX7Vy1RFGQESuks8USiYG+pobgpTl817vMXufP1aA/L617X/EuHQlpeF
TdjKBAn+b4MxC08s9T7xt9CAcfQr2cXHujbRJ2ZUfuiqJTcwIVPQ5Oncm7lPAyNydR5aE5rbJqq7
540HdLsRSuXvET133lvXt+FwKKGgzVegpL4hdRABzG6L1jq02jXgc4uO6ZbkzJ+Yl/hVOFEaovhx
jljxOQcmts7daAnrvqnQINxfocQ/gRSBISIiYCxZ1Oju6dbZek3XxV+2zLKk+C3mabQSx4q7McnN
MlTHYYVNS3dP6A8gndg6T/Wmv50OOuNBiVb/BJMtH6dmETj3kLa6h8ndMHbWjlnVIazi4RkiHqdW
WJTxZSM5zH2r/QoyyRFEaqXEW4Txp4FFq88gyma5i6pgfG1aWLPv0ZtneVDO1HPQB+2WNmwBG/sf
C3iy7Cbwb92Y9+lcLFR+31W78hWwI8bCy0ZCd/M2lqWuEoaYoYTg2YFTRxa8+FCXi6j4FMMNMDuo
H1Z/9brneJ36f7SHe7RiIfDiNG0LS58neEJ1pq2UX4h7f+SjQUbmn5GfhNuh13513qzc69OYdKsr
hZTnt1A+PvtA1cX3ROgEFXqzWBKFEA/DP+GxcaSiG2l9DfY52K8ulP4ZI455HGSjzUEReJhzgypa
LwIoKtBvDtU5LaLePV+VX+T/q3CunqBcySuDNM//s9nYCeloQwt2dwr0fogCRz9UVHXqpHSq/Q/0
LxQhxaF+npBGyqSCnpSZ9RpAedsHSy/Oo6rlZxDFnByt3Iv/xrbP24ydmz+8IuwlCBdv3p6oGfT8
KNso/9mDVv/1qoFhe62dijm985890h6Hh4HQlPk4KmFljJNWeRyqoZue/WVVZ4f5bgd9bPw+KUs2
piPYu69O/C6hC/TVbq9iQSn9MrB/D6fFrNZH3EwbYUPLEDsnsrwHdanJiB+T2i7NUwTrIrPJ3XuU
1lW+rWSV7KwsoEmTTcGZwzm4j6Oz/RKbGSAT486wnEYNZgBDtbg57KGxX+bShH/moXTkYf//89Fh
AmlSg7AaDnxfnZp8cjf+Zeu9dGAyxua/zsmJg+6tHmtn2drBaYlGWaX8lfK1GKzBeY07ikaS1R2b
8RjrQYyECYUbCM8soBFqetiCI3SZJ4H5bYwRKzKtPfH7XHU30E+kItIlZvQxUpVnp3XRF9t9Tuzm
4y42pDgcTva/bgybuwax93xqbEl7XB2YIJMcKVcosh0aNCu85mWM2eqg9OpKsskEEJaap+iu9iNl
XYRyeplRCdSpe1bPYk7Y91nkRRvUKWyeUTdxHUE/u6ymcNWRu/TZwiUAgFxYAHPkyv3RQtSwvlE3
qazs3IFNZXZVm3SLMl+kLozce0Y0J2Sfxc7x2nrVOa4KOd548Jt8Ds71gW2UKdKgYPS6+Khvq4MI
V/Cxsc9JLAJHIYWATLHOI1vNDXoyMcrYJHVfxvSpcUGhJBE7L73V4fzJmmFWD0NdwUeiLSmjhMVE
fTE/yy1hUW+CxAkZydIOPepLV9F1eyvXkC3IGn36HIjgFkdMOK1O9y5c5Z3vD6rN4iKPAFB8U9zG
sVVvdxYlkHf9uOKI0pMLheeZEgf/WAxzf+aast97t7X/+u5GRUV5VaiC5PQtTeCNU/O8WbmpD//P
18rGQozHfKm77st0DUP8Uvv2wzgVLfp302G39VztgK9a26iTCN/2loTUyVxICoFZ8Fa/8RI0m+Vr
XXmNc5zmHC6L8Wa+hcpey9PoeNB2u1Pwp4sRHc7FIOK1ENd7k0p2EqA1DOe2vBSQUeOhaYuZ/5Av
cPFiJwpxa0NZHZmZV7JxbbruEvas9RJvtR8eoNnq4ZrZsb8sNaL+tMARFJ2bEgfGpSIT6mOAn7xZ
92nrDz1cfcHINK/NcVOdZSUNy8S11MJR7y24yke3bzsRautVorBEQTOleTUSQYSLXA43FgT168DY
5L2zDY7qyRNmCP+Cu5fIBMIK8qYFEDJps5YOGA9aRKbeYu2/61mPCp/tiGcNP0t+yVtJcty41V51
EY4ZtxQdJ2c1rHm+/QusnT+4sAS9otRomNfFuIsE8Y/NajTE8bGKSj/kPG0399w0qn6VxVD9LmZ4
ZLJa+gLBghMvO87OTv6F03AgGHa4uIrj3ETjcdvV5KZgBQghmMeRLcJVBeR6xlN8222aYryQEhAU
Uq2PpmjplfpmU2AU2KOw+a+HN1sSU4FCZU7rLPvtVtci2+h3XzC6uEPqI3pXF3aNecyaAmdBShdh
cON6V/XBUnKWH5BfbNxwfmlgypXf2Yem93b92G+EQ4CN0TOX9IqjbWjQHJyXuee8jnTQPaHmGbxn
2+V7+h2ovdnPM2d5lIz2UgavMlJuiNNMQmEb0lrKB3gPzjqYZUA4d/TcGKsvQWtJAczF2xo0HTBL
66wgb434gDni6m8nWeiPYOXY/2y8qmEFvd753O9iO8zxNL4h9c/r7BqJVaZ8zOpzWOdwvq8625UX
UBZY//b/v8puR43HF8ys81xUArGBUbv83NRWDkndGjx3sSokmbtVJQUm7F1djGHkuUqt6+jgDjnR
LiPBK788oAyeLMQh7cFQ+9Edndbjqgr5n3+G1fdXUPXIfgt6U/3YWymLBNGJ/d2PYVDe5nqgZw7y
LpiOzqbU26q39m+kGr1npDrJ9U7N7RzTaxYN5ISKkljefSYZ+MZxxuJfa41ReSA7miBHzIz2CzsQ
+vMJvLvgs2fJWtwIJZb0nYn7e+RIP3QUnawZkXDFfzPSqLcJJf3KLyCdII28ARhSe57lpjruivW3
Csf+lar6GJHSPhbNkX5qF11BWQVp2xNPT4rIMBBKZDsa/cA+xBPled5eVndjE7omkTVZW6koRsD7
AWjybkcIgLJoM/6/IVyI+SV6fXinx00TTqKj7bUNlOMk3D0C5romTvFuVxyJabhPASWlwMP5/aBH
IP5xMFaYKRIt19/z0tneYZF6tu+h350h8zqi2zLXypvHaOxcA1LVcIvl47wvz8FqBUGq9bYON9JY
jAy61t59kIt5y4i6msp0NzK2M443ZSdl5NNFM0DXZH2k9J5OJRK3Kz673XXR6ATHZVscDyvUoLas
s2QQwPNtzYe1IA8EIpj5zOsVBeBzXoUxB/asgtucOeE1Fx6CLxEjW13AaTCc5EOwHuNYh4+MIf0X
hJfQD9FYy/Nku2Y99wN/NeEYTf3geP1Chtmg1KPV1eG/YG+YEiBco+4ID+89akbfL8iC3k/wxyCw
IQicoNBBmTBK/BIBxCX3QJisgkjrv7Uo9y2RqENgR1dl6pQpE+nLuEOBqHb0qmwYusUmMZY0L98u
ZAThYbMyJehumEFthfQ7o+iW+5omnYlJtIGsyTq/LVCAQee/DJiN/MO0ivEn3zjGbuWEPCPNncZZ
UnXdJFll5cxgnRfV4zyaVr9VNXq/O4sGvrerqHRPIm/bzwGo8vjFOjt+Q9W24mFqctOmqGZyP7OY
XO/2Hh714KzWfleNxngJeojYT0rw/fmOYCj9Wvo+XWI8yRxB2+Rz/FHJqx76PaCqFP3F1iTLurW/
g3b26xvuM/97zefqYSNA5y0eh4C08c1H7Y5con4n33/JD54N4oqSyY6ewPi96b4MuHgSpcuYrL45
WH72ygOSJ6Gn2M+NW9b3my0rVFJw+QAbekQOEQ1NdMOQLsq0dGBA0i0o2rd1oRD7iCJa24+yXDh5
2CX1T7cZ+djq3OKR7DjtD1Pe1EdnopEFAhEk9nPr2mlMFosuZ/Tw+fbQr/uq//P73TzOrliiE8N9
7mRTPi0xGkYr/r2r2mchJO8fVAlVkfNfKNAKZvUi+tO1KwN/WitKRr81jssDR9E63kpRmAn2gJi7
wxJU4lFZ/vyHa3fd6IwRvcncyek/C7nX6I9G8j3PXWyb4kbV8wjjObTxg6PmwDtseQS1TBBY456L
eOre2b1bKGlTFY8cAkOYlmh8v9UWyi+xFIDxV3Ds02uH8k3mvQgPBZgRvzPZPTyMdR0d84ieiSzc
7eK9scuetMgJyRHqoSYvEMn1HKiFGYcXqI84yVeKg1GSjgLwaUTVyvgQlb+auWrGrI5i9ZZXOYcC
igH/CXEsQi6H3++5Hf3Y56goZJvMevDG+7m1ii8AVkp37arqCRaNFcdsUNTjjfB2sx1MX5HqSGCe
+Quqh3GTyP69OcwSgjsjEo3wWGcIYn3dRUL7pZ6b3kWuZpyS4HSrfdjjWvya8Ve4N0vkrDcsbS53
GrfKcnK9XezPNeDXHxltxjqoOWSrYM0sgmM1L+HHTmK0fDDV7hZssE335W9WOGcm4CPhjK12tpJq
7O0s3MIJ4Kds5HyWc9xjoS1EcQGLlt2xcwJ5GwiUx3DiDVdqs22g/PveuH8s48XWqWiagl8nHtx7
Cchs8ZSuWqV7GQn+nc11f22jaIITuv717LIEXNd9PTxFq+WW2ej7PJkRIqwvUuKARddCdEjHm/Kl
0mFRHIZ59v9rgxDFUUs137vTds5rVVuLhUouINxnjamWPQwho8fRaif/K1ym5r+qcpYPMjJwnwc9
Hy9zmrWDYMl4SWY/3P8tSE3mkxsMFltbN4u7Bs3grwoV33BcoXFC1B1X2hlSbsbLSHe2QuDN1FZ1
ntoOiLMKxuJONbdTHq7dQY+ufPdy4WyHlTQZ67S3V8qf7p/luUUbBXeSh80HCh6vR43g8EG5VeBD
GbNHPFX+VFDlWsXrn8WWnDYkOEV3uY3C8rhua7QmYLXFV17PNipay3dImxJNuyWWhHlneCRWShWV
khkYafurRciINGtyGvqGvJ7EmfGaq3MGIB055Z3RBTWUxXPOY424vLIAKkbdRUhavKAj43oW7rmc
Hbs7D45vHgMoDXmYEPuECdkpRiYEzWh9jRMJl6TwN0gX2wN4fQrr3HpBLoUooxgn+b4scHRdsrC1
3pCUUHfoq9YK0TOGblYmRkWII0t5J6KsvS2ddBgP/IUFcjr0D/2e9IiIp6TUuToC/msIw3grPXaJ
pVh+x2RQ/Se9PPyLHii8FdoHSHZW5np0OlUQp1E8l1NWCOO6p5DP4C2MK9fLEMHNl5m0nOmBpq36
v3WwSvsBMYa/3Iy9aebH0lHRM3xn3x3Uot0nuZJBdrP0Tvu7Q/SN5Mqz6Y5rrXV+oMAwWJN6FtUd
IpNpoAC+tT5gCEt0xwjVD64KuCnctW2ee2WF3yvJufF/iA3FdJSozj34zFXeI5gHfFSzF//0SwSs
JFCWZRpLKdUfbt1Xh2iZPOtcb4vc0a9ue3fjT7kxp3Z02jbVqAu9O8iQ/GmO4P+PRncKGF4UuX00
o4Tct4ahprZAVMBBbK2vNvrX5shiERz1VtrmeO0iwSGyq2hBsTZDLNaQbl1mIqQgL8swm69i7JfH
OYgKdZzzeYAgCPSQ4yS0YdNr3/NAAhZLaAIEXf+2WJH+JfYY94T9N5w+H2vn1fqbWHfuua0dpJXu
yNrqexFt3fDit9VqElsxLCDcX2onmWszp8HAknstwKmcJJhgtEn/RndxxF4bwsQov3koomu7J6I4
+0hbiosPYp6226JbOOpJhEAapvu2+KkwRgcM3cAztzwXIuvWjrMQAla56I4HrnDC35uN1G1/+F7d
CM9R3q/aOwQY1gF9omUuuTWGenh3JhdYh0UVdnG9eg2Qkg9Te6Kyrq/POY3XLwXdu/Wd9qq5Y6aW
6y0aF/WxEaJ+uzWFcACsKo41e8ASCSW1rcZJPbFGTmapOPTuo3m1u9PkzGt3Vn1lb2k3MQmDNAEE
Jw6tSFzYuOfOg4+MG4OxqBFm9U79zVLkYS7SzjpmToX2BSl+Sc8qSsvy1m8sOKEyLCVPQiTMfduR
45YhROsyuwr6nnU3UvwojdFf3rih91FL219iV8Eq80TAh698G+PzqAqEmLrx1H2suC2SwtrKIEE4
qvPHaHEqBEP55sVPZUzNTVbP9BLchwu70IHyjlhcpqZoO8aNoFnS0gRsozXipTvo5r4/scHOz/7s
oU8rPAzXiZNHrr5wbI0Tq1rf/41CgC1E99PEQb7HUXfwUTPlR59CI3Qnjd07lxl0gtaHiJNkoQns
TVdN/ROG8GQZZWm8vOEwzr8sYHbBacjCl6DCLLZjj9SMRjolybKqnaV5d6tyLY9tLWyHnEUu18wq
lQ8xPSwrN01X0A4fSBV97CgnGMjjoAT9kAZp/4pugH2iR5hbIc8FMstn+P8ysut0W/LWP6z+tjyS
8qBMhju90od9nzcIgmXqmvsO8kglVezKPq13amGTnc/d8F7Xm0khX9FiTFZgnRZOteU4UpRTHsvd
u2oMzJo/eGZRoNOWKvNksNflk4hr/bz2emJtpOi0Oiik9z6UJUaZxG/ryhxEPbf7ZeVpBsxtt/yX
zz/5JEQ4vbYjXVFZxwcBYxguCI11E2p1I0BK7kGyZjJFvWvCgsvV8ajXvZbHqFQhMf5bZbDgoH7U
h8LYtkyvPn5oU07N7xDTgMgCNa01Qc6uZB2fDX05UU/pbFJ5PeLZ2ONQQGQ45KzYC6KoAQ3OTNxM
K1+tpQr1Zc59+65z5whozcHJOKJ7BDvwexHc2iEmLLwNq3yhs32EYQu78dbUS8hLDUr1Xed2HxwB
oPl/ec2legCcmF4n5o48EVNcPQIo+FFWGV/Uj6Gv5te1E7b5lKIs3MtE9WT83S2BuTSj0BZkfV7a
PxtMmX7oNJFYKep3j8h7p26mU+6a+uQi1pd/Hfqpgn+2sk2fIAwgIFW6o0NjeDTYT1QiANSpffRf
dy3a9iNgTdbAsZW+Pur79ZFRWwv0bunoxE8ptjNOiPmmEW0RnAPRuIhsw73NHBAxk+HSbRu4J/IZ
LwU2J8Pvo2Hbc0C7X0XRcbZYKOv/dYVn/5A5iPiIfN7gMcfDBNS+FTgYJVBTfJpXYO3DTAbNBE3b
zMjIbel9gp45OlPEqRto2MX/iSeFnQTZJOppB0H016SU/TvXOg7udbPs8+fKRfeLa2SPUy8gtu6A
mqNQkDpt8I0zBphWr76uHhY21iKTztBsByq/rYivpV7PnoIuQhFV1kHaDQO4Rzcq+1WXcJwnfhiU
kCws6rNBEjymoLnumLm0McmMRaD5O2JXlP+sIO9+6g4Fx0mOoZjSnsLgF7+CbZN6Z/8XwCb+BNVc
bh82jzWFwRUVzoc43vdHicx3u+HtHtRHZUJEXMm69MtvYJJhOnkQ5IYF1ZuoIsTYM703c+HKl0n5
ZOrPfoC23tvj9k/ees6d0CsQUR0yuKZtRDJ8Xqygyc5mO9stEsRmP8i9mV+msMPowd253nTe0hHO
b7VIJGEMeVd17HEii7nh7NHzFDyVQWOQsltFdD+KfoquD8wE02MHu6wPhdBx+auVWyETRkjaGGBv
HPKFKr4NsqCK2wpJob5MSzigZR8DFoI86phDKcvSjMmq3dbU8nCoJNHs6I2JRTBb8EO4TwZ2aTot
lW3eeLn0cpZykvap4OI7w5QhpJqGyb0n5tTZvhfogzzjQ0Yo6pFOjdZpntVdXBNskjoh+9DFYDX0
UPxQa5uY3rioxaSz738mjxLCR5eKq/y0wNJ5d8q00bGRi+scXaJSf1bc6vdATYixDQhQ5ssr08PH
a0Mah+v/j2K5lGDN/fxvsqP9vdZIWRNHz9WrR97VmtrNqB+tzdv6Uxc0wH+dtbak8foFGJ3YedFp
8UYvkNJF35tD7Xh+992F4wAG6Qz5P0CWGnOJOyz1cRhxjBzqioeMCacufpWNDYnGzLrGh7bbwVtk
CO58KHoEKzfrBk40tyMorXGkDc2gwOXZC2XbnCVclnjS1ro/YrLAXbZOwXbbsKNzJdtTya092uWU
7Lismda8FjNlBZoYPJgFkwduOw6EaHDtF4QRpkkdbufwflG6Gy4bDZZYyzweyYz9yjwyk8o6kRW4
MYs1bkSwX3KO0XDFYk7R39peSnJb6Kb1VCxvkWRkvnHqkkVJrFZ+q7gvL7YI5k815nBygtYRfPyy
RYA2RZwUx9xy7c9VM6IlrRzmVx9X3hNOePCTbsmbL2ta8jcbCBkcbpvq/jAMuvgB22ObqidiSN5t
ZoL/bAG6CnTHJA/l2mxPw74tPPQ15phTZHd2kNbcTc/ALj7w9ox99xRFuf++CdlZ77EUOeNwG0af
fa/2Xz1zIyqLvWLqWnxDaIfdEbBsLTbSQu2040PDg9pkYYEFkr1sDaq7ohg3OCN+JkAJCktvQEl8
++jNkT2/N34bFhe7mYrr99OWWEZKIxhgmewgRXxBifMQVq+AkXl1JlWi/MIeYxtwuE7DH/pYlo6c
EV332LW2/0B3ToV+lKjCt7burF98Nd12QCbXvvdXTvfQiyL8u1CT/K/XNuP9LJTw02mPdPMzd5P0
ryeou/aQxsp+1y4lfDdom/fuFf7dLzh5pgjsRhJP9aN5M2Hq8mBg/JWlw6BW2+6BOLIFQdZm0Ri/
RHV9m4eLMC9Ib8XNrElrJDgOZcG565Q1nN0RIJ7pNZq9IyhChWJ8RTEElSpjGGntfU+2aLhnSMsi
0q1cpycCkHB5Smzpb2Nl2/+JsdhuxsKpATUbuHMkgrt5wvqrnpGrFT2wBvkyz17pDe9V71ofc9to
cZiZOx6d0bbysxot6x6NZz69ux2+u5Sg0uVM7z0gttUu8oUpUQx8fcXiJhi87dto6ENkuTFPUOKC
PhEZ4Bv7HLZz2J9EVWzDyduGxWSFnJGHRmry5VNMT2n1JfpYx48AA2a515rhMlUmOMUWaR7T7P72
dum+QuvYIzP3uPmnMrfd6jxibOivZJf7P87OZMduJcuyv5LI8SPK2BsTlTXg7Rt5J+8nhCR3Z08j
jT2/vtaNnIT8CRJeAjHKiBT9sjE7dvbe63wwVCOih1pn3S3tsTzZY2pMr/N5GZIbmg8yCdPFG9/h
+7M8JaTVJyME05f2Wyc1fUWfrkqXVRv57NBVRTpsVTup4+/miUbT3i1dv94Us+3syo5h6dskZp7G
iwU6MgGSlWk05wzvGP0tWgHrfpakvHE4cERcz6NK8kNR9807S3d8v9idMWzMIkOqqu2WnEzGdOYP
gyr8hG1+Hk/K59S7ctIRyFtvLvZmtGo3XzelzOR2AQFJmmKiY1/k3FcmprADu+5cDsi8pUnQ1YxM
+0BSPX3CQyJzQpYSrZACKGrujdmovpPZQP6paYwCBpj72iYoosl5pkqpUxE3JpSmjoGGu7Elq/0I
rXvskMLoYaPdq9SjiHcdCuVixh5UOkxPwXDX/Yjpnk8c2ascfzmhZdrjloE5kYwBltzGtPhT9CTT
LYMJahfn9RDE9MoEOS3K0f4ZYbF4tdkETF4wDtSYkLN46zZgcS8OAf8eGSK5mgjlJGFVNI7aSbfG
fDt4i430LWvnbFKZf1iVP5vbRaIvhA2gmB8tx/vkgDiXv1upiysxHobhO4tIPeGxpwzdEpNT31Iz
9SU5FxadkIybpcN5IRC7LjgXkuRxqwhh2Qn8V2KyJVyQtJQmSlKpvvs+mWlNv9VfZRR8pyjuJCPR
tKN/UArgIVOj4wZQLipVHWycEncVQ+r5KItpculT5upj6IV8cXoiD4CREHWteOK7DwyHnbFu21ru
9CywtMZeNX1H1s6aPeY574r8eTpfLx3Wkz2HeQRGoPNLT4qyE2/kzmiOkVOIj6UgS4IR0iyK1ZTY
k7khwEoo0+88eTLpvhXbYgmIGkIgwOPnmNJ6rxfTf+p13V+h09Iir2Q1PHR8xyVfuVeeCMNgdqt6
UlJZaaNZiDlPr8fWdsR2bmOHpSTWOO0TzN1Hw2XHWTMtTF9DCK+/y9R0Pua6yU/LTB4AucxRKHqE
Hj8Y7Gbf25xLUUsZe2RsU79j+FY+0GW07Gop10MP/xu/Yoz5hj+Qsy2WieWGr1r/wPEI/r+tUKL2
uVl7ewoAQAqVMkgjGW2FDxFaZLZOGttyXwKOUf06i93KWjlVkMx7u1us4TAWeXWsXJEmq9iofGeP
9q3KVQxqEHyEEkv77DINwzxgJ0d3h25QYl7CMNdiBeHFD0e/ms6c8tLgaHJEar8MWJBv1eSUHiSC
MmU/l9S2GylA8oVZNsxf7PHSgjGzMfDXY+s4/COGX+Wv6UKOZUdjnNdc5qah72ASOWrlRFlwSgzj
0nCLvOzaZZ7iu8BEIvh/T/2TSGT8ykkgWEJ/jArvAKqtKk51QTf7zkwbIz1Ui06XdYSjH4NrVZm0
iIi5+FlW5zc6HzMzpE2jXssgQHZyqgoVcTSZQLjpYnNI1jlp8ytCoMQVOVY6hLW9cTqTsUR79yk8
rLC2yh5Lau8Dpmzz0pnWljnlLpsmw0pXddsPZytq0zdLdo568ZPJ/DahC1XZWpRNVG3IHiVXkvZW
sRvVHODqYwBCsOpYqK8xY9jWD76nMjqVibKuWCcTFmfljt1ZsSAQaCz4fea5oLVmH3NAVNnBRRO8
HpNu+ObjRnoTnCXvOtiKzmZasvZZtmk8bBKnq8a7CsP3OiF2S2q/YepiJXs/ODIsM94LVY6onrFO
NqkFK3jt46iOt3bkyPJAz7VqmLodsPry9+uJcmvMH/qgFd11kafZyefdmdGtGnoN0cDYi11PExhg
VJEXKxNHPZk8gPCP5ngxPuJEDx4qSY439Ea/eY2HxLlo0BlDx5THGLxVgIqcho6bx99UhSSDe4Le
J/M0kCvWbCrTV5V5fF9pRhwzNFjX9CHKouHZpV69ic1CUT041vjmmnq8nzKGb1Bk9vY2IKL1mum0
LdeYx4y9qNr8m9QdB/LcrroQNcuCoY512V4niNjDNnLSRK0Z3iyecTypb4abtSfeiIYdMcn8u7JO
RXSyGHxwAmsy2YdYQuPe4pwlEgkmqL+Dhlwva4J7BFJqeCLRidMTlhu/RPAPZ4SHNtSW19ucg5T7
gigXJHuT154tMPfLR9pI7XCOsecVW49BowO4R1F9ULi7NoMKAkuwS1lQ50k7SGevOQERo2sbRSTE
mmJrlWUXt5pKM7M8Q58bxm0edDYKblWo2xIVktaQmUls/VPkLl+qjBKaeqb37EPVWIGiarHyaDu7
NCo2o29aW5hdknMxGgTmuKhsVjlxX6Z25t1MynO2jMM4UqBsxg55KhT0R3AUMLAC0MQwKk5bkJL0
qRsuhnDLYreBJN362KkiYmD4M7NrhsqiZdnZpEHRjAOT0komdG7hci/stQXclxDknH4dx7a4j9pq
Lo/FXM3XbR71V9TBiJW2Y83YJlunOUf4RolYG1FLEW4b/bVF0t8iV+UOp7ZSwfJI+n+58kVXJxz9
LZzTFLOahtsiCZLzSdxNPiCkreEtsIC5K9IH8cIqdMwku/3O7cpi3BpIjWy2GOmyDRyD8pqZv3y0
bH3OHWdlp9pHNVQTGFxN9ayLyD8tJst9SGFbPjZ2Vn4ZwC6rdVxE3ZZTmCTIRpPnQKGLgylXCpI+
08vk1qUM9zjgKg/Z2veb5a1WDq6JenGbdZdG0RVAky4+0yp0k2ylSxHws5rh0chj91gT8uauIqHt
pmJ2hk2LibAPFe1SGvOpb5Vv1siAgVOfEXgbQiN1JvVUgFj5UTY27jGjMyeLTDvI+3Fw3CmslK38
LSUdxU8GRCAPYRM2yGX5jC8Rgd6MN+UQiZMyvUtUiKBfhqHesLEhXFyPq3zCdk4GznLo0naQBkNd
T7O79i9tGBozTkR+jpz6EjY4kborY8Yrcl3nvve97mobjz4Fgt4szhSIJ3a4Wh4nBu8tSOcsvmEy
KU08bPIM/BButhy9HD2mCo1x6Ixt3VARrjvRsIJXeDpXgmx/vAqwLxIfZm9cTakcruiXB3xYDXXd
VufkVC8E88k+YadiuDjNgQbLYZrpt8jru/gB52jSbl3eo2jVqQa6kETdItyf95rkLQHC5KaPrPoO
G9FAHpazoFzB6gh+OGMv84OvkuGtnObkSy8HD6hPXbrXhu261rccDhLu6ASnSlijbvTrS9HOoSDJ
CR7qYfZGiAHjJUU2x96tJxgFwKZu1DRCrb5tb8uc9DwXq4iNSW9K241MG+cuukRhqbiFU244wzqk
k1usGSSYEiVuMVdgjRtErK4uuaPDVGL1oLVS0uEodUK8qQnSpuXoXfnpjrKJXIPtzV+9Gj7q6xyT
ABuGQJY3s3KS6pBEia7eR4Ouf0iEAnFfoVO3e/y5/hf87B3KWGORbQhoq9EGigK+/BLr4C3qP4WN
tnq4Px5Aniftkx4J7dmd7+mFO7e619P3FBX0xYuW2r6y82wBZsMJmOZMXZVUAX7xYcbx/C7QcKKw
W/r2a84fdOmKoP6u84R0ImexVDy3yo8sO2REi+TTzPi1A5JZXQYIpZ1yMe1TJyHfgjteZSAzUCTo
ZGzMmOFBCabdbktySBzjxTNTtWPN0MmRpeQyEQ4Ts7ex8BGyawp7+Y6naFjWDGCW8pjntCBXjqOn
U1Oyf21yK48b4FSWsr96RZPoo6yi/ptC+SALBVDl8ZJoTUEppNMVKyL1lp+yOW91UtJ21i2ndWgb
+Cw2uK2S8jUxatbcXmQ6OGTtaN4mM9jFvcl3E4fxnA9XRh/M/SoAvcAhw22p/NtG98OKcz3RUTSB
keimCXwYr7+q3s0E5GBYBrnbbeyKWVWgvGNyYfySiPaX5cXnDtPXi4+ggSiQJpDHnc5PgnUMKyVd
ZXk23SgmBjwZ5by0953NG8JbyhePK7Qu+wcO8Fn/5HtY04nALt2DAabniVbPJbvfJOominN+DTJp
f4bM0TBEh1FldRhUnfsVLiEMgjHNFnYFDvf4IQkeyFWQCXkdmJ0mAD7h9h3QDVLVnh3fljg1zLi7
sSPf01sTRsUTwyi9b9xu29070SI4sLfkVrdC55O3x2KbHU2mj6qV3bomTTOaA4ChOty+q4Ux8wjg
HHvll6CYOA4PSvLPzp43y1Oj5vGs4rhpj2Ma+ShoEkzMiiaSpDVC54EILP8XWkRo9GpLDoCU0MDs
qXRFBKQnxZWLZVxTwYLuSGaLr20e4shZ522CQbfXMRYAWqmUrDXYZLwC8NLMzUQeaIfbovE2BlE+
igK6fGJNwNIqw6VyCJPbyhK3TRuRxGaJVBuyr4mx6ns8Cqu0XRaLHJHM9H4cPdaXrFBx9qPkbNXB
3GHkbDjMY/2SzEug9nj7HC8UXRPfp94QPwyE4NEu3aBzN3Fa6W+0qrhfMsnbl7YQAnWIUIkfkiPS
Z2R5VIFOz4C4LHtK5I5sYfMj78FUA/OQcxT2aUXuIyIpOm97NYy3CzNmo1BUOHZhnpT5V6gyi7kD
z04gLfJ4DMciGqyxYF0TF7wx9LkCX5LhHiXp4PqYFj4Igopqvt1xas++zi3L+yrGw9bxD9BK3vhE
+cdtUQFdCWUKDG5tJ0H0tS9FZl6bqvQOuAH6dAVnJ95CYM6L/VwlXXrCdMeG1uJkFccAqK0KUc46
8hkB/EBMSd4ONVLrswlgzVxJPaj7dnSCe5MQtbPVfDiX0Lsydn2dNvGO1/OyyveGZpXu63yLqtvj
Hpos/6n1SmyG7WRgYBocvsmgt5zd2PT4NYrUKuVuUG3vrUcipduLXEvOhfjppUPp0Aol4Cjq7dSN
8s7QCtNH6lRdsQ7w6r/MkLv8dYFX+A4nOmpTROIYKzqjG3XY15ZbAkRJ8DBPWpPpMVBKAkymxLIo
v1IOapOLg5B40QSX7WImTBqzycIOHNvbwJ76MKkF1gAGJKu5HrnWlbmQn9gAzzBirlu0+5nIlHGi
RWt7q4kU+og1N3cPEQHVfl1UCQ1TVo4xCEmv/WsNbmR6U2YWjc8GdSo00Rqj0zj3ldj2hQUTAT6O
7by3viOvZNPpETkeeg6euaytzZD0si9WaRT0tzy8oUDMqNT3gDnAzzWGHv/o21Em9mYg5oCy2bKq
sz31i8fX5lqvxLv8R3b43Nz0OD457aZm8N3UhvkVOACn31aN9DlKnL2a4OJb0LSLtSrByfTHJYrN
eEcTO3ivvbpODqYtYsDnNOGN1Wj39bJpGEA0nYFO2Omagoo6uFSDflp05CShNqQiwGwkJgYW6VKz
53gwhoPplR2fT1CU09ZWhAjWdUx3f+O5UD3g7TF4F/U/MvyvkBoIX3gx7tvtQmuRpp47OQeTFnCN
EOMAXnNhKR57Jn67K3hjcA6mqZ0Y6iccyRKCYfE2a6bMQY/u6XMn2IRPtiTYDg+WT3SdoRgB7rOM
6RuElejB9owq3ZMms74jFgHmpDwbwXD2lrWZ6b2ZK0+2rULncgkP50MOby4hJ8NeLgYGTrnDhUGN
cZiCz8fvXYUggKsPh3iXOvoutdkqK9n6N0z78i8Uv4ScJt9VwKEf/kj/QLHFU1IMbFzWzuyb2Yto
vHbCtFYDRImTpbyxA0ZC7iaqYN5w+gLlHYxORa9ycegl5CwLz0aB53yPPbaFJ1n6NBSZPlLhw64s
LyJr7Ase+mhyq68LjTRxoDBhcjqnqSk/YtoRl4nRQw561C0SSa5XAk4glI38t5QNOzmLxbKc/KKv
yIqUSyGviM521RUNaO/Fb5Dk7g0oMHIz07fjgga2LsAWS000yi6yZeeRUKVX1qdx8z3A9ngsCW/N
Z2xuYtnZI7nh3SC1Hq7RU6PrXnn5d1F1bXqHCRzfIu/gTIuSpDGniMZmjInoB9d/tWn5Z0cSc2m2
bsuYiiLnASoCnhZWsKZVnXFMrEg85jPjO/d5P2X3QnUgDgalRmIEeUxOSMq0OHFjhpugVSrdsP2o
8nvWUvNsWiNdml3vpvMX/OSgx2dTe89Jjr1w4vvms411m2CB9ePpurq4K+lAyTsBnoq4r2Vn24Zu
/4jkgoBwV8Ue5gtyBHl/zgN78rfCKKvdIjgBkdEVDUgKnsbJNOuhWcFDC7zNkDmD3A6wVPHru9D6
iV1kfXUYbalfoH/WSBQ2+tW+miBDbsaWg80+AwqxmbOgU9eB21XPbrrkTxJkIGcgM5rv5yXL1Nma
sNNtKGuktYkt/MvreFriaN3JGRdmApCJbyPGq0Vn2UQp4iCIvj9JCxthybDqBHzQcpoACPU7FcS5
s+L+5QPZ3njiZVW6uiuMbDQesBczfTfImNV29pmJGW1wHycBmpngkGSOY1XsOcPl+ktrNO2NmOx6
2AzdOKS4FLLE3ZjgL59znFnp1m+Drt8hriQMtw04cE21hcsDkaRkI1yMbNj0QVOfbVvVDhwZfyl2
bTRZfMUuLl7OHUbZf+uCCfdV7cIAJIIeyN2CnTEJOU9YnCcXs7SBP+adeprYk7B7mEZXhgSEKtQz
evITKSsnK8Fe+H0dYmm1pxvqQatewYSkkStz5R6tDIP3YdBqTA81z4I2AdbX+owTdBw3Cy6mL7kc
Yvd67PIg/zJO6YQYnbfTDvto+jYahi8Y2pXx0ExrsQ50z4A9WV51+cBbw/2okqGZrtB+fb1ti7IN
jpNBEhDxYCQEjrTWxRsT3CcgrNYRj4Zyezohi9ex/fszzR64ORmxUS+VpBXc8pJRMxhNJLtKwAtc
UCPpvFmxed3WQTzCKfN8d1PD+WZJ6Ki6tmZNzwhiEWC+xTbGN9wa7keuNPlrWWbEjm2l5i/k3pI3
qpC6vMTeu3UwTvj/Lmv5mqPPhCqbTPGd0hn9XcwbdASFFnaGyFbpd3hl6XcOWQhIEfXezqcHkJxJ
i7UM38Z91jOVoyv6r+moONd1iR3d5o2p3saO/DEkB4KFm9xsGf2alAtNDVOaMOF9up0BLAcLzJZk
0WAjIt7wmJSNkscoVv3jUi3LVyAa8Beoxt8JSykWH5/5xkAY2mBvt7i3gPUs873IG/diZphxBHq8
XbetnWR7RmrFNxybEKC8juD8sXBbzkkX6phagQcDo+Bo08hC2Q2mf6i7XL/1zUhE0tLE6uHRNmSX
JN2HeS9II9SPdQGEdnsZEPbNzaeuP1Z8uzvSylF3mroq/6Cj2ArMZcw9c7FpdOBHyaB8BANpKTp5
OH35fmMK70GWdrMBSqeCUNtRuQuyIGZMVEkj5DhlWWEi+i0WfVuXpAKumTq/glUWF1dAaliK1ZBT
5Xo2Ld91U3BkvBxih+goBcLiRliLrzZCBzBr3YocXeiAk8WfSbq9u1J8aa+ODrq3xlfRGfCPwNU8
dvhB2roxLxx5TjbU9l6+bBaZmLdwoLE+6aCob3FHIHG3POZ9CwoMAZ8z4qvA/56vsfECdoYcC359
iWoz3xi57X3wsLS5qmBwJwcnnSy6NTUYxFXkFrl7Yqvr4x08IifZkaLkEfC/HPYyqwp2Jtf223OE
JbpFlp8jXsG2kk8JNYrexwKMtVlVxrsronzZL1WfWtsp6xd1SdOUtzhe6cU6o9F9ExCCbGwa3fJR
lmD2voBv0fY2GUT3A5B98s55ZrpKsTbeOqMi9lcVZv2YS9N+YNELrtK+7J4DcpL9JjYCSUS+dEhr
jdZTTCH56C7LOIYxHISOY9qSMd0cDvYhx9WEIy4VDtu5mLt2nXPOINUuJa7/ru7BMkdO5F4X2OwN
ltCs/8F5GfWyGFPzW4pH83Xobf9F1APzIswM2BGH7dj9Wlg9xijFDF+2qdwbT/CxPHtV0JhQ4gVJ
rIwOSsVy3JS0vZxVRnhZb+lyGV+XKF1eLaG1XjOg2n2hTc5rzlAiTkqAZ/XNDMcAhAHAFqRv7EjX
TkwjPKSIsSiVKjO9Mhr8mGHQxWrcBIZX0DlDC1q3OpU9gjoKBHZVa3x35qy4YbhvhMuZLQxSVeS0
GOciJi6vXH+csjMsTvHQDdQFxlBEDJIdJlqXQqKzja5fGasosAPvSi6BCXWzdcWLR87hFvdOkqxy
7KgMIK2YIg8LK+r3KCLE+KvGkE9MUvXNtUENuKWZCYuoLwZgIwx5mpJtxY6HbwAv3op0lM42ZMLo
Y7olKLY77PaCrBw0EdJndY9yPV2kiAqRl6hFQb5oXCyz2yXYCi5EgLbgzJWiAYetizYIOQzz2BF8
obWzGeDaXLd+BvABe45h7QpzYr5SRAPSxh1ee+Vj74HOwtPMtW+1117QuSV/0dzo7i1OAegg3I1m
faSWUuds7EwAG9NYv8+eIc4WPRpa+QjkX+zcqvutnAOc1TkfrH2mTbhka9euA1Zdmx37ypyxTGyW
MjXKbV308omzAWPZhAa3GCIssZem8wLCr8l0ByyGCnDclnKh7I5sqfRFW47TtTuSaFg7mXWReQ03
epi9ufjoKqr0D9ek3ttCIjX7U9kAuAmB/MHIHxpUxNDJFuVtKsZGjmgMtE7CJHXchzGpFXqDtOjt
Z01KhBw9qH6bvaWcoDPm7bhOCbsOITSyxmUOveW9l3j8TnpuxcfFWBSH5sCZgNWH7kPYQxe8ZI6w
7IOEnYOvZhkP+c1oyD45pW3tEeQjxM/nqAm9NkplxKJ03O1Kxr4CFHWCgvOnsSzfU1o6wO+UNrcq
9jqHlo508Ad2gJS/RA0cnZDp7W2xH32XjhZ5NKHDqDPcrym44LfOg4kMwiUYr/NAR/HKtVtW2Cjl
+926CVaFbaHd2Q1nu1ZX0HbR7w34LPBjJ/HktXb7vQNDjqPGogzdSW8Q7xnTjIordlt1RZiJ0d1t
JMx+Y+hIYJQuCCjyA+KM/ieU7qMcu+we/Al6FMg8/VA7DQM6iQMNPyB0NSocGND4rh0lojXYCYQM
iGfypiu8hOqA1RaWXeNkHwGfIPRfa8hQnZzRO48UwGSUkt7/UYKwHeBNwc4JC46CfgiFiUWgKsQ4
krjX5OkCZNfj0lBucPSaqAxg83hvXovFu820jlZWEbF7KFv7X3CfE3DBiRQ84SlP9pZOofHociSK
nLkAuTc8DywhAMs7DDuT9C8yW4LbwrSbvLoWZW39UHgC6kMAMLKEUd6KNyZ7GPZqjiubyGjlddlO
4Fa/cuRUdrvAipZhVWi0zc3MJB2xw3U3X3ly6omtTLE5rcvcrb8VcZy+RBgZHxwvmAC9TZqP6Y1p
hqLcwX7q29ArRSww2/T9bcq8iGif6TxPD3gdqKkx2XUH6SgTiBT28aepSuWTBK1P/TIME7aXcoAy
bS7Dt7S0qdaXrsW9VzgcOTFEuveLdHyamWC5iCG6jFpBg+ny5NowTPfBCAqywEbuFJdpnvS4ewgG
Hl6JUnv4iWk5XcoA5jurr263sCjWNUk71M52aLfeULkvfVx7xMutxb73FgyFTEyIxSZDp8apAVvD
Qnt2OJ3yDSUuvFGCFmvsyD6hy5p8YCgQRNONOfu0mZwB5G0Ylyyt64Qe2GaEz9Sz2qDUrwYf0/cV
PpAOXhkiEGRrQQjCSldcK2g2oh/z4j6GNBKBuZ4QH/FOBsMG3i65g8jLJ+S4SM7lng05jde0Q5xi
b9u46Ta1NdjfYf/qdF+LBDN24nf2GZr9kK97HPys7g7zIHjZDPvZ1LF3H3G2lRu7NJcCixLxtrXt
4+VY49qhTCXBqM4T41IeS/wQ33uljQrpTzoPZTsPUDLIXtOeiGvzGfZ8cScHPfPzcXl9CUBRaOYo
n/JiPjbCuwzRoQn/UbG2zjjeVCKBKQ41PXcQ2MzV8OX0UA799NwsmN0NmeVYkNtlOOl0osdsOyKF
hYu/+6HAh2edJmYQkAujxrpgBYhZ7ZjJpG/MweIFGbHU3c+1rRhXqLhLeIaILwNpHPFTwRYnguHh
5DS2GIzgSnUMQfwKfi62Xl2vpWc+MvrrKmEV/+GYsTVvvQw49ReDdAm94jmQGcsrhHeagaUtb5wi
IX7QE+BoNouVEKvMktme1zEWzAM7Sl8AJFU4p1vDce/60u3ZyQo2p5oMaR+mVmPk1JOePnpDGgTr
rEp8ihQIMfbGn7rhdfFn+9FM5spat6iyzOgaGslrHTPQbs2dnukeV4RqbGxH5Wl2hS1osgRR95KM
xLfP1Cvzkfyy1W21TU8/ZkkgYo98Dw+cOK+6wfvJERXpNnkYmBWK47uP7WyNHCRpzEf0PNYcqfJn
A95HswJZOfvbGo33uUpabwI+Y0zHvxoOJpyGUJn8wmWXEQpQx6AbIOZ/NUkwjk1VMIlG2qU4a+aI
fLfNJKMLXAq0kyEimwCau7F/xB2hU2Jo2NfgFIzxXe2i6DDVJaPdV5UwGmjDiA6jSw8X8JXWeC9v
Gp1U/RekbIsaXuk4ujf7SSxrK12cA1mjtCRp0yRV+Fcw2vZcUdut8dZkJ3SFAG44r3q+/cus6VjU
NAjXiR95b2h13UNlZ+mlgMKGJUgmP/21LIQZxWCT/vVaK6KsFZgVDdyt9ELq0tv+RXiyC4QfFRvl
WYm9EmyeR5EzhGef4WGe/zAW6hfzjKzLXDX+FV8AqrjMHPq3yVimiIG72HW3wpM0Q5pyMblsp7Gb
7P3Ux8V5wWP3Okf5fJA0Dtb/+R//5//93x/Tf8Xv6uZ/RoL+R9WXNyql8/Xf//mrEUMO2jfFvOOI
wPw063CkpvFZ6zj6kO7AugSSlnZecPr9VX41NglUnoOpEYdJID+NAIyzWTMyiNOTYSGuQmH8MPpO
X3HOmI6/v9JlhtZPg09ZJ3CdO8Lm7ONyQ3++mWOWxAqmFiNltZGexqW3dmym48oxmAvhlvY37Y0A
zhmwcWrd/sfvL375GZ8ufnmGpu8w6tVDlf754k0yxDk5fGZHVDo71CJlXiWojm0bdyQEnSGBwZMX
m99f9G/3FtUP5Y/LCQx1VvDpCS5zPXaJi+ttafv6UdiAsau6Ma7B4af/dKYiPyxwHVva8H2YX/bp
MSKWTR3zDQiY1XW7rfygWhNV7dZTxFSlf/qrHJOeiun6DmRCT3wa8uVE1lDDwAc26XtfdZAVXya7
+XDKobz65xfiLOkwhd7kNopPQ9kK03MxNkELgJPbhhMdgWuLVXWLBk468/fX+tsAOH6MIxkCGTBn
TxLV/fn9IGHLwJUycFY+tFFY0rMV5rZCsMAlHDIQY/inH/flesHlcbGuWGTlfr5eVncxoDOup3Hj
72A+GhunX8rbf/yrmOtpBYgUgtaG8+lRlU28sJtLCk7Gka0ilQVbAqOQcTsB/MQevT/MRfz7Cw9a
2yfbG1g+itDnT9w0yMGWAg9eIfp2ZbkeYm4DnsgZ5fL4j38a6UrL5X33uYfOpwc2XFoDZcq4iaUq
vIes7hEc/Nr56AAU7vCrJv90nfQdJp/j5aM9wAdmXX76v20FBvMA2CBx0RnAePdLrKjIsVCt2L3/
NI/xF3eR14IRdiCaHNIxn54ajIPuElwAOAMHdM9AF74AujMrsmv9HwZM/vpSkGgv/wl483/+VVZE
MoUM0eVbdprQsFJxiDAQaiNz/rBA/eIDs1kzWAux2rL6f3petYXJcEr4KRofAwldDthjPGW7xB0h
ri1N9s9XKa4XCMfz3IBb+WntZdbHWAwBr2LFFOTdNNrx2mFm2K5rs4/fv4m/vIdWYIMakcJnw/75
HhLyZ3aOTzA818jySx9HG60YUJ9Nsf7f/CibOKXgFnqu/elSMSW9Y6YTq9RowcmDFHBwI2IXgB/8
P0yN/PtuzXxnsJ7oahgUmWn786/CSo7pJgIpDAunwsw8Qs3ZxtTjCPKMC/0Ytcau11kGKsiCL/k4
BzYH3v/FrZVCBo4ppS0/D2hXHN4rPcF5sCKjYQYSaXOalXov5Jj9YUH+17/1c4VAflkwxMITqL+W
+ak8EXHZKQQxe1UtVfJsaBScsJsYbVTjMrsWSZHfpFo7J8Sx9swwPHHNlrtskNrlASuO/z7n9fCO
LbuSnO/xZqHu5/ssNWnuGsRf/rBhXb7M3/25n56PYWBTzT1pr3L0irhKUGCjidEHDLrYgGsXq3Lu
UljDgEJ+/0z+VXf+7srWz28GZBQiLiNXboE3YniALFfKa4/G2aoxveEUXCwBNAk+Im3rs0jLZN/0
0R/+il99dCz+PC/vsnDJy3//b8sx4SEns3H3kPSDLRmlMMZb7P4HIOHNHy51+aj+9nsBKPCFYwP2
vE8fHS2XrCe656yi7tXFo7lDlKmQdeHI1kCEfn93f3Ux+zJYFKcH8QfrU80T1HnnXPi3yI5VbK6U
6dRnw8/0zh2ngl68Q+rsD7/P/NW9lHQKqEgsz7c+TzMOyFhTRTCDE4BLC9uXWQQ4sKP64FOuH2am
fWFGsbwtuMDxpmanQOFiJsCG1kj2YFiBd5pxfTdr8jNi29As3/3+nly2hk8PgFCxCT5F0utjC/n5
WVeX269AaOGKI1gpG/z2DtLb5vdX+cVdYFsKKGjZoCwhPr3W0TKhvoI9WLWzAKnrAEjxXSskez9v
f3+lXyytLN8mG7vFHbe9T+9uMdoDbjtqP9QhfViSKjrUqDsr2igXCcKrdkNrJrAgA+PM5BD9zxdV
CmrWOo+eN6vqp1esnEh+pmPirgJDGbedJ8hWiLlWZyLXxfPvf+ovXmeXEccOJwVeLPPzARqHJBng
hmthFL5MAbCZU0ufDjf10hAsY/TZH+7tL56ix87II2RAt4ua9/O7whAdYJ4uLX1Ma+2xGXPYf3Un
z9qSwR8udfmnPr2WXCowLcoaTs6fRzgzpaf9/5ydR6/cOLOGf5EAZUrbbnU4yXOcxmEjjD0e5Zz1
6+9D342lFlo436wGNmA2KbJYrHoDxkA+l3EqaAGlTdQhURqFiIBjqnYaTFV/wRlL2YkQmzN0dMe2
wNxYliZPyx+RDxBnHaPOhCIapIszdU5QJCWa6LA6iuubvx6dCfTIOcOOQG50OZStoCUPvZQkd/bV
j2ZVxvQNwB1fYVUmLji8vtJ3gtHm7FybVyV3viac1ewso9WIgWwYNQja6qQgKvaCsokVexHU8rc/
V1hFPqHt2LpBBrycX8vDCTU4lhJlFRukEXmOwK/7VJfAO+8v5da8iFyOq5vYwQpjNa8EGe0C/LF1
hHBmYTCE+rCS4lHbAT7c2SBbF7Q8ATweKOnA9VxNC66+ancd08LkSQTH0il6C5iAKK4I6ytoGIdI
DqeDmw+806bhV11X/QNePvXj3Gkk52+fuc1dRvOcoGpZq3DTpLhCiQGdTEx3xbWDAXUe3eZzN0CK
/R9Gcl30sMD3cFvIYPTHyeD1hkEpv4BsUcdQAHoYUkc6uFcc8XbWeOvsC/k+w1WNvq+zuiyasQai
1QCnKIH7PqDHSJcN9yqvpofziHC08gA10fkfjiPvC/i3RG5qFMZyfoFA53FCOBtEcRrAtAWGkYW2
9m0ys2s5u/7Oi3dzjrSPhEmKhZ7l6sMVcBwcfUK3yY+K7r2IzPiIB898RVEjeYYliOUEWoVvfyYS
uw0JrdJI6+zVHGck6MDXId2eglXVTpI0Ck6wFfo7l7F/WFEYfbu/a7am6QiHvckOtYl2y1VFCc30
R3Q8jvZkNZ/HGaHxugDOGuNI+vcQOulzNyjTv/cH3QoH1JVRFHV5zpnWKhyodS4qc0ApASrM6BWT
Mh3tVIEgQLf48uahqHtSk6EqKItAqxXFZVsyzegdQP/VvJBq5TNl5eScVn6/cyNuzIoyOTQnVfBm
JMdZLmUHfQlSVoNSrKuq5wRkJb2Q1Eb+2vnv/qTkv7S6e6H5sSnJn6jGqKuPNqq+3ySl1hwNYCXv
akyrR7ieOR6d98eRe/xmHINHMFQ5lSmtQqkjqjyJkbYF71K7V85KcbHHxsZ33EBwarbFZ6MHs1By
HWKCIJIf94eXEWs9vFBtgCU0ymyKQssFdeq8swJhcOJVa/gofHX+AKobyVKnz8/VlCs7FdeNsyDw
OqVCTo3LcNYRtAObKMKElqIzBzCPskL8KtQmOEa09xEwkfaUQCA/vHmSxGzkXwzDUFUeEstJIn2M
aD9Y7WPvIk5XoBLxl013+oweJJomvCh3vunvVVutKpci+9MxLM6gWAVvNx0m2qQNwmpdkvywwkz8
lCH+hyqgdMKdqtFn18IxhMI0Q/oAzRV8yqhA2t79id+utiVsl4zCIMvCWXx1XCBzIN8UUShVbUV/
j2li+h8tCRxQISA8IZVgicMEwcY83B/2dlNZgmPK/KGFINogT/Ef16SNvnDkYKqEfyGOY0kupUyw
mXyAz/KLTRjtzHJzOM2RPSZXc7k0l8MhWahBXQLkJDUAP4HjMR/qFF78qIyQssMCmbk3z0+uKD5f
kOA15rgc0LGlKnExNNB/FNqSsZG1H+fOtB9iyx8w0CzanRlufEcM3RhTcI+Qtq4uSqPqowyXJaif
btZcI6NEvR5rB0/x/eQahor/MCuK/tf9WcrIs9zE1PSJ5zxxeMXxvFrOkgJtQRuJo4qnB+imesRk
MCHjEVpZ/muHVfVv3Db4B0Ay2jk/t1FejmyTGfAet4FfLUc2URaa6sriwkS/9ETrWTzUhqM/o/NT
7LQMN/YOFVzNoCpHKZcguBxK8fW4DE0TiEOJZmM9TvMJbjVg57n8WPg4ed9f082Z8QWpK4GuM63V
rZJkIlTmCOgJFOf8XJBBAvP3lTPSOenOIm59Po0Cj2u7tJ1UsdqksT7C8cikfswMAbCvleBkoruD
wrfxN41f/YKgkbRJGJWdrE4GleW+Ib9iSMcljWRFV5s1GSacibK6hQJCfUnBpegcUfjYORK3H473
B+Vj9iWh5uYM9hqaJBC/22PTxEjqQArwEKEpzyh1ojiEM8zOcmpyJ6ynJeTjjM6TTna8Og61WiKS
3BotTafKfBenvCDDOMfUzDSqCNcWv76oZQNZwFaza1VlSJVGbntq+8BA1mOoXlRE1T7f306339hG
v0+nlEfnmRtktZ1AXgdQ8PjGTZaiDtETZL8GSTte0Amyv7QtTMxrPMIu9MBxA7K8P/rGJ3B5Z5L1
8R+8jVWYd4U9wsutaOw38/cA+WMaL5hMT1CaCIHn+4Pd5klEIY02LefGMvR1+1ma4iKIiDuFCrT7
iiEXIjtiHq5+hmUuhTXxUAQZYpJd28YnCyjC2+vBgkPE+PwKG0H21XlKKZGqCDx1RyeJ/+VB1Lzg
0O4jJJuY7+9P9fYAMRIJGRRS7m7mu4xJXYU1X2KBt9HHHMZxFbaXiHbnzobeGIUMjAemTA3oSay+
XqW4yGirPgs6u9B+Mf95VHSkUu/P5TbgCVmClLOB3sJ2Wc6lQLMWJekReVYp5zWFRv9ga/FXY5jn
y/8wkk2GZ/Cyo2q2ymR7RMtgrwwYuwJGxs80EI8Z4sPofRjpw/2hNvYitXMeIRoq1XTW1x8odLCl
saV2DL6PDSyJzjqboz68aDr1+kNmNMmnbIK314i++tIM9tsryajPARnSASjYdDpX5x6BXuo7GTAq
zAvzZ9rh86kY0KVM1NE83Z/r1gf8DVpwf3++dUMQDZi+E50+IMdTQZNKIJPBfY9fUTvc60zIZVtG
WNxxmZEEsqgISq92pONjUqVNsC0rYzY+ondXfikVW/+iK+B7D33ruF5W5MWbrytGBbnGg1Kjdrb+
mMj1jGMamP1xBEr5hLFS6WmDa/0P5wCDO+qAEk9AI3d5DoYJY2jVRKIdxiG6oLOBVqsx10e8/N5e
pGIqvCeJHzRWqQguh9J0GMuArIE9CSxLBCKtJ5zwrENgIMfy9s0haykSREAH3FqdOb1uMAXqjf5Y
+c10mV2UsUMaxee0H3/cH2krWtGI45qR8Cqa08tJ2a2RuXOK20ZVl91DW/NCzh2Q/vdH2drsXKiG
BbcWVUxrFa1Kw6f0F8O9rBxsQ1DlRwq6tqrr3Bb9zuV5MxSTIKvmJYzJFwiTVZY0o7PU2B3erqrV
iwv2KNO1GjpqDLCQTvdndXOu5FCsnE2RlEzXXN1cCkbe8IqQO0ryLLgCfw6QIGrDVzzZmm9ub0JJ
jXHsKHZmuDGsTZaLvRBdBK6ZdZSklc0+KPHC5Aogq26/YpuoXdIs0X8hueoUiEBZ1VvPGQ+GPwdd
bX4LKZwsCMcZLbsCcpqOwQ6qHO15iob+en9ZN74gnTyXGRpAaNQbKFLEE0hHM+FYIrz5CGIZZU6B
nxsAcHPnnN3keXJWQCdp17KWACaWu98HXBIZYyKNOdMRazakXU0DAR7gC8ql7HX7O3lY8nEUzc6x
u7npVgOvtg6aLsDqzXA+tq02nHkHol4UWVA1tTkuH1FbDz2UvGDgYz78TGM52zmQm3uIy4CDTweF
yvRy4ojszW3tYnWihphQHSIVWUsvCNP82UciIIaiUaEMMiFxsXPFbw9sWOhO0UUj41wOXAsNCVac
tujyJf3fqH5U/+jYEF2gwgivUsV8STCBfPtBlT1yqoFcfwDBVqs9lIqr5X4hZwuI/0jJqsmeuzbP
h59znyuvfdjEChXcov55fyvfRFdgRbyCqd5SQDGA1y1naxezWU0o4ByRX1Bm2CQdqHgci8Wnt49D
0mmQbrqASde9N64LvXJq+NM2ZSjpqDPV/lMYwlvZ+XxbEyK0UrngyGHAuJpQ1M7CTP1ElZrImLcW
+C/MTb/Xn92IAOLPUVbHMkzQaEf4Qz0iB9JehO2j4h66UoVIvLkkwhciWadHAjmTBs3qukBHqsr6
UAd0Yxf6t1CZtPd6J+h2gSfy7n+kja0vSGpxrbdl73mNo8Mox3Hz1FePKL6htodmJargw/RQ96pz
DXDWPfSIs+98sI0IR75i27QPNMQ37VUmoYpQKJhsaUjMZfVPKi//oIg4vxuICU9Q8HPPmqW3nCsQ
lb8/3a2PaMsKF9UE6v3rrYLZXdBmCbuky+zpAi0dI8YYlp+O1s7O5bS1K8nagb1RGbFvwLIuvZ46
sJAIoQBeXAq1qDxBUWEnZsoosUij2SoUC4HwCdiLzrpzKEwkP6sZFzfg1RPqkaJ6kH6350raXQ7V
pO801LYWUFZEJLhT8DpexWh3xDIOmy/9WFt5dirCbjrj/DVd4DXu1UE3hxIEEJV03eI5uYxTagUT
imaTfqwgJZ6IlggTYlCG7qTYg8huriK3H3VFSoO0KpZDJRFo/Uyk+rHBE/MBEoP5UOKe8jjCXPxr
sIzgcn8bbp06PhmRUSdTo721HA/nhLhtbaZmGPWvBLriNWphzSU45HothhGYV8/Fzphbc+TJ87ts
Tk1lDRkoAbwH+UjYn9xWPc5alcTeVA1ZDoceH0ZEqPPn+7O87YywOV2uNtAzBBf4sstpWoWNIcDk
Ephjt4sOafRb8np0tXOCfDLCdaiGEeeccxRaqNHBN9TOfqFCM7v/Q7biDfPmCQ/siybNKp4mQsMn
KozAv8WO/qpgyKKC0bCHC+W04WdetBbUJWTp+6Y29uBwt2Nz/gmwGPlRzqeWtFyDUgnssZ987LqK
uPI60xwTdPIOunuGm9R4lRkOpzZrlNP9Kd9GH4a1NPayKTFZ64cuhH3qWvJix1vdPIkp9l8StO+u
90e5PaJyANDevKS5KdT15BJnnjCSG8HS+haBJ8BMC7mX81hWX948kjCJAvJNTY62TibwRadINwod
dqKhn9xkDi+D41YXbR7snUndHk4a6RK469iAMW5AZoEdWUreREDzXWTVjbxAPVxVkKXKHf8MIFZB
aqDZAyrdnk76zoBCee/yGKUNstwmnYDM3VmA+OBuRlezwtu2xmbuOrYwb5sIHPFb11OWk3jO806k
17Rez7xPkgb/KWSywrmD6zvWRIaCh8dzBr5mZzPenoHlYHIb/dEiLDs/HAaJIBJ1ixC106AVEXSG
p87WgFUvvH1REOIzXL136j0bIUgH9oWYAthzmeisIm2hWq0V0Puk4x6LF2wM+6MSml9zxcKtqET2
FGFS7GNHJEyrGsdjK9P7nTB4+2ltLkwIVZJdQgCQ++2P2ReR64Stqk3eVCvuozJMwWVKhX9NsmpG
YWjaS+luDyXj0YeGxsKAVGCW46VIOCIB5E446ejuCxXnETO00PACs9srNtx+WKESZHRNt3kWQ8RY
DoWazDijlTF4Vln3qBr2Tfs5ctFs17o26aAMj9Z3jFfqpwA39p1NdbusjM1HBdlsUllZU6zSSUNP
dSwGz8Eq/GWAQXPNKciie6U3l1DVup1M+XZZZd5II5j0xwHDaCznimPOqNiRGDBErAjebjwekNPA
6FStv94/m79bnsukTkiAK1cnrTXZ81oOlYa1S8U+mDysY5FpHDLwRIfaxCoVqJ/R/d2jmfVqo7Tz
F6jcCa3/mObIQQpE41GAwe5hSDN7p3d6e6EInQCskjTLq2yNAkQ8qlOBEaOi4quYDiLnEx6NIZ/+
uz93eRWvpg6Py5KJCiWAmzgITxzXLc1EXSFoUBCC6q4eAf1U0UXDdxRsmgHAAaaU4yHX2RqHbEI3
7/5P2PjQFF3k6BTrEIOQm/6P82q6PtqxicOmttTkmRShvaq1pT4CmDd2HkKbQ9FPg4JDzAf5uxyq
iQ2ykEYbPH1WWrzQ8lAzj2HToPgsjKHbefxsBEOKxTy4DJBw8r23mlnY8yVUJEtQQhqU/NjpGnxp
NHUeDSirx77V4K0bU3SBJey8a+Y6eA1mbY/vufWFobHSIXKAccMIWs8ZDUFdK0b8hTTtedINfGIi
Knd5NqNXiBssSpe64qUp/H6ymO7T/a+7OTzniuBhsZ/XD14zbfwwIXB4mpZYaFBqNJSTHlq0E1sj
eong4wFZd6g8lNjEKuLNeGuHb0BjWZKC5Otw9Q1aG2hHN9ajF/RZ+aPEsfBi+J11GLqq2zmyGxGS
i4e9DCeUqsia1BJondPq8zAik5IgpYGD8nUYAXkjdROheqO3l/tLu7WbAR7RuaWTqZE8Lb9sjClm
Ygq2V9W74yebATwYju1TXEZ7SI6taCSLIzJdAuu13sltp2IcGYF1TIxSLx7C3EFuCSM0jAfuz0mG
2lU8okbBvQ3nFYbtmvIq0qkvg4IbrqgM5wlzVOvkF8gQFV07f2wtRK+R23JP9wfdWEgublmPkcgK
/Tc64Y8IhM6pGIIEQT07KAdMxPAK8kpDmgTVDeJfO2HhNyJuPUd67MCNYJFI/sHyu00Aj7NcnbBs
Bn08aOid5y6Gf3OuivNc9dp8GvyoLdBdzqYfiDJYaMsjt4rgbyXlaAYqpMOhVWPkQBNcLd6Bz26n
Cz1RLTgPHVLyM1ob3ztVYDCLdBvfCNsYe36vaIHiH6w66J0TSu1j+xjrUfHCxIMUZWb9zZxR9opB
vkN65MJ00Fdlpzws6lRYHaJ8qGJ+VIvhMRiQW8RDSzymJlYKb/6K0OF4bQKStSiYyK/8x1dE2K9v
0jQ1eeJ27lenFcFzgUDBN0Pv5500d2PDwKB3YIwCJoA+shqqGSp0lsLO9Cojcz4iE5M9taqVX+0R
ocP7s9o4ELKRRVXGJjm5yWa7JoRP1jEUjfDxieTa8bR2Dh/jlAYdvEv9Wcf8aGd+G5GM5JI+JytJ
C81cfTlj1mvhI0nmZbmdv49E9ICNBUlYPYCMb9s9jOHWHP8cbnUg8lQ+qalreDN+V+61dQIE19QZ
s8SD23BV9XRIcaIxS/V0f3G3viMSmWgG8PqkRLrKMSOkU5EbpMg7TKP6LaFa87VSg+pzmmTz6/2h
5D2zOvR0WHghmMCqQPWs5thoqJ4EtOi8aprVE0VEzLw74z9MdjDxGhX9WGAA81/V0KC4P/DG4jKw
ALrJx9Qg5SyPhRWjo9X7jeYlrUCHZ9CVT6Cm/is6tX83tuAq7UnLd9Z1Y/+4FH6o+NJ3J8atJjs4
JdLJgjF7v3a4KBAoeckAAcaHRselKZ8ccb4/y40vCU1clYARui0UaJezbJAFc7sZAdMBLaRvmto2
7yYzxsKXVt7O+3JrQSWJm69JEKfMtRxKSaGHZUg+IDvaqqiDtvXgtO9Fmwv6IK2uH/XacV6HErbQ
2+cItdEw0GAik7Lkqv8R4KKK0o9BEunVvo+FUItK6qcqVWrk1dys3klmthaUzUpBUWbLRILlYLXQ
2ySiue7lue98MYqpwFgiwjTCdqJpJ0fcOhuWvA5B6AMWWSNuEuz7WixgNE+4ft3gA6f1T33qWKh1
8RClHCMjAU0v/YQqQLcDmt9IUF0AP+QaVIcZfZUgElvnuKpNrA2sUukfJpEGV+GjNX+spgCcWJvq
5ofMN+xPWW91/+UN9an733Vr+lQqJYqeziQ/ZLnU+IIKa2gqw7OTDJn2tLHi8WIWqfVPmtTqg4Xp
+CkE+ec1E4+0ncG3pk+9BrSTZJTe4BcMfezGwh4MxMLCPD1NwggqxC716mPiAqU1Cz95wjDA9niu
9ieo8Ht4r62NxvMWBQapKsRlupx9Qte9VlAdAtFp5AjhtuohKl3zqiDP8T8ECRjCEj1PfnCToIda
EocCvXIvG0L0HEOnu2R4vD5kJU4n97/pVgRkCEBPPODJLFfHRw9yDZmz2PDwqzeC40D55Fc+AEk+
4O0yPPXYNb99SKQWOD/UGMElo02zXMjAKkq0wuqZuDT0rx2cyRO+nZjX8KfjP6WPbtn9Od4GQgdd
K9QlpE6SlPhZDojAeG0jFDh7qabHX8FroHLlK9ohUbFzyvBLPCDDPO5E3993x/IihWxs0MWRYg+U
RlanZdRVPKCTfkIBNFALb+xH7WkwLf+fAVb5x9Sfwuc2aFDEnsrcvrZZPLwkOB5fpt5V/72/ALdb
lyyQtIGePnS3m75qj8opIhEKlT/MAD6p0Ih/5OAFX8q8yr/cH+r2mJIFSjATVyqvonX6oBv0huM6
nr0Ote3TmOnuKcSv9lRmjfXJ9bvspA5RfeB2FdcmG/3T/eFvt7NMQokQdFjJldaw8wCmtE05DFUM
RBRzVBsSJPJiUA0kZ3pdPfe9W+986I3dpRkSOUEZDBS6s7rtHFjSPYaFk6dJWkaf2vXJ6BT3hE3L
/AMPpOqS6OL9/WneRmIUnKnSO9yyZJrr0jEmZdrYVUgU1k0UfU4z/bXxneIDkVC5akOI5iiPf88h
Gd4JF1s7ieAHVhgUNm/Q1WSDDNNON0xUrFfRP2pHPXhSUrD9SZsEOxf7LdbecchcgFbg98NOWhdW
m7ar08HC4MIAFAqgdohRmE8wEnRqv3jH5hkOKRazXqwP44PQgulDRN71CblVvFDbNHnRKxFc7y/8
1semaUm1HhgWGcDqUOMuFmNmQCiJZsgGmII6gNExbgqOPvYWmCshNPyQuxa6b/cH3vripFJUa+DL
gaDWlzEsLjDzisdh9pqyHJ4xDNL/xq01fXAaI/t3Gmv1XCB4cNYSc9jZ31tHivAFQlznfUyJezmy
VqCP5VfoJlPvb9+NjVYwV035gi5W+1iHgb8TQba2GIeYM2WBxaXztRwvA6g7iAh7Suij3XlElfpI
6odRxOgUOxeD/FqrEE2sYjXpuBOv1hXdIsOIVzpkIpE7tu9pUJgIzrfD5zd/Ouo18k1FXYp8eHVm
KkQAJ6eJJ9w7s7E64lcoHqocwRxNScozkptUkZqoxV0Uloeys282NiyZGuxfcmSeVmscMOXcqm+o
VnlzMJe4Z1XVg1UO+rsOa7InyuXdYdTG4u1RmHSCu12Cldg7q09o0fK3oiiXCqoNnq6mieUGvtBn
tbc+O0mkX+4v8G+8wPo7gtYlf0H2wOLWXW4ZAzVbPcHc0aNRmhwRf05OWFVO53mw7Pel0RXfNZSf
vQnPlNOo4op4qmvVvuChmXyKuhLdehQlzaNb8Sja+Wkbu5l2O9GWKj5u7OuCJKkcfcymnTy7EPpr
4irzg+i76iPQt/xHgCvcSZ2QU02GOvxa8mr8GWP5oyIaaRZnHC+j04x/wHNLLLqqSTzs7I6Nyj/F
E/pW8hVsUv1fxTMI4eUsjH70BqtokNYphyH1ImR2vjWqoYizUPBJfbRRyfg5gP0PjkWQq89oM6NE
sLNSG3GGE6ipNO5oygIiWn7ELKY4HBbU/60el0rc9ZLg3KHw/CQ77fMJNRfjccJu7WrjkYzguZv/
7KapjE4FWmVeJZT8BVyseYlEmT0n9YAJX5co1s7W3shviIIkUmhSymaB/Ps/37Z9JeB7qaMX+8VI
iX42oyd9KrIn7kr3O9LuyOsWqL2zlPlUHtR28v++v1AbJ1qSB2gWgLY3iMjLX2Ah1odjpMrhiiys
/QLssh/xNeg/26lD86ZvEd4+4dbnvP0egHHFkJK2CHBldQ/EbaX3dOzx6lO6ErvRGpvoX2FtKFCo
deAPGL2LTH9482Tpj2smdCtQbMb60Wv5GuZY0aB6OA7V5fdAmcJrTNezujh4BUSHoMEt6hGnm+nN
lUWqiYRtKicEMY7bcpUBIZrYIuVUhuqkrPDBcXFqMZIqhcXsK/MVx3qj2AsWMi6u4hgoM6nkSo+e
tGd1yUP/1KFMJ+jXFzaqd5o/JFgMduWT208/DDBI51jtXkc36S8jOitHGsDdx/sLfhuvKE9AsOOe
B3WCHN5y3qYRz0NIpdYDaaZ/oVhkwaazEHBqcrS874+1EX3AtaiksRKFQXN3deRDl/eOOnNYZn1o
iqeMAJV7RhqKb2ZXN/VLNk+Tc3bNejLxhYfkeGx8NLjxrMmKPTr3bS4AGET8JnSR36KLuZz4EBlI
m0DGwJqdsHJoKi28zFjm7Jze2yi3HEb+/R/xox1KuCWO0XnA25wAZ1Kne2pKnA3w9Gj+cePePN9f
5K0BObBUjsAN0BBb7ak2tjtrzJIeLzook06BYxBWppCocEA8+MBtdjLkrXUEMS8/JwUF1OyWE8Rk
UwOQ0PSe0dfBSzE3+SfdGveu/NswTKkCtQwD6SayRG21jGDm3CHPuh4rgao5Q8ZM7IOLBc0rnar6
dbZc/7VKFOOlKIPMs3vVfL2/qhvHhLHJbkhQLYk3Wc6S0kZoDjHjh1mTe3hv4TTeNs3LNE/V6f5Q
t5k/VS8DyAeBiMxpzX5AzLrTZ0g0HrZOCRYpZax8iTNdPAaahrU37XicQHLd/8XLINmrut2K9sma
G6Uh9IfoV920AyoFq4FAb5lohLnFEUcQ/0kMTfKUq61dIXyEYu1vS8WvIV7JR98su7/bqvuZha3x
qYnm9JSU4YjAYC+e6RG1H+4vztY+gIwLZFbyS2GbL79DEY4mlkJZTyu7K6loIzL0QbGL8DIppWHg
G+0I9O76AQmj2FA/Iupu7SSfW/udPACVVIIYz6TVL/Cd3PRrl18wWDiwHkI/A7AbO81O9XfrGMPx
BPoP3xQ+/So8JVjr9Touc56iqP3nqlATnCYxYZ0u7jxX55628cP9pd2cGIUz+zdH47ZrHzUmTgI5
B5mL+Ys66v47w+aRcn+UrYOEQAgaTAQNGD6rcAGdOy+KkHiYp616ahVfeFHWYw5WKG/H71C0ABVP
xQStOZ7vy73iRyHRNhQIZvROfCmGwfXsUA1PfuCWO7nS1qwQDqJGQimKQVeboiu0Io0Mt/NAlKL0
2nXtSQ91jM3DcK8is7UxBHFdiizqFKDWC9i2tVNaxPcJg7MnXW1jD+PvHLPn2JYuF8Obgf5kBWC9
JE4F8P36nqSxkZcdfkSeD4kIre+svtRjFXgaNm7n+3tjI/LpKkk2GAseKCSByw8GAMqIqaf1Xisc
JGf92T0GuRIDHumbqx64PBIUE7jmkPg7h3rjRYkyESEPLJKsP60Fq0MdfBNtoM4zlbD5nCeTiDxM
OcVBiwDmXavS1b4hM40DtoqH2nQMB8qpvELNXBqsY0rFbu5wK+MGuwYlZETv/tJsbDCJX6XCSVVX
6pYsl6aYnLKhmTZ4Jk4Hl7lKv5XYA6EXbu8E2I0osBhoFXcanyf8EIKmnMENjB4qIliWGK3V7FT7
bl81PEHhNpI2gIOiI7GcUIcB99ApbGN9ntWL2/c1L19NOdUmSoKOmqvvFPQEdwbdut3gUtp0BnhP
Qblb7TCdtkBnNBiVdrEdFsdZmTACNtAMPTpDrv9QykxFx0JtDS/mpTlg9WKY73OjLD+U1YQiNZGj
S8ii/OAp5tl54cSMX+5/6a2FAUUvu25EFHMtwJNgR2ibJcopsabYn1JMWU9G1CmnIHEprcSj8DDT
tnei8tagEgdIV5X6zY0iJ6r6+K8Kv/ccNvM1DovvKTCnU4s96QPmYfi9+tA/709UxsTl44fOBLeA
RXjRCNGrnebHzQzbRiHTcIP8m130XxMEMi9R2ebPStv7D5EmkMqa6uIp8ZNf9wff6NaQHXMcwT9K
H5Q1ubZ0Br/VbHm/QilovKypi3fRJAL3MBWTdYmKNj1mvjqcx0grh2udAhcamhywK030PYbTRkyX
bzD6NUBeJSZzeRjwuUyDPtX45lmTPhBix3dDoP/Tinp6tMequdyf/FacRZsD6xeZ4QGBWg2X4Jyo
VHhPzLPV/ofTD/zlNiutkzVU+LLjYBo9BUjEvZut0t25Tram6lD3oaVNw4gsZTn2bKhxgaV262nV
5F7cUMUp2kLn5OC6dXaqq2GncyLnst5laAFzmcirBebPcrwkK0PN7RiP1HQ8pRmex4pdF+fEEt3O
G2FrWSHTUvYFBs//rPKNOJ+nJMNM1YuEPkSnxrHwoaMYin1X01x5qLS/UH3GwxSYtv7l/ifdOMCS
xyhBvYAUb31a9KBIsoCxu1yxz53SSgcy7INfHP60Opp53D6OduWc7g+7cYYB79D0JHjICsLqa4ZW
lXK0axiwQWTn10RVByzLFGoIka+MH0ZhDNWl1xXj4wSWHV2Fxtx7sWysOmgQisC2bMoh4738wDZm
fs6s+I2nOG1ydqf0oyh77K1nvTurpVs+IL4feg2X984p2thZ4CIkxJUoj0bQqujtR6J2hzZtPSWO
nO9405qXdNJLmlT5npShvjlJaLKkACgKQ3taTjJXZ8efVXx3hlFYP2oMjB/pTOmXuk/7h7ntQi8M
7PAotCj/u8MS0YYMAUxjVk08kBLH74MD9IThoR9Hw8sD4IgE1hx1Z5DnzdeqNEI8k3L7r8GfIwPB
9bn/nsHmHljPeXjs0qg6EiYs50BRCte92K6u4RTteWtszhLdRFn8g8W6xmU6ToilbTO0+FEpxSdl
HB5TVNkmKKZ6faC3Pin4Vo7zCzXXaufxsxGWQC/x9CE0AV1eb2Qdd8OwFk3rtdhVfSNyfqyMImgA
v4JOsEL98/1zs5FlUQGT3A4Z728kR7oqdkLyyNazm5JXNHzFTj9k+Z5+ytYWBUDEvOCxoZa22qKi
avw+D5XWU6sOg408ySIM5Mpmeiwd3D3vz2krFgCplbcYCp90qZd7FNfX2Er7mZedYk6fa8es8/dz
60Mp74bGeBmoR01YHrU93pa8rk9DgkXf/Z+wQZgBd4GQAp1LBMYpai5/g4LXQt8bGvxKzapGhP1R
jkUvomz8Z3vOwbvUgVH/jUqImb2IcNKlJXgfoBjSaj+Tckp+aVE2/Lz/ozZCMzku7SASd7CO6wAV
Nm5apQYuxkAth+csxr66b632nAX5dIrqRg8PqOnsCZdtjAqfWKKXXHIr+lHLlQj1xMV7Uqm8vmzs
Ly4cMzwHK9/8qJa6OR1omrhPSdgVb58sfWMgqxSwDO7c1XVbO3UPbhVd7D521OaYwBZ6TgoaOEcX
J5QT2tJANbipdo7v1mylHCCwZ8qDXEnL2RpqpIW2P+NXnlvuF6vSRx4Sph9DC6iD8qy2eXe2x2Dc
GfZ32XGVXYA6IYeSvVZsGlevGDXX6sTRFVD5CWfrxdAaPOl7w01/TNTQP8RubSSHFJr3tZvM3D5o
CR0Fzx/iSgfpHmI06yCN62mofqPKCG0BDbMWa7LDXCjBr/v7cCMY/H47yuY3n2adCWlWEg6lOyB0
Vec6DsRm6kbTq22gzJFh29jVewFha0DCOG1GHtaE1tXNDIKtpKiOspYqSrD+pNHpU52W0WPWIohw
vD+7jR3A4aJOIbcAW361A7rRaZyQ697z/dj60tT256KcsxcHR2FvrPryHFXBXgawcWmgc0em97v6
zYZf7rqJRqWZlKLypkLBHiZOG4GfuJqiP2tXw5fKHf6HMjiUZGjk8qEgSwHLEXFHNue2zWoKWeGQ
wJ+I5/YaOiNN3CRy0UubNSV8EYE5ZI/DXJlKfMhrXf/n/lpvfFhY3ghk0+eWOfVqrSO6D35WV5Wn
ZQCMJ1EbByUQxLEQQ7vz/bG21hg5Hprg6J+Q4q02kZtSEOA4V14Y1/2HQEunz4naZweGdi75XIY7
lbyNfQR1Ep8IFJdIA9YqtMKk1AEGhRdhqlXvkfvDKXRU43BE3rKN/6pKnwzP6fs98s1GRiAVayAa
kkijQ7a6PY1Uiy29oTUWgb45hWhCeJrD4/j+am58OaQlKV/TWzCQM12F50h1I+EmZeOlSVdAMTen
xxjX92PoJtXbF5LOF00Ecio55mpCczG1WW90refmVlUdggRgV1IEzgdW4BecInGG4RCc3jw/F2tH
aFr0F1E9W80PwLRa6A5KzH5ez6/9hMstUqEKWEAt3on9GxsTiRCplPX/V/tqKCdJkPOvSlK4rg3/
G7KsPmmxqj5DARIf8kLfIwNvjUe3geedzCKonC+PfpfmdY3kdetVoynaExdrPF9ZY/eJlEr/ODad
tRffbglhNB8gn0E8hi1Fi3Q1R4iRUdpPPUU6PUXuYBCIPJwH6uBZfIh6rYi9qlGNz1ok5uRB6ynq
noOpai9Br5JompXqG4h1FZb+o7ZGUV8C1Yp/Ob5VT+cMDUvygaGOs/cz51EKRhj+a9Dkwb9hW7bY
wSluAX5zdr6khZNlR9fP9eDipDQCd9LGmzPPSeAGB0kEzpzq8yqq8nQbOyuqmSa4l/cxV5Q3GrV6
SEtzvsZW/5N1+Hx/o94OCSGfsoRUd4OLslZECWcQkEleWF4VN07/BCiJ55uZ4l1/oEZQz2clIc15
7IDy7GWGN5GG7im9F56u3CA00lbRu4lxuZumwPKaGI2JUyCd7iOfDfDWsyjHIZDyHqDRjgfGcsM2
jo+HQoUNDcomw3SYkBI/DkpqPE+jk/24v5w3h4OxYLyASJRkXnctroJORy469Nm92PD9i2OU4mtd
G6+dEvqnIuu4Bt88nsw0wQDzXlQp1S7npousxtSSNaSglCndobJ9978wjHrMt1O28EfXyNE9uD/o
zfNYYnBp7dN9BiF7U+nAqLrWMIdiUDVAG12NG28u48yr66jzJuA6Rwuvob/04P+YO7Pluo1sTb/K
ibqHG/MQcepcANgDSXEQJ5G6QVAUBSAxJRKJ8en727L7tCm5rXZftaPCUTK1iY0pc61//YPzq4SY
0yPxrszlyChRTno0Hjicg9+fbkfC8DiUwk+Hojcephyi2lFgnZHYufxlGOX3Uu3Ho3EvsTOltOL5
/OHiDvZYm+TBIzuJ8GWNB124H3oCyueYqkN8NENEjnFm5zbteW9jc+0Vwri2Oi+8JUym+Wb3DdYH
HLFxUjQy24nk2Y7FWSUUZW9EdNilWRUWNhVZsZyPAtFUbGsTumSQ6U7EpoERX8L9E5/9rlqf//4u
/ow8M/Awfeg+4GYnatkPPapbeBRsZKSlMi/ND0gF7DmOFq/p+JpKqHhewtHb0drJi9FTeGUGq6dE
bCxloMklcYLm+Pff6Gd06fSNTlJ40Cxa1R+H6ubgFgp4ssM2zC3nHTe1Gvalk2/GDhdGm4HHttGT
tAPMhJh8+PrNpd/BHjInPi/ZhOkPiSKrXcUmHPg29jHl7tJtMV1zXyJDqJJyEOKm7c0az3THX5/B
uz0Za9zqq11HyMn9age4YNWVSzoGAc36rNzmqCRmwLMQ9yDUf/37c/75ica4Awt19KtYsoBEv3+i
17pHcbW2MkX95ydrZ9dH1Wj4Dtv8q0nXz2sTCiTGObRCjPJ/0qz2Cl1IjiNJaodqfC4m10fA5VsE
8+DtF5s0g79YJ/7yCWPKRY9wKhUwZHl/cmTS5c2JBZvaWsw7dng4srWqdhRGaDqnVqVGH5pxITZv
t0HgOLZrliVF0JW/E77+x7us+eF79vxrJ1dV4vf+wx//61q+tXdavb3pyxf5n6eP/vdfff/B/7os
X1U3dN/0j3/r3Yf4/X8cP33RL+/+sGt1qdeP45tab98InNbfD5C/dae/+X/7w/94+/5b7lf59u9/
vXZjq0+/LS+79l9//Ojs67//hdXMnx640+//44dXLw2fe6jUS9m+/fSJt5dB//tfrvnb7/vGCZmj
Yz1ll81vp5/Y9m/QjKC1QKY6zRFOjMC2U7r49788+zd+AlEQgz9++N0Lf8BdgB+57m+IBBgbnYgO
bEb8vv915je/L6y/3xSuxB9//o92bG46ZPwDn3632ANj2Db7KMUJE4yTgfsPrwby8V7Yo5phOdnR
eR4I97z6tbzvL49yWnFgyEPm+RGfgvAfNpD+iavLyhW/dlFpPK7wFfjTZf+Lk3m/Z55OBnNTSGMU
zohTYU28fxW0x4sAd2tK/aBjmy7Mk5ghN46RCsrzYGyHByy+tosO+49fbdc/DJt/PzaEIyhcJ9f4
n/xjmqwfarPuJoYjzEC/1H0XbmWse5DmmKkjHGe9lnI5CNurl5RlOX/UlrKeW7vpiRhoBo2pxOjU
S5IbgZ3vGmV27RVVXeH9Sm3y892ga6JV4yBw1qkx3l8ml4a28hFep1bh6Ft7s0R+5ptr7fyjSvt0
SVC0nJYm7jgqjB9D+8Rgh/Psb0uKXEcPcYHK07u2ddMzqOpmX40xisdNPDESLvWvhtw/nSQKRNjv
kHv5H+TIH6qYkYwIq3fwLQ4Gw083bJMunF7/syxtTpHCjNrlRFLknYx+rJUQaYkst3orFYEYnic/
BBD0HPnoldvT3z/b7zeW70fCbQ8s72Rohkz2h5vmrZFEPIMSuuytpYhbP/PifoJQFS7Eu9TA6+sv
dpa/uIK0Soi8ocpAPfqRm1Bi9zDaPuJRb3XDY+FPc7L4nfGPkIPv58VRwLgQ9cHf+5G35bWeq1zB
URxTZrfCzwmVC8gOFkvpnNlm/4jou/7F7PZ9P/bzMX9YJ5qydVd345h22Gex3WRbalX9KzW3/wkW
BMzCPAh+wUb5+ZgsSSz+FCDwCal13790Qb4oUuMnm2Ma2fkElHdjOdtyXhlIzmJPzJWOJ9w0/plm
8nSuzIO+txC42UQ/BfXm7WyEotc2SEJf306eKl4IYvVjlt9gjCe/qf5R/hEHZAXkHwi8oROdcmve
n2jHAHIglNTDICSU1wSx9jIdzYZ+osez7ezv3wr66B8WfUZQ6Mk4EFAQ8xZKvPfHs7perogVpnTw
s3o6jMMm2nNotHr7JLSqC/AJv8n2ebPZ7cFmXFrHdrZuNXYFfnT0LNVbL0u90IkBW1WTOh9kHebn
qwpWY4+QuQ9wSFxxWFgW2RaxwgOn21nKy/wdYbntdGBZs+Z4DYbFOY5j0FnJpMqZkPlwLFXSqLWR
12poNvdinQKrBaotHOdTuC1gyRrPm2FzzqK6IKgSC5eMfavNNxtaTrToLy5eB3W8huvcfZg7v/eP
kzlG1rnwM+PVQgxpppB05VPXYpl35otp0zEpLEEQk+kxtaSN46xM8F+HrcE6VTztk4omsmbUutFg
SULqnBqW06Uwo3GIkXPn9iE3PHEzA2hP8Qada7oxqrlw9r0dyCfGZoaxF5vw5H7RvRt+cAOa47hW
JsF+ljKLaxppeHF+bg6PGQL4gNhmNNpFHLRyzV9ZHV0STCQd3VoQZDv0XFo0a9WM2R2W3g/aXODZ
4S68cQl1K/Dj0plt71Cd2zlpe61+XJemzQ9RXdnYFnW17OLcDmp1sTFLP2IlAIHKrYIsjDG2zz5G
Us/mwVyt6HMWBvpk40TmsH9hzrMKFJORJbTuZrYL66Pbe2LAw2htbGh3rqYLNbauy/EhrvR8JNdz
s/fFMk3Gh7lYfPo0o5ns+6BrljbuttwZAI7DfN51WvvGDjFAPdK8ar+6sZkWbWdTj4F+Ypk1/z9T
vivScc6DZReK1vokhBFWzIsq72IYuO9F7GyGHD7gTBfd56vurDgXeG4AVU39Y5gpm7Ke+jZKANPc
6grBkFz3AN7ZGWir5kkoirpOOy39O6Vof+MMjUt3wbpOsdHIk9dgy0iySXzVei+qHSiY+jBsKnjo
jgyfeq3dt6wtyjVp1m2y9qZRN2ViNybm2YtY+sdJO8a9bfdLtXdIcp9pxDN6bTKjLCOecrF1cZNX
s0hOj803nvyuJPENXnDsDFn2WI1TL2OchZSObX8pJRiHzWtRZnl53uETWiTLpOXHdrTydmcQLdlD
4QI34bWKRucQtF3+qQMs5ZdURiFQDNkEXRIH0X9Bq25FVyUEJIHczF8DzM6rtYjh9TeM3LYimJN5
zqyvkTEqPOhkuDJDHh3HSTiOfsUTdIMpGNRsRpCleRlGQ60drg1OiSUX6ZLrET/9yN0PDimT+9UJ
ZZQAWG3jNcmeGo9TxmHuzqTblfeNMef5LZugKPejjzdUwv7WX61ZRFtolbp5HvPZfDKmXlwj9/fc
Aza+Xs0NH6oS+KeeyeeLDDt8IKvCBOeW5jNJSGtOzrRh37VDvkWfK3sN831fuJ5BBnxoqeizc7KI
unEGgqxEPFktxnBxY1ZDM8X4NPTFoZ9cskdbc1afLGJyhxsnGNVwUdbWeDc5uVeckUVg13M86qyg
uYeabvb7cK3t/Myxa3MhcmQsxAdm63W1Vza+Yjd9XgbD7Rx0ttsnIQmK07HZegfuV1tW6qtAf7Xc
G30p2iPvJn4fszu44VuOlWW2r6lNRWLjHmvGI5g+zoDzvBmniMKhvQ0iw9+tqnHr/eK3ekkUQuID
eXvm5zI03DZZLb/iO3tDRRjmbKvUymR1SxFtPhabq5tdH0ovjcD0RGrOdX9OvI753DXW8uaP9fqt
pQpwDh6RXNdyCUt505hN/0UYrfzsdc780a4kYWxu3ocP5qi9R1Npz4qDIMcTNGJdTCwjCG9FHRlf
ZdRtT8Ps4AG/0iKKnWTcFJx32YKDMYvnlNLQn+zdTK8JyO7JxbFZRdkcHVnLK6MNYO9swiYSZBDz
tFfrgH7SroooiGUZDVzCxQ7rWIaZ/FBFhboPqpwVa+pZGQGZNneXm8Xsx4bnNY+zObOs1oHesoNG
YDKkYedhjgGLY3wDfRmsxI6U8ZhjqnDTGqMBgwBsLk8H5dhvhBd67d7uOwe7ttUmvD0vSCgZ8+6E
rOmwPnZVmamzYdT+y1yFRhHbxTI+DVYNotQwmtSpFOtyNbpy+0jKPfz/sciDMM49vzBimTvmtmvM
rLRiq61txlWt6N6a2hMvToXFQ8wJA4H2heSb194pZgkJmzIPsAlRznWGCD86Vt2r+9nUUZ5YozO9
nG7ta02dQoGlZ9+MHeOEM1l+OZeH1avGyzkwlxBzHZSlQCWO3pGjk9+YbsPmgxK0eFo9zj8NQzFg
YbzOZkFim+rttKiUQ9JT1lY3m7H1KtXIgMPj1Bgsylnk9uzggVxFqrfS+IISeMaY3+giJIfFXPi7
innyZ20HWXS1Lszn0t5lD7nHj49MsSaa6st2Hi1rh8eh3LUmSPcxGNryrah9KZLWCAjUdVpPvvot
4YB74EsjOgxc0W8iFMpIybWsZlbW1uWOOmraeb7Os8PCdEWy+a7XWYj7wqEPog1t1boWXtw1fv3J
XkQ57Nss8ia8eOauiplclFsiNCVzLDbLK/YWLpkN5t8z6SxB1JU3i4JTliC3t16G3KxVTF403mle
VflzjMlp+FLXbfbUmTq042rubImUaHEettkyYKeg/hljeG3di2G0fp0incRmcFH2tMa6xIUi9tWw
fA7tOsv3KirVbY71bZHSu8hTVl/UzYd2Dgcc56UMkBh7NuzPCnBubwy2HhPekP7cx0th3Sk4CmCv
lDxfShbF25DNuU0bVD5bPIWzP+xVWyFQ1lRfJDtu0DqJ8e2gapShCpz94GINcYZxTtAkY1i5z3U4
DU5ajVuGN1xui3E3ZCuIdLYhdI75guYWB4RBHJdKq/s1LIR5lrX1GCYLgMGSRuUmTQjAfWuQ4Fhx
Vyuti9uAutRI56ySVbLYCptGOZZy5yhItvsNjcQXEU7ItPOuzEln9IUfxb6OIKFmpY9QmECfqElW
RHSUVarKrwRCn/lIkK6o08Fj7oiZr7TOylba1JCyKkpixNvluS5cv4uLpimm4+wH+jbLcU04Jxnc
Ywea3eJR4gGzxeHiyiw27MJhTD627sGc/dw/Bk4j9M4RPQVwaQ3lp3nLphdlzyLctcgrgtSdyuBb
1gjpx4OTYeBJ5qP9bfLa6M6vx+jcnKUv0mWQ6nFyzOpRM+KQrCYZz3OxNdaBWC3sgbsIWgKnT0hf
4o6repz7dmSPZzL0ZemK7q4tp+kBN+EtpB6X8ohPGietZOn5SeWF5H5htxmRhgCxDMs/PGCTpcJn
sF0mgeuWIwsd943VfxowirUZWJrteYfbsp8Wo2WeQB0ZPBqA1VPsrHmodrW1ReDpzcQ3otujNvWA
N8zEH+xe7lygcLhfa2R1KTY28xjnuBBf2EDSfVww3r7c0LN3KfiWCuJtsbw1mQJa4VhRxmXYkZnD
nITeJKPzNWNMu7My379rCYCrDtLy2ksP1ugTFKRe7JyloUw0h4iCzi6FaybIHuazQBftp2zNmJA1
XdNccTt7MH4RgoUTUG1/9PWwfi62VrVpO9XNnZ6EeWfba/vADtQwkJh19jaVS6/jvFzHGyw1oRP1
YXWSCTZreBVmelgSgoTzx2jrIZLmfd1FCSX28joVTXvlOsup5+DGTrG3lcOwg3NRUADnizdSKxYh
q5Y22zMZEo4R214HpU/6htPTYS32J8MdvR7NsupyqmPBxZ8IaDzzhM+rk1GwftxYIRWPxNSJfRSV
2d3qjmwiNVOIeF1du8c9YpTfLP5zieHB0n+B2TZNsV846noWGS3BEkRNGPfDBlqvdSTvLLuR+6DL
XMbE40YFUi6Do6Dh4oSalIs/P+eMOIhUb3vvEq/3k4XYMHd3YswNFmdZQoR2c2PGiypz8+Y8c+w5
jxeWoodJiuILaTxyOdZN5l6301YXFyyRzfOwOk130IyIMJRiG2Mq1I2ftYJlCgVndg7zwCQJOXmX
PYY8CNWZa3fNp8icZgcdu7A0DgWu8QE1C2soFlTRbd3QvaauX/YdwRymRz9IPU3VVAmTF3bJHRHP
PmJQthgPxrCqc+vJx7HhzMO8nmQwCR2ZAB+GA7uVZvFNYFAexIj8s3G35Ga07ITV+MNxszpJTWP0
9UFXUnfpZNDKxlNQNkvso+ukCwqWhkgS6CsHt2bNRX4aLmUyj15QHFRuTFncYiRzb7kdi7M3h94z
dQsWeZYn5HWHeYAXKwwRnBjYGmGBTSVwAfnLZLcaMtHG5WwN2UfsDMwmmf1xfoar195XNEs1K6to
r0Zl+f0VsGDEAqOgFbI82A0VFV50cjfSogpu24Bhv9bbCCko7/rPpb2UA2cWzSXLpB7XHcbsWiXe
GDb3uNO79+ZoGl4c6tC5KzD2CWNLTLRQfUjRSHc+RH7srmP5UgTYmsQuZu8vzRadSEdNyJI+ejzp
UOojncUjjNZv/uIV3LlyLPZwu6vPvVdOb9Iel3a/FCVbE/fD8A4LQ1vYpgRTZnEH/6+KZ23633xh
rt11uzoQQftpWxmWunjfpoj7kBcJe7Wb/elM3wpDYMNdiKI+WB6yzfOspagdQJCcpKa/YLDnruKt
NGagxqalBI4by0YeBwOt8pNgoLaP7XmtPziMF5/Gkel/PpiBkTSmpOEsmDe/2FZjfJjUop+n3CwJ
1VAsJ2gmhL7tNVPLOJRmIfYnCo+JV7hXcyHXvGv3vpbZF8qDsU0o9ld6WZTAKxJIWKaxSfT1HMM0
D6+CoAruDK81Hsag7l+yrN7Y2Z0yvx+bUzeDs8c4J4bK/LuFIqogSLrss8umZQaNMi3i91AcgFqs
NCVfbaalT9Iz5UMW2CV4PjkL+phXeKTFetgseeqfBmdPSOemz2hSKS+VrSrOo6LqOMhZN/cVN7pJ
RON5xyqHRnQ+uRF6NFPn+kJtOW4B5tJeMJTw5M5ezXI+sqJuJFQSCG0kuS2d29mvemtX6npy4xWK
1W1VkeET166znfztGkEhvWEClAajy1B7xQXHPhqwlj62CCsj0qh4CCjUWYd3RtiVEnHl5OWH0Rvk
tUuw/HOkNQmwtkTxnbIu+3kcjiPwkgRD+YAFdGccsiAYsX5zsb2heGg9MAQVuOqYRVkZvrTMuex0
3JrVjJe5cz9N5HTLGF1BOCazZRZWPDueuF7G0Ot3gFiox/tIL0XaN010Vq468lPVrhMmDfUyPWqs
GmSMNbz1gmVDQSjesG7YVUiezfPWqqz8OEVlxzR/Mqr9uPDgJUa5Rn5iI8yRF828Kv6GR4eKQ7T5
NC8SHqpXtpNz5qmA79A6RvHSbxWHaasJbpUaos44qm4pmriLfB4sdxo5wrxK/GOLtvC9o5NtXNpx
jdoGfUTEjJWOcLiEyFc0Z3NE4ms84J1V4XmtZRRrWSBkQMIwb3uFnXa0c3OM35hEO6QccvumvXB7
oz5pA2a9g+0WyicTsErsGxKv22QxFh3GS+MxuWbGHYxJ0FvDwRKD78d+L0TGopXZYWo38/LAG4xf
pTOAmRTd6Anm3DUFY9ugYo+VJ805UZ6/vFUYfz3RbOCFQWT59upq3zu3LX+x2PZy/8lz1+CTErZ6
zRs3OnkfFziQm8vsvYEe15Qjbl6qFCQmWPfBbI9f52Dxvhfq/XPU+tZ1qPH2pvjIwwd2rS6I3Yrn
9DBNU/eRGYcZXIbKlQ+EvmY6Hsw+uiGMrXoC18iqNDAKTSHdD8MIkR4eStwHp33fWELVxU5vKQNl
Q9ki36S7eN0yCSQjCsaYgxSln2QLsj4G4ljp7Kcwd784wszuhnBE0dcEmeldbuHQ1XuRWevnwMF4
KLF0DdpkqMmZj5Wq6vIG165RpmorVJfC1g5s4rp6gyeaZTbVMxZAHopZRJopkGV7Y282b8RY+fJb
2w3jdHR8bLljttS6TKauKIlgNbepeTAq0T3AZTGtuNz0ci+VdotkxJSHGDCPJvQ4BTroeYnIXE2X
RcgP3TKwnLvzFLEqTEwYwP2k5HJDfqcCAv38MLq1UQObFDJLc2PJQ3r9svyoiGKIYriX2xRrK6te
ijpDKzXxEq57o/Q6QpGlH34ym2jJE8OWkY7HLp84cCdWSoKh8a/XDbuiY+2CfPAQFfmnyADcSUaY
FF0MpgfkNpSB+5VZg7LSmtWgjoWSJ4/lrhbPZU+gaGIPyGBSa7GEiDt7q8IjS/P0FGLune/x6iR2
fTGBnuK8wRgorpd2xCY+6+Wnru+6N5dQtjvRhjrb+WMxczOBrwizGPoHVszpyp4CT9PJ160dCxbo
b049VF/s1SGtu6wXg/idhrZn566T9ZR5+SJwtlfhkGDRNl56UCTypKyi3keqcoJOjM4r+X0MLVe+
l5tlZx4QMGhXA1n/WK4YXyQr7hlPjtP2N1FtNCoBEsg+rlXrrDEWjuImWoTtAtu19jF3KrIpXWtq
roxqbYa9IDwL+ambhQ+BmFfe4sHpwwSjcbpPU9fko3XYiBU7oPuNiiYYMcuhq8o+oKIcm8TLcz2c
i0Z2Txkwa7/LMrv4Zka5XePYZJBstES1vHeZuXLThGd8zrSXtcnGRej2Eugv3wUzROTYwWzrpt9E
+DpHzmQlBYSST6ZvrFkqJ6t6gOeGWNOyId3FwzI1QaJLI3iYlqpn12d9WPa1Y1WvDJsBkQSqIyNR
qva2D11VeRtPjN1+bteV4HmvNJ3+ywTTMtvpPgBoZqWM8ptu8kyksLMxv50CXr5a/SkwjZ1Gjeel
ZioTD8ZsRHtMSKxr1wmmKqmseTB3HkakJE/0kUejA2pxqVgnDNbFcT0G7ujoDy778ycC4gzCsilX
zpx5nDSLh3Jfa+ekluz7DNzW8MP2kzDLMEszcw2vhS+92xWk59UECgNPWgLjSzEQGpeg4i7DA24h
GojDCuS3oWAsinVHk18tbBhO7A2OfWSoXctzu/fDCwLBe+wMpKRK1UC3b1G0QV+0R6P5YBgyyBKU
wGTf+nqrvpxYsgvvU9eC7o8dA52uL70gdqKSSnsWDsvsSok4JbPWdRjTt4WUgCFs4WOHc/+54df9
V+GZRck6yuyAVXMu3V2D2tvau2vltQmpf6qn5M2s8mIFP7PTaQvKZyvseVjo2EjFo4jnLQ4IbL/G
rmz9vCA9o9VzIl5fStGSEKvJwKnLYFhrAPis6r5AbPRmt1uJtFkOyxWqcmuC8+TMio2gc6IY1x7r
1ilGqovM3YYqxfELRZaT81gkDgvHtJsYZ8IfpdEWZ0zZvOvZ0dNAq+pMoB0zyOLOVyEIgQNkY++o
HaSH0Ix9k69SzHlijlt0D0M7zxI7A7iPfWpG/0L6qvTSMdpy60yj1r2aO2neWKdnmxKLDTfttUSU
HdQOwHPOUHhmNCS9D/NSa0ZGrbcZ147R2MUOjknWxnOFly9hBIS+7ywDKzvKASMLD0XBmHIfjVnG
8tQu1bzDzAFoPEKZyiwr7JQ4ZHiayQ8+ryxlpM32eFmBixppB/q2pY0/tc9N6BtGIqMK+7uMZvMj
9YjR7Sg3qb6Cdaof6p6+YCdWLzs11H5Q7hAcTd1h2LagvpntHnZf2MA8SgLAYDNeMwkAktVAO3tI
H4MLgCVzPxG5ElkScoPz+PSilMCkkI+Stt1Ghh4zkFfCp6JvUbT64UETN88YtFPBWeacOvWJ3vTS
6krbTjM4RqxekMeGhEg1pz60jEBUOkXZdDFW0ifXvbCNa7CTBkStCAUiPdPJOtwZy+LN3VQzpCUj
wXofKvrqPZ2nH5KVvCgrgYEuulgrtd7z3jbGznI1m/K4sSrsJbHc12XtuFdm53RfJoYBW7KA2eAQ
JLBZiFW2VMx8N0qhxKqF36Ue71wW11hllvsok8bKGrdmt16dRQqBbFGdVnHROXGQO7Su5hSZR6rh
JdhTytBFm7VBiBJlcGAd2qk0i3uYuqF+LU3Ksb101oLnu8lCA3yHo1bXHVbQipCyBZCefDjiOubi
ZN2PniKs6HXrzo3lSlu2l/OgLkJdTJ/YM7XNQKBnvyUwycQOS/S1ODpdPV6j2BnHK9qErL+F5Eo7
1LFu+XGeB9MT/ERQ5I0xGCGcdh1aONyJqizSml3a3ZfMHMIdscnOnnJ/gaFo4jQcE8anb2EtlZ/J
di2BZWvg2rjvh5nVvKRaJa6wuWt0FF1CeVnzSzd35YlY6RTGfmAqUOwbC5fmxCCqgziZpad3d7xt
rNKFFk4jh4/qjMXIdqPYqqdpOTpFk/n7xdmaZyMIBjPtRttgiL5N/rOS01gzOShNjayji2RiCgRl
Zxy5JtfeMC8mwirynaxM8S1au+oJ4qxvxXKrx9fIG6X6ShcDGWtfmKXnPnesVk0fzzYAMlaOumnq
Xe1HbBFb7Rp5isekJZMIrvx6DjbWjTvljwwQs6AljM2PYBTEwSJZIZyaaSL81jKcvhGjXbC4DQrg
1anaPLtnFFFoeqpZYQgesH4YRdDnsS0y3z1g+24CBU5RaCR9lG1eUkMqOObGmJOPMUZluDMV5KWd
YKe8a0NB/QvqNJ4tUdAOsWeK+nGDo91iWhN1w0XIwN/Z4Rrcl0nPBrHdraXlYN5PtDrDiMzCsNvd
DHMFs0eHeN4pZpEkznp5AXbrF3WqjN6s9lU9OsaZnL3oJqTYa3aBMVg+ckHsEL0juMyERaidU2K9
EI82bo8yt0p11vmF3CqIBQCn1Om2pH3Pwua67MXYxOT/TDg5dmWNu1SkMhDXaWtAwtTQOjbv7dhp
qGE+24rXdsa2t0rSg04Qkz+fz/OIA9DUVNE+k2xmzIlcnbONkMMNTFgMRVIjHOlsZoTbeMa/WubJ
YY38pI09QBEu3Go51C2F252W6WnbzrlcEgsfKydYD2IE4xSmOCGvnvSHr5pt6s7Y5oye0HDWKbGK
RbpJvboeHkWzDnaG7kkLc9tsaVILrBefGLwmPQball5jJJ8tgEeH39+F16pwvjC8ifVtjrTcDoSu
i+jcYsh9ua3ajgMR1Na+7fGnSbB/66ODLRrTTtx+zG3Wx3rV9JG4OeCYaJcHyDc+v9ytuu1B5lUp
jkXnOwX65z5SgM48l8tZX9X+axd00avV65kcQTgLcwTyZnT+Jb3DyBoKd6FHKG0GzQP+Obq4QbBV
y2+4nalDNcyiuZprRgBnE3hpDSzITGCn3aC4BmIa9A4cxcgxOAavy3Hprsf2caV97QDJtyE40zAt
l9vMXubqDJ8T7R7YzU1/XyroA7vFOqV2aXwL0cCU+FV+sHKHUn4D3zIPDhPF4npRpYu1vBv08slm
U2xvHINwxMRboH4kQBeggA6yy995YX8wiN+xY/+blvwjg/n/yEt+x2X+W57z/4cMZpi3fyJW/cRg
Pnt9q1/ar39mMH//xO8MZsNyfoMvChkZHBcng++M0d8pzIbt/kasNHRSCzMh0kdPUWl/cJj94DeY
vgQNuScyGIby/OgPDrPv/IavPYaVfMbGFcG3/wmH+T217pQO7Nr8c5IeonCiGn3PAFvV6pnZ2E27
oCuuAZ2ApkXPbDNchhRLizpBYTL8ghz5no55OiZjYw9+KYxjnJR+zDMafa9AUCKHnQL3fJlmsFhr
tj62IXSpaTa9XxzuvYLh98NRwnooORE7chven6I2ddZVTj/siHh1DwNbLjDjVqcmY7T0T3f+L0jU
f3kopIDQWjlaEPzgJZCNtTRHqxp2uWUwxA0iRsMM2GhWTQTQu78/2Ilp+b/VP3+cFz4NyMZP9PAf
L+PQqM5qrG7YdY6qrpjAjIeyqp3PvaiYPhnYeqv65LJiQxG6xBPA/cXx/+o20qNBzPeJk+B831/X
yTQzfyG8aJf7YXMhIQ8C3Cr1AbhfpDP+mL+4j395PN9DTgal/xSz8P54ETQA224c7M9oD27Dre8v
/cWZ4KKF4QUgwv/T4Zifmyg6oUaeuJN/8qPtmzHCuNJVOzbPIP2f7J3JcuRIlmX/pffIwqCYtoDB
JpLGmT5sIE6nu2KGAor56+tYVndVhEdIuHSve5NSIileljQDVN9w7r2hUUEcKm5LzaN2nEOwjX/+
Of/uz0OJAnvPrJ03//rf/+HzNDZq+DmvPbshivdBetYDjE14V9uyu59t9rj//Hm/PqsCNQ9GEJ55
PYEATn/5+So3GDdRLn0CJigeSs3mQNsVJS6d9pd//qhfdDYuC+4/f9YvnGloz17ROF2fjE2jT0BK
cJWV7gGi8oZ1nBwvUtoPRO8tj0FqjBc1L+I2VWn4u9Dwv/ujeWChiU0UIH8JYZkLmr8a0iVZw7rZ
rT77GEi//GYau/n9n//o6/Pxx9eTvxnti0lOLY5tHLO//M2BazEz37IucbMQUCMP4YU2a3ke1rbC
rnmYv0v+YZ1ksvudPeSvJ4NAC8iVgwEwoi1I3F+OIWUxi2ONUSf1W54YF2HH42fjMBJ18PzPf+Nf
Puiqf3FRWPKC4FX6a+gHBeVopPTvSQm3FLW8R/GQ+h3+Sr7hJHWI+jIoMycxqkl/VkM1Hv758//y
HV9pPo4DhwRk33btX46EKfec3Gh7meACnN84mWceN3dcboNMlnEnrY85E8NJoqH/zdn3N384l6XH
HY1ehcv4+pz94WUdK9FYnc6qZGIadORDaG3CoDiv3QoREmjc5ltjYsHVeDtHpt1vzoq/frxNYYDy
kyuNS/RX5VEXlqFVXAecenM3NpAsTpy0E7GjBs9K7ArRHKK9f0/FhuDYUl60vzk9/vrNo/92LLJ2
8EhwSJD68xegq4amfYDNADbpYh0UH7lonbjzsuaA4Wm760LiJlld/U418vcfjEwIXTaeAr+KslVO
owcFqxKPZTmQAluh0qiaw2Y6zUUWo3hd1ukpoGX9zd1+/Yv+9D5bAgXzVShIRYZI6Zf32VxTy8rX
oE18PIx3xrLilhPUOjZru9otdEFw19vvpFF/89cGWM6TY4TkHrnbL7XL7AH/TZCzSdMtEm46dPca
4uKk6hBeR9vWE+xW8HzN1fnNE/7XT6b+DKgOkbxejbeuj+AfnnBnZimlzbkGrHdXjHON9ouEKFLk
iR8DAjdPTMHuKmm6/1d2zrzNSLfxx+MAw6WOBcsvDxajN6NiSyATt+v9uJgDKzE317kJVufRkuFv
RRC/Xrt8nkATxE+LQ+nVY/XPf2feGnaItYCxcwpr+zblORmGdsbUwSdc4RgsaX+bGj79t5qK7BZS
OL/zDcN5H0awpS6HFp2g++j8lX4xRD8dcxuS6Z+Pub88erzj4hpoxfuG+uVXu7dyzfvrGIF0Y0X7
Z0ye3Ilwbo+eYJoF5TvFnEW/y6bmJL/eE3965Nlv4Tj775qLKvNXqxUf9A+RheXtUn9p6th0p377
aqGsrn7iZF93FwjGZrmtl5xhkhzygrELCxXvMLkZ80tEi3ZxWOZlqZ6ZyW+9G230+2JngmbkX8d0
NM0L5mTCek6zsQ5j0Wu1xE7Xus65XJpMH1PRNe7XyV7b5mjKcit3Kz6nxgC7YAJY1H6VMpTInBrf
KPwj5hhfQT3sjaKq6oszO8E3CJTa+wRalck7JaDZgDdIbI9LmWNNg9RleDcXb7XPRiantw0EGxTS
wF81anjU89i0u+1JOstYxtni8BwQv1KKZHEqYUepbrHTd7JKMragONw3yMDNlzGYxY9StcuxcZv1
8yqXpo+DFaFAPEJJvNIgwT75WGDu2knNQcxox2ge0LbMDGKyLgQdqJhkc7wr47bjEJB7Y6hJQRCT
o/aZ2xPzElJWnDpoTgRt8JLjYcOn7fNYC/Ox73ziNvvNTb+u89xNZ9kbSx1NS+9foBiY1c30QjXa
mBQrFPzPFELnJfNVlAlSS3ZtcN0EmtOVeFhyuzz09po77FVs/a3p695KEK4Mb6yEtR3jS7I6sYFT
1XIqdLF8W0g6uLC19ub9bAzpdM+gsgOAIU5o3Oc5CVmA5mqcI/oG41QNuXtrbVBxGf//utgOCv/S
sBj9iT/MgOqoh404rZ4Bi8rfnauYGI5NHtMgt08+e4zm1geQWHdMQFR3ZjxoJCZDL+PAAmSQewvr
Yryd7LwWsTusniB7VXoXH49ogXZj6PKdQkxcJGEwYWySzTbgQJdlgb2fvcUvzzglSBZ7xqr3XPpO
mhQUdfLg1PUy76w1a8vE1Ot8swg5ZonRFXI4ebpuppjRkkDdQ1k7nkAXPXCHVaUssIz54mmTsWwR
lj2LBseQYCb+Nr04qmedmStFIV7PNsPLEuf3epd6U/sJ0b+dA0MOVkNIhiOaPfhM+eI0EkeAvh9S
Ga86HfbOBizxZIM1VwjJbIkTxOzoxHbLpb4x1y2vD7VdDMH90G7BdHLoIS+oORx501FuPRN4bxhR
1oatjwDDTINnNTT9rdoWxqoh4nc+oZ/XYDcU08hqoV5lEyF0cfA7X635wIq1aA+jK9IHxPS6PlJB
sHyoFCRXbHa6oxAGVZiihmuv5q0qCIFKK7N4tchQeOM+KySbcRM/FydMw4eRdPWe/Z7nEXVXVWhM
PAAuk0312r57UnNHUaEaAiY1XPM9wHc3PWRWWpiPdlbVHZKHtYKbkJ5xcFpT7dHg4ahT5eB4fB1o
wh5W5QFR0PiEXax07qi72feX51bZVnkOyZK5zYGfewijsvm+lHk5x8MyTunODdr01OSLxcKEkq2I
w5yY6J1b2lCDU2WyIi7dbjQQazlLu2vCGuatJhgWTUg3I+VpOMw/isGG4JdbYN8ZlWhDLHjD7Dit
TGwiMGrzfugZtBY6f8iyvnNiTGgycB94HCg6RuQxmig3jMe6sPpP0siBZQcEH9N+Ah/MoqBjTHk/
KitnzdVnTLHLelbDqW2x8uaHJnl6v6LH0yzzqnneu6uyyDGsQ/cyhhxor+VUkhzbcNi0h2JAavsk
3A7IXVSY6sfr6gY/anNCfkc+lmoThovYGXn9AsxU6KmOB0dtzzhYs6nxGmvZb6U2GhgNf7T3XT+b
QQQ0ZjWRbsKNObWPffzJLooC8k411a6qQuncj6YY33yz982jNMf5MQxl9pIGq/e5bmo6rKnRmngw
HptjiXJijLwpRUqRLYhOcG8dRb6bMYzvEs9nuMp2pQFHRnNgLXE6IbDn3pln5Fxr3ryWMnWxnARQ
efD6ogH767J1hDHEaDpRXVA/L22wcoBiT/HsN438rsNJoeHLV+ZmXo9lQrlSTzLfJw4cP5WQyK5G
hmt52EZWsie4oGA/t+iogJfYCKM4yuUP5F5dH7cBnlCHbrD813DJs2Fnz1bpcDDiPRH5dTptcc1S
CAV4tQIuDs3ZG9Nmi8w2HZ7BL9la68yYbzYtbORkRVppjoFFboc1tWFHm9Y3PvdsOn82tbMUmHHZ
nsUqMIWg0KPtxnmTwcfUa4+jGwOkOgd28TiWpL0Vd1vYz3Bjc2r8sDJ3eKxVvarTOqUqIRsLOW5h
KbOOkCVboPCGaZ8FFNy0y0sNOuo4adDtU9ghWFntuEtMdcZNNDboCuN5sXykCXPvTmDdTpNGop4w
DZKsZFrej9V+n7NK35pYhb676JI6BIVNGETpVHX7VfUL8HtbCxWVSAPepTUZKmZVDeYgvXlrd6Xh
e/edTYB7FLbehHmMWQLWSG9luzak8PZxnekzmoUPCHMaV8dv/Qs+Y/plICro2yir7KzdrDF3G5ge
fqhc8O/uVF01HZOQd9yCBPyU0+q/AytqOwo7SyFXGIG54iGsxIa+rwZ+WDZw1VugKFezhu71HVFt
24v0l+4LiwtzBNfXQf+8+nMaHhRO6LjbSEt+sOcKvIMxBlb2Wvcbi9GtRc8TIp3TiJWuiqHJqMrv
ayvWU09WlpekXuoAj7US8xgea7GrCtN1QTCvw5cNznHXe1P5HTvIDjWpNWYy0oFXzud2Wq51rkPp
g/q8g4mlhLtZfejUE+SKrvbzFpZnc7CWL7Na7aMihNTC1hp5Xlzxg9c7tTaNkUxWIF/l4k97W3C4
JHOWWj/SwZzXuDUQiu4YroUPS5672XHzJ4shVGUGaEKMzPRj1fgrjB98ybllwwr23JvyUQlgOhpP
q+cZsrbeusOsWOt9NaqAP6t3QpnYFBMjji4WilfLY424WxBvqBsDPWnOITvZ34B9K5Inl4XTi4Da
Rhw7/GmbJOSFNtHfTCsL/1Gq9dzJKnwDfIjCNHinmhQOLqZufoW4GFM5g+Fco08z9izq02Qt+Vsj
8k1GEtq+ZHLoazSEg1heDXNsE4QcwQsCNcRPYZeu8zmj/v6YKUQZCHmZ/dIYk3xZZ7LKKfCr+tOm
2ll9EIttHUIxbM4eDdtS3zWpV1QRaJvEXqiyFySwreyGW70hKxwH7ap7ZOvduUgDnD0VMmJOMQKA
5tMWzIR2hPVaHzcD9VLUlsyMompCZAAjM3nNuUe+y27NV0wWjBm2MS4X1M/7LB2M+tJP5pTtA0Nn
Wzx7xEUcFab4ilUuQPpxlQUg/dIJUZ8qFWyAIjXEVMwAbv6Cp1Hqg/Cz47uh5B3yY4G3KqIG1w22
eLOD4Vu4whpGAlfmOsr7qrqx6Rf1oZR9TWUTpPKI44vj7zatrhkjS+YcDdSCXOtEMI1RaVn63XBG
67saJJTMKlOPLZmLHm0eG+JSpkzUMmaqZL2YRZ6vkbcZMCMVFlpbtIGzS7hNiaMIoph6D/E6X4yO
KBakVQEPrB927AVdARKBl2cGJTyZm+b0AYhF5jaUwZQsBIePjFNV8YiJAGei3VnN0dZcjEeFy/qE
AijkM5vVDj6GXPgrj+e6fDcyMWpq3Y6TzxfzkBOPuhZIT4uZtBEry7v8iKFUDVHEEh/PrsrHCXyu
bRMQjsDyr06TF9+mkmHQQa+QmOguwuYuv7IZyaL83Ila8JJPBRMWqMmy5w3Ng9EvmVTN9qlXzkDZ
iQ49pZy0BMtO3xsF8Mg1v0kEAGN7tpdzE9tFCezbhEvXUAhjyXUKNss/mDoswsgRpTvcr8EWFLEA
YVdHIbRBFTLPVNlks8gdaw21JutqmLj7DW35CdlJvuyy3vLh1/DLYOeuUJ4sYQFNoUvqzPNSmZNI
bEo9WHOq12hCtPOQ1aP/IhdTn/1h6Y19Oac0eh7M7b5F0GsmI692zyYkJ63XLY1B7Ax3IS8k7Ktj
g9DtKlAex7eSmYgf+b4a7bhQhjcdWpQS/KB8rTyY/toixV825SVK2tNHMTN9PAuMccybIu+080Hi
xXoUUwj8UFR58x4Qiyj2ZEPW3wueUt4UMQIgXvWpalfOrP4iYXDTkepkNWR4CL8SUekM28G/QuWJ
x/dkHJpMWnW8NEsBnjhWxg7cuT0Zq1dt8K618Z3vdELm4TcFbICi942aakLr1C7rE13syAWO+VhE
9gNvmWXYS3FvbOF06pFQNZHVye2mcwOUomPnGPMRWcs2J1WxEJw9KfQZAVxDhiSL3wOATc/Qy7XY
7jEkE5rT15xf0XHU13++hgX/k6bxwaLweAOnc/t4YlVkRq1lIygRZurHJO9WKsmRNW947G+UvtmS
1rcjwwMnFuzWXsvahITjkOX4Y75L4uNg5zYoDqBzvPDa9sewcjDG2eaBki4j46fmFWyoWKxgshfK
cy/Y64Erp6elu2LxNihx7+bZswsrEERBnpuvFaEPO8iMNkjGVU/bQUC98X92hj7rHEOSU5BzQLag
YMix3CVf9kDp/X6UCy6f5jLYbgItEsBf4AJXxmzikD2R5eCTJJGVeGKCAhIeKzGsJL2lsd69cclm
ZOa2/xzoqbnNxbDWj2adBfiKZcVChdeu4RKRmYvviAOGHJwdxiLynn2U9yLGDYdwo5fOndCjLzjY
bBxAKQpqP/EMBhc3Rl0hVxDZmJrAu0aGoQKBPEjWp0Fd0D+P60kpJFR7Fm18dcgVGh75Biu0G7vL
fOKk22ybINiWFmEvdEUYVTKEYVhg7p7RdJbXBhXCNx6LWug92i3V34+eofMfVV5ILJfckbP6alxC
phdLDpotRBD4drMZLcNTVxDcG/Xg9+vR3Uijj4dCmF1SEQOwHWRLec3cTQUvpI+M2wtGPRZis2Bc
3wKznO29S/rnKW0bMF1joaCLQTSXrxvyi+NiZZxIniy4k8xcjT9Eqbdb4KCNY4RAqPk237zMinVm
w79XZavxBKLsWG5bxDVjzKKAQDLT0iy+24BjeKdlm8L1BFdxKhhy95iaGMjG2OJLfd8Y3OCR64xO
fhkgKEMAsz5EkV3Y5Ks3o2QlCrYZdvuK2hhrLYSX+W7DCsGMU13WlGZCOgDlZDXuDISHPwHR/TsV
wsPvHXn9Scxe4NYh8NzYebRY+B1IJtRQnwwpIx4D/cVnHBYkQWlxEfJqTtbOgZ2yETpu3ddgw8X4
vIjM8F6RG44urbdtnZdxk0FcsKN+9FdsDp6hVPoVGRauxztLwPNHTdAycQ69xf7e1r1II47ioo8Z
FtTXZOxKOjH/pl9uBzcvrHhpuczRuBo423Jb1XS/qOjoKJAyvJpUYAbYz9RnO5zWIIjcEmuDhMiM
IDsA5gCA5jhkN5HsEPrFW20a/W5b08xPyooektait+VxLstAgi4u7BAd/umuKObxjlmCvzFGSOec
RG3XXXaWajDFIHm8tkFacwArNn35t8XW4yWjqOVFhfZtqJpxaYiYbqCAyOq+2iJr3eSbVef06qm1
LLdo+JBnIavybzdhDGUMI5j+zDl53+vBC157Qy+C4PIUWVsuJjYuW6D6Zz7SXc9b2LVYMGX9EqFf
TT8yEpq2owpXwz5mdJLcKNpNq7iBULynQtxIcJ7Q+D1olE1LxG4SOrAQdbDGJSMQzp4t6H3O5UFf
kNpnc1yPbf9OlomfxzWV2Q9jrfx3c+jaewjhkanFco1S1Y031JTUTF1uWgY3ULiZ694Wkh3zcfDs
LT91nTLfUOQMn8RUz1m0DnP5qgH+PjrfWuyL6hpGZFOWE/hlCv7hCbhRHlrVSW+fVV1xFK60WVsz
KxsQl4rvrAwPiuvGjidJOmJcFF1+GFEtI7DrKeyjxbC2B28uxGkt1vLD6fAD4WYwrHeOj7F7oobO
vCOCcIwO4KzwN2HOUPK8045lCR7MVCOMhq6emSyiPqQ20iWmay6bmAkZeLt2mNhof+OHFptnfNW0
hjTMYcB/+msv2huSjjozEibc+S6cKaIUAxOMEhAiObSnBOoeVzMzE4V8HMcLdLCMEx08md28ZtbA
7HHSiUJYSetKEswQ+7k/fK4dsrpiw+E23k/WZL6PhOmhK/MM1mIYz3bPBQYowU3aL3MQ2WIAg8Ps
ZuaJRXVAXjapwHvZjUQs+/gO0NhLn5jR3rm+sysqmzMXU11C+frs9lpVoedrnPK+craFOqYdkPkU
mLmkB+yyGmefFeFo0JV5dFET4+KvHHVlc30e5KVEQfDDN2RmUfTqQiXMoQt+MiRDMwI8Aq/QFfM6
xKPYsBwyOjhq9vc1LwyBOuGYsFFvE6wKiriFyO+OoJf0U46qUxRq0xBaUYkZd0WL3XUT4zu/j9du
ar8YKKu3vZdO81Pj19MKnLN5PS4AgdXEfrYsJwv3fmYOnVfXx1Izx+MTNOdQ2ZTqTZrsvk7hxKEP
sNn0YYJHFLhlwxhT7MlWcTFalUPGpDpsS0KsLFJ4DkxC6Nw5Kaye+rRFWFXYCAljMh1AH7sGJw02
AljWH3johnuzpSG23AoWt8qtbh/62xbQkyhi0JDTaSa3wYZCOzckNjAMeOtLpsaMURSRNW/Mclie
BWZb0cunzDVMtCqfteiYNNhe9mkMxwlNXYGhTTzQh+D87hgob9dK41jQMzVOsc/HbSlWUjkfBQcW
QyVfrIcU+7U28t2gO8xl373y7QDeOgbaZ8WqKox8rKxu/JYSKNJ24x44EOhkpnlb8HOoq6DFv2Qz
qoiOT2VJpUJeR0N5fcq+xfbbI5WFSWmxdaO1h+ll8o6qHR8MCp1giTO5QRRY2An4MRvQabwdyny9
N/I0DfcrMVd6z0E/tbdmy6F+CDZiQY7LZCJetiUWcbsFC/Fhb1uq+8I8t6QD2kjJ2cmp6Y5kJDBT
nllTTQfiDKqXoViz+ui60j9m4D/YxdD+fSmZ5oo4NUz96Dm9294UWD3f8d0P5M+DkNynGM5g4sSl
kMYYNJjULxKhc2zqVNzmawoi6rk53ZcturxMmHIhMBh8EnGigKU7RDIqBrGvIOKzOJeyfAolhp+R
roL5G8Lh2o3yJvWNqEJc8bZckXlC4vTGLcs2aKeGoP9syJZ2e2XukCaSPWSzC3y30btinbFbUp5b
jceB5+Nrv/YW7dCkm+ZuKLDCQkG52d/tSSF1Xe0m+I6E1X4RW+ih12XWezXGWhBeF9IuMZLPnB++
7qspXpux++T16Dm8LmCUGKaGwX7DxxqHC9JL832Of5qZsMt20Mk482fYhul9mUlsxvwibXeGnpGd
191GsDhXHadzygjEiTIeSxmPYVV5Sdu0WUkiLRuuQ2vU+bn0/NKNQ7l1wbHWq/sU0hldLe9HTz9k
dMoW4yAtHxlwb08uZjRZogTSgcOKg7Z9R/VHx1IxkEtvEFhN6VPOfgKrmiYz55+EKobYooQojv1X
1i0htt4rq8hD2/G+3hjrUmSPdu3XzmVclmm9D4pChU/kCpT+LeLqfPjqliHpMoiEmS6zpdQPRLzU
TsTiUXm/w6r+sk9mQwsTgekEIaQ4uv+CVQmy5DyaxgWNTT6flsHx7kkIDhMOOaTOGw/lv3fD/5+7
/V9XUPM//o8971+w2+gH0PtY/xG7vf6D/6JuvX8JoBSPh+ea/mtD5/wXcmv/6woYcN5gZmdaLr/R
fxO3rvUvmnvPwlA4wM4FnOi/iVsRgvA6bEHIk7OFByb7/07cIju/wovkA5OrerWdtq/WoX8AK0xR
LFVXey6LodVM0hkHnXb8BFF0k07XY3H7XYjlvwHX/1nj/+9P9CxkIdgHXt2S//yJeSvbuQhwfBg7
+xUJ1LecO6owihedjs92OD4GChl3OjufwtH9bjr9U5Gr97VGd9cbzr4f3R/XerEcmtjr9GfW51Wi
2VslQge/oT/4ef7EHPiIpJhVB4JgEpfEHOIX/vw/drxO6kzEXTQ3MzuZmupGM3u+ZDkuXdzGFnYG
IiuOxEfaLxhobI+s4w49+uVDsW2vgAIe/SrDHpLC8piFP9oyTOQjUBN9QZ/2ha0ZB6eTrpx/nfM1
GMPHXmCh6uG354yZfd6Ce5kHQ9KVWBYBIkY990IyjXJ6bfBz2Lkcp7s2zY9Q1cVESPb6vtjDZZkY
HRk1I1/fsPqdc215bOzoKUyXJxtFbzz2TnfYOP7gj680jyLQymQyFfd++7XeGBbiX4LqT2cUTI2n
GRm4hfXYDZPxKFla70PS9/bYneCVuVHXd1g+xtVoUrQNF99i4JHWHQ7OTbE6PyB2yh+6FQXDCgOZ
tb2huMTc0URThag/RwTcV3tsZT5lgwhPfuB/xtToGcuuqKWGjzXOWudS5MWhGM3y4HfbdmuCiJyK
OX2zFok4cWFO0S18QShn+x3tFoxhn4NFtcDWcjLO4dS9yrU2nzYoByq0qbnKSIy7cq7s9xBrmUO6
Ogd+v/CITHm8lyboYDU17h3b+lOdFR8M2OqHCo+EW7eBrGaBSgBjjjFhVNZZeShUfpjW2WHA3pnu
yWU0j2QzTAW4UIUAu9qy585u7KRNoU27rEiGgkVxbqfUXFMQ8QaK17ysD3Qg4Yk791tDuOrOatnn
rgw2mUUzvLAq5wG/HejVYcPcB3N/5CWk4LoGa7KpRD9Mo4ZRBgPPXcb+4a5apyVugvQn0xP5IRf3
m15JyaWwrIuY7exwVF7dPm44Oe1qyQLS8HhCiwB7o87vnVhamFv2Uyb3hHh9pzLOv1HKv7H7cu4d
rEJutwwbA2pf5yaz5DefFdDnDqLguWRnF7MzQebIiF3vFJOnux5lEhPTkDbYZQgZN75itp+qC2m2
6mu3pP6xYO9Gxy/rna798mTkqkFeapXABjmuB8q7zwrcZIbcL/hy3PpU94gDVdcWlzQdFOqn0H33
aafgH1aXnnvp92LJHlq3GhJqHo4bkiaOnH3ytTOXp9bcaCAcWe175qVVm+IGyTydEnTe9dagd4xv
q0TK7Nj3NQZH3Zw+wdtg0zkq92A3or0YZrh9wR5y/sLmUjxWq9Unc58xhFynjNYnRxzoh4+60eNN
7619BMY234kQ66IoJam7wj/uMIxQYUg2x/cKe22PvLdYVX1iDhmGH/Z6hxXtq1idD+FocRs2s3/Q
DKISt2TYjyBtGB6nOnUovRVIRICPl0dHBzlHjJNj2TrROVvncly6D5yayGjvhfcF29a3emXnsWYs
oWR+3U7jx+DFck7bN9GM3zYcky4Wsqqj33ufCscuXmmz9aN2xvTCyErecQQxEpu0lZQyaBJtufZ9
M4Rt3Ler/YA9bvB1pZE75Dyrj5gIq1vg8uqBgf0UI/To4tRjv23nJe4UeYN7Yaq+McDVh7Zoh59p
1mGvQMTzvSsU/XGOccZsD+3nTmVf13rhuxyHp2E1rUOGHdpN7U4M7A0wBTm/oHr5tLjmGw6BtUcK
qZJ3bNiyYyl6G3uRYrKetGMuZ1aV1skNrmUeB+QPa2n8GxyM06PCDmmOfGVh5YWhJPPpiaHCqfY7
nkT0mDfADOm68y1G946veK8x5ISz0Z1zhAFdDx32AMgu0zLHl2/t1L3qEHRzC2CmTM04fvGH3sr3
VUpPi9F9xnqzYRn50jIu55vtm59Y3LEVG2yHUWDqF7dsXg8DWEeQ5tWHPaw2RuJBeyOQbR2XUJQ1
K5LUf3ct2e4d+iA0u2FmR0tl5Uk9OP1Zur2FcNwjbguL+7vAKdRj2lflvaiq9SgXYZxkSsxAJEf7
+5bj9pSA56cv2qcZQtvFUK9d1XxJuyU7D5tuHiFdrYTH+gTkXqDo1wrPsmtclGG2+MxkCwFTnjO1
Se36LhJTEkqGDHFi26f0BbquzmMx7xoVulGduR6kTRvsp8wu7sAl0p9dK6YHfH7mcG/BiNANkBE8
GmwP7GJGUoIUXrIxxDGDHWkV3uI4+nM2dPjGbCdM2GuJb8Pktzf2KGY6a2Mbb+wMv7eLGj11mCvC
eHzUKxXmcVN9r4pUvANYIbh0iJ3GCODZ7pr0jPH8eCNdB8vjvNgSFY4/slpWF73ULRjHbO11NZ9R
EZVJgfXfg0YYu9du/anvMV9kgaRWboOWbWTemCgOSFhs6GHvKtOUO4gXj2OCHSs+nqH5CAg6JCWW
MRIahXxodMPX39BYvrj4pVUu1lhjFe7DurvP9JZfSgZGp6lMb2nS5zsqA1o6LMUYK09ckmNRlLuq
r+Znui8FvZfPJR3epi9pWD4NrM+hHe2U/PbQ+eRQd8Rqa5p7enpmTqN7rCdsn+NimNeMTsvMju3s
B4T7ONaJ1Vz6cwRiifDWb29YwPZHS6j+iN3bz1wHzgmbvhaWi301MdJsK60WGwOinVls9GdkT9Py
lJu4TMSBNIdz4IiAfLRlxAQOlDGuGi32ePwWLFe95U50iLBt76dNwKAFLbSF+4oZ5epqEjwrS/tY
uMi7/hoTFFR2iJX4NO2NGjstUV7nTsoVXEkepgFE9OyqEcftLV/SY8d2+ajFnN4wkOlv5bQUV3Zp
22uFs0TJ9XfTT1fDuy4clz3dbHFmvaPeBTZSN3Pp6R/GkmJjONeyxTmwne9muXoHx836J+HNjwNS
2B1ozvOsLYT25CnEG1qfA4FTU9ySbRG5s2sS4WwPx4DjJxnl0O38oi1uWstw7oM58DDgxcFJeIE+
N+E6HDbXf8hT5pTV0sYFyvMfrkC94RqlefQzYr0DB4viERsABLJMM6/kdm1hfDw6sA7z1DXHqcit
i7VUn8rJzW8zkT5hGei/zDUTK46X5iwm+6PBReKsxcCMonYwjZyGRzltxyrjY1uz/2C0tYOntQBf
QJlKs6R8z4pHHwYlydU0Po4Bo1bmsEFw4SYt3qaRy1MjEOV07Lob/KGiwpzlbRMW3o/U0epO47r4
lucy/IRNDOYxxRrGm5yJPFNF4z2wMJkfZmctcyxz8J3aPMRtUYshSMT0XN24YaER5hef/T6leLTJ
2XQCIFTbqfqLtUoKQqMqOLvbh9SqX1gF69i2sOlYusI9OCMOSsaaP5fKu+sqXcWu3Se4JeCH5qyf
/5O589qRHEfW8BNpIW9uM6U0ZbqqvbkRpme65b3X05+PNYvdSqVO6tRcncFisEBjmkmKDAYjfhOj
ErJrTSc9x0rXH4qa1jBKfbSerI9EOorfVuR4tD9hvofx77JGaotX3l9JZ/6BRNKnqSjfz7zFHtPE
/rM0tT+mwQw/FQ7SkEqgPiaIz5Uk2XdZFH5L9bE19/wyN8IOyJUHO9pD/iKbzNh8FIWDQ1L1wzmO
0KiA41NCQDe6E9JmxkGIn7tFrIKXAQnxNGfzx7rI7QNmQJCmm9Hcy4HCeunPfEmQUlP9iMBe+QFe
G4I4GTeo3sFO1Av/LwkhwV3Z0DHuSTcnu2bYKaQRIgcxVW4+PahJyqqaD1Qzb8pPlJTDB7jd0tEw
qQkp5s4Iqv4sN032mBppdg5K1LjmTtjnNkBf+95Wn+WIdnOsh/phaHsUkOb2FCjWcIjLwT6kiAl9
GMbyL8zxgDpPdFtjDQEbOe53o+G0oD60uz5t5XcIeQ87bFo0zwqsH1YpodhaR+OTTm0oHtL2EMT2
fJ+XOpz2XKrDhyk13HzQeXA1tbFP6GgHk6W8TwtiZAFE19Il/aGstew5jCgN0fwNdnGctnfNaHU2
ln9p8bVtJBlZh/khGUf7L6ctkCHIf8rVPLhaxQMHl2AqjoMq9z8FcJzuuJZ+pNwLhzulnffNGo36
lJe13Z2nrtARTaZNPOFyPe1aWua73Ai6U1c5J6rnpykvhZiF3OUIbcZDydbjiTn77e8gkekBOxC2
dxEQ3/3cGtyJvTS5dSN/r5rfQ0Axu8eEFW3ECKAUQlRPY6g6f0rJPLsU64d9QYa0c5C03SlKMB7G
pMiOkaF/QD+qBTyhvcf462deyx+BpwR3esFpiECb7NrJ+hiFcXsCHKN8G3MzOlY8ycfM/Nw6UH4G
I/oB2216J4tIZ1G8w8rKH494rXVeluk20u2oeSMZoyTFg5MpZ3sq0z3dy9x11OKvBkW6jwk1RlpI
hnzUA5oMHD6XmwU1ltpIzkOG0FQd8csq5Gf5Td/N6Us6BdMhV4onHuvqh9oaj4OJaP8uA41gFFZG
l9RqvhcqyDPNDsxj5yd0AdtJATUonpojusF0DgIaLLyX+H39QQb6QkeWA1uWiI+riL5z8JiAVwfx
XZkl2YENhP9ZnBydkRRYHh8GNYXSyDt8b/kfgF4mj0OO+TBgUtA+KrbHVnrSg5aP7pszjWFerrOM
hJdNXJx7Sf9I6076Qs7dPfRYsZ2Bmfp/WiPvddNOuzuY3ijuJ83XOunurIQmX1mECDo6hYYKx2yD
MBlKzCbiEk0CrZQ/N1Ff0oKQpUcIrOoZcb7mYNWFQR86C3/N+GT8SXMpPtRx9W87mjcVCT8VGf9b
OoZdMPP/b/z9469CeHc1y7/q/yF1X9DS/vcS4oE3z4K5L/6Dv0uIGvVAqoAyZ4GioCgk/qeIKP/L
MFTK5DDXqXhQ5f1PEdGS/wWTngKhrirUHy2F/6j523rMcP6Frx2WxUhna1B4NOUtRUTBL7wo6Qn2
vIVslDDx1hx9QRbWtDgCToKEEcYPnRCit4e71gzCz+y+9vxqUZ7//ltf25xdMsEoH6oQzwwVCpKB
mi+m8ZcVudgIsKBqwY7LVLx/Al9qqLBlROmBDlC7x1K02CObhGOXkafJhg/W6uCmSc9TFG61K994
DmicB0roVboU3ef0HI61U2koYdOsqDOGbm0/u6MBOW4wHF8MrC/XmHnblpDFtXV+waISqTW9VEm0
f7xSQ4GWR2UkmATSMS54iY1DaaF7jN3KfRNgBYFaeIgHjqWe1QLEQIeCZrX1gwTZ7+oHOVRvkESx
EbimQv26ckxVUUa5k/Z9nPv9A0SB8A4vmfbElpwPoD2K35kDXWZnywBXCh73BygfzntIjcqG8dSL
6+7ip0DmpYSNnDxORcpi/810UDPy98hrJyl+jPPcpA0KcQkvtLBLKQaE2bM0NHZ4kPSq+O6g/Py7
RUjW3HV1QOKICm39ABJHdlyw8QB2b29ZodCxXCoc2uDIUtEXJ27BgB4xFG4mc4q9yh6iD3T4R49s
bNojf2Z4NcyyI13W+p7kND80FT0yMGDNRi17wXp/OTiWgzAD4cAWMheLH4HcmhC6sGPEWOrxqYpK
3UVyNn0XdY10RmDXAtEAsmo3BXXygOYwWlOYDvR/WCZosdsLch0vLAupCLoXGqxOa+kxTkMECGgT
JF7exOpfdaonhzG22mMb1P7x9lCXDbB/z/q/QxmLWZd+6AeoLCeeCtenF8ib7q6SfP+HQXr83KWK
dbg9oGhfLPaiWF1CtUlnBfbo5bGIFAeiU9mg3A5cQRT183tdz7WNKChO+9UoyLFYFnpwhPbFKDm4
KUkm9/WqAZXQFnQtQc/gkZtayFTaxh9WolsbX+3KGJHQy+nEyhx5FnaytljLWJokdMXhaJhZmh26
LJme44ZgmKVS+wOho5A8FPUUDgDsH3suUQCnHoi8nmw9J1mhHpUWV7id2jnG57kfmy0W+PW2IgBY
4hqkl0anbbEoxKm0irqCdlDRqkf0o2x3xIftqFUANW5/5ettRfNKIfAJPqiK5MjlVy4IdENNO0Ng
l0DXlDyPfH7YJ0Tye3fGQ+aNVmyiQ6hbuo6vssUcDTH1V226bCwAZyFa5iV6GyIzZRpH+Krj2Sxl
x7s9tbVVhO6sMzcuWhKHy6G6pCaKFkHq2b1jUXIveTujJH6AOWvtbw/1IpJyuY1tmctDs0lQ6LHZ
i0sNvC6grrDidCZYKaOHJU3wPIbR2CEtByRwKAXPqQu0dwo6bg8d2oqPgdSG6Chi3I2nQ/c16nTn
uaJw9i1t1NKDwTGano5pwhtd/8QXMOnSotlD35WIcrksKCMrdCj8xPNLpeCBClZagYBzILwBQjNb
+dDmyG7fXqDrYy4GZYE01K359CRwrz/7nGS+UuRTAi62aLBJyBL7vcGhOtXSnP8uJyt8l+DW9fP2
qGs74NWo9uKcV+AiFFnuEi90Wv0eWbz3KWY1J4lC/sYxug6WzE81iCX4bjLJxV6zEebG+4L5aUWs
cwk6OvCL2f7bzpjHwroz7krguhxmsYwDDY1awSfES/wqvcMLXaCbguikBLIC3zXuWhTai24/2Z30
tTR8pG4j+CyC8JCEd3KYVO+lMfddCkzlgzFM1vPtBV+LJiZYJiF8Y8McWegqYKVg0yaCutuT3J60
bkQGsbXNj13oFF+HQfVPt8dbSZhYEMME5sspt4EQXe4raKetOaO87s1GZf1sZUf+NfUWT0NKnJiq
DI0zfGv7MH/OB8N+b7d6N55DBdMA3qvJDDFb9eU/hn42ZTS0daPZuGnW1gODS6D1IjSQr1z+PMxc
2Gphn3koCA8fweXCADaKSvpCsE3uc3Mq3nyd2qSxLwIPwBnlZV7fDZB3BkwsPHo7MbJ0lHiOkWol
X1uL/9fGzljv4z533t/+DmLfLcIf4mwaFC4Bh6A3cjlPzOyVYcpwMkvYdDChJt+rRrU4yLUtyhUR
toeqgqC5Bv62CCxlYxusnHOG5y3xEtbQE7kcHuJhlTXYx3iqnYcuwj21m5W4FKUa/nm3Z7o2lKqz
5zQ0Wthwi/vSEKIvaTtwNVsILDc0C+/BDVPFhDsSbASVlaCpaFDPTPa1jk+rCDqv7kqr882iM5PU
c8C07uxcsekI65RHeDm4SkTFCSFR4+0TNHj5WiC6wbSgM3o5aK81uCOVeKkgdB1+aHz6c9EwT0jl
vlFzRqS0uJ0ZrKVj6bZpCkfz1/NLbCNQBhVNEr+LtfOoUO30YRi7RojPUcorx42whD3PYfL79kcU
+2GxXQkaDEjeg0/rUoSF7Tr4hHLJVc1g/JYqYfMth2521EiCdgC8VS+27eSzyH63nlArEYFMQbZQ
KCQRAjZ0OedU10FIRyX2nboTPqVV8HtuIvMAPidHfEPbkjhZG47RKGoIaR98zi+H45nNG8VXKASn
TvgYKFgoUB4tv1Rhnn5QqJdtrOzqeMDA0Orjhc9dfzkemhqVhq45VKqxbR5yLivIV2SXtFlC9CPa
jbfg9Yd0+I42kjbEPL6n+DmvTkhsGQG+lX2Idh14YF6/7V0LbNebseA7SmH9DET1Yx5irHF7A6mr
AyMeZDlA11B40S4HjkB6j50joxQFzRsGSpp1TwmuBePRikfnfaGNeY75EKeabqIUFXSSpSm5Ly1z
PNMLgxTS0Dy/V+URElYd0nsCrYGpw6DFzhcr1pwn7BFos1qGPgC9CFpcMcIqR8RxhEz3POHqQadT
SYVDGz6FPxQwpTZInMn2lNIJ9I1ItJJ4AOAzZY0QixwYWnqX8631DsX8eYg8GJe0Msux9BAAKt10
hBsOO9lHG7lFy0CWAcNPMe5ztpTthI/0QU0rZS8l2XQfovVLExufxdtfY6UiwG9jjxsqVw8Rc/Hr
1GiIowG9Oa+cQ3XfGrP6oVA6GYsZxTjhgmLuFFzDccpx9L2KgO9x6kbg0YnpbJTVrm8HVAbRfERi
CYU4VEkvlynTlEnHWCLwTGWwcFzL8j1iIME560v9tDHptbFUUQ1lysiFLXOtxmnTVumVwAPXLjVQ
bABEIGNjIQkQGcrOUdv4s9GMaF1UVdD/KUkhINkBboRrmrN9Z1ZttU+hBB16fNYPcZAV0cauub6/
KPBSTYXFjgGBspT26mfkVuAJA4WP+SxFpSY4TUZInhil7amwI0Cb1Vu5wOqgYlXIxkGBaouTGTR2
L9P9Drxu5GxSMisBycgYFQheSfKNviNl1cza+vIibl9eKaKY/d9hF3HdlOQB07iEIBcP8Tm1tZqS
XD4dbn/0tclpQNoNG1Vbk4fa5f4KMFND4JWwE0G0OhtzgmVpMvSe7YcGikG54aEvvwW9Xqn6OWxn
DckyixeOvTz86hyCn8QqwMMGtQDHACNTC9BANw1p/uD0EW9HkdonOfC6pBiLHRUNa2u7i++2XGDi
DmUi8MKyJi/OuFP6PFzEj4D9oD3p+hicrIAmuJkCFxOUoa9WPYR3YAaycxsF2Rk1GAzKk1y6MzEp
ejSMCaHy25/jOu11uHSoZ5Bwo9S4vF1xarPV2qJwRCJeerT683vJoc8LPww/3LhsH9o4y46AVCDC
UpZ1bw+/UkpnfPS3iHlcgtSuL7dDJ/Ciks/4QHlhh/DAPoAHNB4cyLn7GT7yfTENIxAd3AV+Ij6h
PeaIYUMB9EOdAkOpbVzHayFJ51LkBykIvFqLbENx2qqv6hpoDVaMJ6XvhgOuP1/sABei21NfXXl2
5UtlEgTXYjfwwsuwSBo5CPi5nGCd6d97KmlHWIDNuIND4YOWHLSTkivhO78f1e+3x1+5/+kSObaA
VRuK+oINf5V4KFokROpJPFKd6t9U+b+0PO8+jfXQnawyjM9w4uP9UNfBH7cHXoszBtKyPCmBIfHk
ufzk2RyOFnohDCyXWMzmTnpv+VTAb48ilm952OjFoVMounS2ql6OYha0q2wFIcyuzGUvkvNhDyQR
UY3CCj5pdZ5tFDbW4hrKyyTEQvySu/xyPGlulKjPGG+O1OnOQIlE29FUlsF+VY70mdwmPchZDF/l
9jzXxkW/xNRMpFkoPy9WEwvpWY5DCf2mAh5br1o/ESSTn8wh+g3gUDlVpvb79ohrG4dbQrd5PTJZ
cxHBQ8ny7YCU36t1pDSduWrJUcHjuT3doK/YQKNvlqXOMzLUm4dm7XjCkWC6uvEi3H25ypFl5wm8
5ciz4zxzu0x01Is6BO7p6BuRYG0DvR5qcR3meTrCYMuQyYXJtrNN4Ci9BsCrzfL20CjWlkL46ofk
KePAcrBoLy8/pM1HdDCb8PyUPLgGoPWIA522ByPc4qGFhEc2pcPx9rdcW0+GojdC6skWWoRfvWma
wVeZ5KwHdDJrKdoHmq0deKMPGxt17dgTVompGrr29pJrgpd24pA20RikxIYyLZ3JqQxi7/aEXno6
y3Nv2aI2jA4+BbzF7kzapGp1lhBaVVTfTbgxHehc00DDKbU8pXbw0Mtx/R3Zz/KDpRfKwanK9ndb
zd1RxVDwRBIITKgvNcRjFfpTqh+5upYNHirD5UYIXvvk9AHp1Fsqir3GItGz5ixJWijSHkpukfB2
MdyyNjQP01TslRGNPeqZqX3cWCGRwS9WCGgATEVEYynOLB+402gVeVLXAJBVJ39Q1e6r1kbzFwyM
5z3QfgeX9yo9oWqX7G3sN3tTHTaaxCvzplUNaEDXgDzQCL08xVLTpkGb0z9Xo7zzdHnESQVY2MnR
JB2RASs6ynMxbiz22hOLIo1KhQ2wgqks9WMbrcCaBTqlV/Y2hkElbTC3t0JrT/m1pTvVJ4dZ0bNH
pW37d5KSD9MOs+UYYiQSfRuHYeXc8VsMuGM6hoVXL59OV7MxC/TAw6ZPPujE7icLNrwLprHfaFeJ
Db/83BCmqBY5tAmRbb1c7CAAepsCyvaUNlH0O1CP4XctMzPFq+ixHPMgTH6B3muOYQB5fD/kdX2+
vePWPjclQD4cKZ6u68vIppcBGOIi9Gg96fd5V2jnweyiMy7IcDgNDVZ03x1uj7kSvamKMW0SblW9
gmgoI8/jOEzo1iiQwLQ46OGudPbZkk0EYeH9frk93sql6HD7yzZ9WdHTXx7lEfI3im+MB37Bw5hH
eOuiZwq2+s+u1MeHZJbzjRRnZRNxV3CAKIuRRC8Fih1DGmP0Y+kcNMIIWR+MY6rJ0UEbjeT97eld
LScPFpkLnw63gbfIcqiKPtvMKx40PVbh4oXWHOFyVaccl1tX8uVqY2rXh5WtysX0IviM9eAyfVPk
VM0qGOCukLw6U4swPF9y0nyHZl/1MUqU6dyisI/DRK8cEkQCPyFmkHkY16Ub52dl6jSyVZnrEUMU
oF2X56cZjKpHbhYbOXku97rc5F6Fvh3NKkzuDreX+eqOFLNWDQiloh0EDfRyrLgiagUyY2Wyj8ic
YmaTuZ/KUgs34s/qpMAvvQyESLv481fJf9DCclbkVnLjRLIpzoFYlnK0FX2ld2B04zR2e2LX1zIv
HLYqmxQTFOtvQelXAxay0nYoxvqu3tXl0UAqza2HGsVsLF9+VQ0d3FiN9ftRHmFVSHn7pIej/j2T
S+OAbqJ6sODc4VMVBaeqsvPvVW7VD0khFb96UNAbm/3qLIvfSkJEO5xOkLqMV04wwissI8n1ozEH
fa6FP+de7r4rSRDM+9Ko6+8FsF/PrjNpY52ujrQYWpPpPBKteSSpl98FAap+yG0aFnLbTuc+htvf
SEi71068dR+u7DXQhmRk+DTY9PcWW2BEoNEcdEl0UqfgrkPTa0+VPfpy+8OvjUI3C5iEDQiQF8Pl
hGYfMcxciyUYUmoBj7Lq7gGyb/XmV0ahyUQDRtXI+9SlHHms+FpBgdl3x0zHrb5Cl1Xtja0Cztoo
L1UrXu0yN/diLpEDgsZGdtN1EKs4IUgTH+w+rzfeHStbgKeVsF7hdc50FqNIyM1Rw2pFzyoCmx+2
yEAZNm5yZadsRIGroSiHg18UXQ4DRIOwknodBczSsjNqQgYYe9xeUMCMvibhjEoOKk1/3t4H4q+6
yEIwGGUPEEZ5atAyWww1QBds0mBgqDpW7mpF9706QdQTB0UT0a0mfEKB9FM2IG12e+CVORqGzQOH
5z6HWhfJyavAU7ddgtcbgAF8SKKnNPdRyC87G61u1d7Ic1aGwjMH1xOWlVLjEm5WBnJgB43iuIY8
Aphp+6KkEThZ9x1EvMm7Pa+VBaW/R+MP6J6NN9AiUvSmWWEYNziuPebo8FXor9zXPhiendQ01h+Y
xZVfjSDBj1lPg/StYcoEKsJTziZDpHO0zCkTX4N/qSS+W7f2j8inaIkW0MQZB5/y9mmaBpViQhVW
OctYPGuxDsB/Agw6qiYiK+04uRTpwg/o3SF6lCFPdqdDBf0a+GW88WJY+54oQgACoRjIY0X8+aut
Exm9FDu96bgpVN5dVluWp/WtAYEfvdjb07wKLSwoYDLHpLNPX97RLofyAZ5qOTKcboMkynmU5/6u
k8xmY0JXt75oMQE71agw6BoaE5ej2KMSDHiK2i6JPtrQsDH244Q5CmgtvLTHxnz7NrFI+kERyzz4
8Vi7HA9VMYB5tWq7WVSC7A1BYtItl05OURob98za1IQhhS0wI9dIuWSI1FBG/NiVqDXftUWcnWKa
tYjXquTsLmKpfXS6/c1e4O2LmMbrXTRPqRNxvTmX08P/mLcdcdW1WspBux6T2XmXonOErmLQf8gU
czB2cTrN7lRpuEn7mWTfSTiK7hMNowjHLDQPbn70+fbvWtm2/CwH6BKPApqdi1DbS7XWMH8cJIYw
/yFzxfduEPTTEfuweQMttTIWGACx7tSScVtadAuNQveRSw/QpU+gqzQFuruCDIP1aKYebk9rJeAJ
AB4ridGbjUfX5WrXaCUhpuXbbt30GdJlSrcjhivF3pZzHDi0usd2Yn7fOFnx6/bIq5PkW4K1AP9E
rL0cuYM9W9oTk5zjVtmhOlmdSkC/OwPVx609dVWcoQaHhRBIAMYjD1jMMolRY0HBiiOaAbKs9EY5
13o2HJNBV84mBs2HSev9Y6UDxkR7djoEjp6//R6zeTYLDARRyV4CXOMZrcyyVWx3moA99fOg36W5
orhG3uvfbi/t2kcFPkOdDu0dE7D25dIGiPW2E5R5V9Ut6anHRWnf0X0++OhBuHIcG7xt1Rz2V5K8
GaHMSmOFBn1HEcdkSZSp1RagmVPbrrCOz2ZrOAYaI9NomTfKXWv7h1yeKitAIaCjIvi/ukcqHc+1
oMPSRS+ddDebNBrRBvlpDoOz8eWuoyAoAOygyHXofVw59w0A8xDgjG03zgAQFhFsPWOodejXhfnQ
4nC3Md71zBhPt8DK8DbGbUx83lcz68wimcoaE8R2aH7VPs6HyDA8oe09Hm/vk7WBKKyAsgfDAa1k
EWoL3ntGWxoQDEHC4PdDTM1BaiCKsnWRrI7E2+vlsCMwKpb41ZTyydFG5MgRVU0VLDAiwzgFVTaK
upj0DybFncWT3yJddJa911gp40nBkdkN+5THHiB+4I2YYkSt0735JqbNxwOJnc59TBHnclaQskRd
FFdTzY9DN2n0cD9KUgOYQTW9N38qSAW8xtQXA8nlK6mUKsrOc2q6RkU/Ydd1vnIq1bx4Qst2y0lx
Zb+LohsdfTEtIGmX0+pk32jgCJnIc1rfgM6OT32gdOjooidEjm5sROfrLA10KFg/AqNoXRqLvYHC
dIDaKfapjtXg9iP3jofVdPTWghOBn0/1NzKLk7WYlMMTdqIEjbdWRNMya3yBOambsx+3BXxem17G
7S92VZ9dDLiYFpSYhramYO9CJEcKXLI9ihzVTmpn/V00aJHXIC21sZbixF4mT4RdrhfYObI40YvM
YUahYawd1rLLM/PRcUZkSPQpRd85FAosJVZL82idYSGh95RPw5fbc17bORA1qXuQSiDls4jJPAO7
Ko50E3crzCKwUUHWWW+zQ8ZXPYH5Vd4Kq2KNNRu+DoUDXsFYM1+ElaFAdCzWJg6gXBvfY7+VzJ1U
DcadndlIx9+enNghV2vrQAQ14UbA6lrsoIoHaqI1TG7MU3o68MzPKeLhJ2CU8Vvb3syLM2HRQzOZ
nrwIzKhiC31MNKgHOWphH2mqSBgaV07t+gMXePycVsU/uOYE/UZcPNw7lEsvF7MNpB4rKE5INTXJ
iV5R6zpjgC31WKPz0Mby26Mnrz+qJDQUKcsss1zdJjarEZMsIZcfehMNd9SNpLMjF+HGe/e68C0W
VBCnKABTnVnGGLxwU+qibBRTl5AZ6xX0/1A3mv07HUjzO8uqpM9jTWIkA9tA1rxuvToy9ePEC2Nj
2mvhjs3DzwH8ZpNUXC4z79XE73uNaaPbTccWm8HCCrWN7Ggt+hicCYF75NniLE6GhEEhaIke7U4r
sF1eVMiWhFq/03PY/aaPmVQT5dbG1XuddwqMI91hWjUkn0sMg17ZNTB/k7d8OWZHPVZBqOOxcphj
ejYtgkpukPT92QlRNbl9NtcCj3hJWCDtQCUue75Txt2IU5eBQViYPSVxXum8HNHp3tFl7tF1ocqY
bIy59iF5otL05a1mssEuPySGP1LW4PrqgjgKDpNaSHsLdY4NVtZa1Hk9yiLq+CCzozqaKfEhyOdN
UtPv2t6Z0cjtt8A9a0NRngdIQKKBSf3ixhq0SrbnSDEok2tgwWQflXd6A15ebrqdXkMHWS8Yzbw6
iW9QU8T+fZUQzmOaBnaLpENthniEjGOi2kJDz/6WaFEen7E6UY9Zpzjp3tepBiONBXJjsIPRvb1z
1r4ijTD49kIogBTh8odEudYVikIJ1dCgTPRtaz2GmT1/vT3K2r0sUkSap8CkSU0vR6kz3w8cOTDd
oi1VHckq07+HZofy+9AOUrjXq7D7OeZVmu8RzW3uEBsmt7v9G8QYy/uLvECQ+qHYO0uONvdiWiLM
YropouP4AozogVs93iIAr8pjoyrRb8PE12PjmKwdTXBCf0sagEdeLLAWG0Ub4CnJN55lYm7d7ZXQ
qahc9dp4KFVf2lISWBsRaBq4Ypn7EwjI5WLnhTpGOM+Ybl7I5nMjS/JuKIjjgd75XhtB/dyY4toe
ErBiWGQGwedls7/azJKEF18dtdjbjSr+fHpQvBuQwv5x+/utHU9bRBoqGVDGrEW8qdIAyyKN+xJQ
I35femDjhp1le7tInE+3h1pbQSqW+CCjpANic1FA0NQi0/qBQI6NAoxcQ1Lh4Urxzi5B8NdjNm3c
ideAVcLB6wHVy09WqKEywT4z0BVN+nvFrhxX63TcATs73VdVhVetMyQHWWnsx6pMfuBZZ3qmgwOn
2XbR8fbs134N9zOFeJA0FHfNxWk1a6nGK5PH1lzl1Y8IlGyNB0wpDUjPG9mvYtBQ3gzNIIFylSiZ
xC6OsgdkK9B4n3OpHE/T3DZvRrfQ4AHdQ1YvclAMihdrhBylYo/k9hPURm9sqYW2tfkwjfiG3l6A
lf18MdLiAFWxrvpmzUiKpHwt6yQ/jrNkbjxVVrYzg5CiiHYwE1rcNgp+KcLhgQdZbSAMVE+km6k/
4AATbaVcq0OBb1QhGfOKXkpAz0Ze9F0n8z3zuMXQoMzuyqT6NGtjuZF2rRwcAjytFUs81XkmXH6j
IXYKmPNUBKxabw/poFoHGdjbybZz3dOMON4YbyWmA8ehxUGco7WuL74UlrN2qeGMgtUmpJuosTS8
fnP5FMa2kPYtkuSzJaNitxHwVqcJcwxXdp7GEDwvp6kMTotDNem0gaMtknHm9Ex5gsdlMvvv9Bpb
odsbcuX6pN1I615UdGDmLUIfAk04BQb4h45KPFBjKWbPqDuEeDgR+d7Ou+xYB5P9OET4Y4Won2yM
v7rMr8YXG+xVgI/7ri1nAqI76Pp8UpF69ppUte/aGlA/ilfK3pjQ47s96ZVsmrYurAqyE9oOy5zB
lrGx1sfUcuOiKU+hZan7pJDBE1SY1TZ+k541JcFvs0Nv+fbIa9MlJyKPJ9RwAYg/fzXdKS7r1CKs
uJDDwyM3Ec7AHR6T0VTU7+akq05dhgfd7UHXDinpCQUz+p987EV4A8CRcElzSGObwiCPhcxt0zx+
IJBuKZisDwUvDDsQCmra4nPitJpq/UTdczYDGMi90e4n9HsOPV2EjaVcOylUY/4z1CLKTb2p9EZq
kfjNLKVdxcopVXxlN5W6tjNIhA63V/F6POgesB9AvnJ3U2q//HRNmevyZCF1k83z8E4vkGmqqSS4
lWS177vSiTe+2vVWYTz+gQWEHoy9zBQKW2twDh4ttxw6Kd3LlRHnBzRB22Afzl2GZZHSNCpo1Cj8
enumqyNDc6TFYYl/LWZqlrYxOTinuLaUxJ8m3Q8+kYROKRa6ZudJ2J7Dm0UW8Pao15HopQlAZCcN
E7pQl+vbV6AcsIe3qY06WnfEQLl5LHFHeeqsCM9AJdakCtN1LfwV1pET7gs0ZLYeu9fbl98AVkZA
MamfLLtZ5qzk1CtMjmejVJanynnw3ckTPJn1sfI3UrO1DcUNQz2RO03Qky8n3DhGN6Cwift4GiYH
YIPJDj2L6iEP/J8YmXYb67v2VSkhkA8QA0C0L6KArSEGMRZwEZNCe5h9DcnITn6ColUdHeEGWXfV
Vl61PiR4aZB0KjZZi2jgp5KZBTHdsrrzHW2nDJW8r1obd1Bldn4UZpzd0+g13lzig0UjnmJCSUmQ
aS7XVU1t0CtIx7sq5k1onYaSJxlY2Qdz7Pw0acrg26QF59u794X3fPkGvBh1mZ+YvIxi9o/lCvXn
Z4e+z2HM5OnHlAMl2tu6Oqj0FlRpX+GE+U5CTvpQcf24SjvMJvReDBnNUNY+s4zNxyAupnfUQtvn
279SZ+pXP5I9R8MWVBMt8Mul0STkawvFsNxQmGgXTu6/a7qxPN4eZe0UUX4gp6AKp18xtevJlxND
9S2XQm7kwj/R93Jiyi5yCu1GUF4birqeImANFrU2ccZe3aeKTLPZacEOKE4PJl6KEYE1sWebGjva
OD9ra0eJkxSJVorQRrwcKjObqs8RUHCbOE0OdNWlA8r7/cbmXZ0QYBdgbkBPedRfjjLGCbh+jbQz
zKZfehEEJ7Wef8gKCtNv/0iia04zQSCll2ChUla6Mq18w8XDMdv7uBBiaygZ5ySYtqSaVuZEr5Xp
kEqjAbYE7+ZzEqd9Q0WqoNR+T2EPzaZWi/cjThQbmd3aUHRdoc3ymqMItnheY6ygy4EWk39EkU95
rUsOxaAWP2fKYP9gKApsNhhhaJcUwS+/VNBH0jCMiIYPiVUewfmEnhX1+nODv8TGgVpB7sBtB19N
25DckfbT5ViY4oVKEkM0x/C8OCpqJe0jUHLe1KNlkIeFth8Tq/IgYk/IG6OrjKVZdQznMd+FMjap
iN6mG7DPlduLIgZgTFHJ0K7ezJOdp7WaM31sKSu3NSmIDwXK6T00zL0xIOhxe7+ujmcBfOCrUmpb
9oi4ssF5VAmhC0UfEBY4rCJiOWpfJs3XTn5Yqx9vD7i2lRAlBU4N/YaPvLgvO6wTq6gnC5KGcvgV
x0VwHsgEPBBp1Uaz7QXUuYjL9NN1FDwEIxOE1uX3xUXGByXGlSUpRW/uMT5Ucyg9dVPsK0NJ34N6
N39HKh4YrkQ49TG7jxJq/kUSVjs9i3FLnIwJUwbaPgM1ucYqP9hTrlheONeZjC2HMz+XQ9WOiPOr
/ecY01Os5YNUx7EYO4MabSadHjsiavk77J7DdIeIV6vugoBux1+FMiKDATGnwyJzSCJ8Bfqqt/Zh
VdXv0xl3WnWsU2nXlqZJlW7K5Wov120x7TUE2t4Pc9GVR4A7+LXFZaNKrlln9cc4Vo0/0fo0P2CF
4HyoQ7+e3caQ2q06qTgdl6uLbCZJiCP0UQSl/nJ19U7SDEPpwb3ZavmtqSYaf5HRHivDyI+OlSYu
HOZ018a+wnUof7q9j643rhid24kUSINKsLiiOjq3fpmIs9v4wSPlZ9THQ9p3j6bRN/p+CPFM/wcj
ApwE/MUj7EoiE+scLnmLKq2o4b4zLSnbT6ZWPGONA2UedbCNSHid5lEn4aEiYEkyJYvFDPGxC9Wp
533ZAlM5537YHpDiafcFJc5dLivTIba6aGNZr48ng6JrTKGE0hNY6cuP6iTIZ2hEPddszPRLC4v5
mGBE8A4qpbZxJ4tIvtw/ghBA19jUMfNaJOoYlEjD5GeEHg4j9rSS/xTEsrHRjlrbJ69HEb/iVSoT
TdoYoXvOe2+WrLu0yrsHK9HSfdjLqIhrBV5ft7fJ6mejCALAFjXnK+Vl31ZSaSDC84JtW6/A/QQd
UGk8Yo6MBXA+y+cYQN3Go2f1syGhAFJQlH+Xr+g8gHPRa8yyacPmg6lH/q7z++x5qBL9HwxFbQMU
G6Al0MOLXKCoOoT1DY59p+fjKdTxH+2a2Nz5eGttfLu1pQTwjUgZFwY9YTHrV9+Ol0XVONFsuZA6
HDfvDWdP49j/TKWpfDRnYLWmnSmH299vbcNgaIKiJO2+a05UhOl8PassZTTNCBOMSlS/7zEE8PyJ
SL+vtBwk3e0hV+cJAIXCMuIbOKldzlOOFNbUDiy3qiL1DJC1d0etqB6yqcPCiD7C0R+m4vhPBuVJ
Tt+ARvSy6aS3dmQGqW262AoUj/X/cHZeS3Ljyrp+IkbQm1sWWVXdLe9GWjcMSTOL3oL+6c+HPrH3
VrEZxei5kHQzMSiAQCKR+Zui/8/gkXcnitLD/82nU15pRxPdri1YMNTYZGoH0Yiwvdk7eJzVMPfz
NcT7qQoERKrAjCqsbcpmDnRMiA6y8e0V9TweSStq68RPctfbhY1y4anLmK7hlPfdRwDF3iXLp+E/
ebS0j4OxuJcmi9WP2HBHJx3S/VFFdG++TJnbEa1pNtMmmjqY/Va6PTNfXJWdrJs/plT0fducHkoj
mf65/0X3ZkuRB1gf8Rt4/2Z1G56m+L715B6RbNkubfKYoXpRnRuxtJ9VpelDTVu6H9EwF2/62dUP
+n27s9U04LuU1WQGf7vaIJiUEVT2GlKgcE8r9NPATPrirT1omq8sQ3wQHl705OXnhRGCjBCFPOq+
8gf9ER9oWdLINBuWt6+06zqtzt/yUXYRQ4+v81JOgdIoeoirkfqErWXyOUmn+SAr2EZefgNnx6Eb
CPIfHuXmE8+4pAg+8hqahbcEU4peS2ZleGSo6xHXZ3codpLsqPL836o0rFNc6nXrrqFSd8M7Mymk
wK3afB3n6qhfsjMUx4VDKjmoEmt/u7Jrn1quEHQtojy2P9kGrlXmlGdPZa4crN829rF+VEygZnGX
AATcol/HOFNi3LbUUC/sJFDUdULvalF+xaT171CgoupcmaU42Dp780M9BPwmsBGYU5utalABxbiR
pXSE6kB4HFY/itrkAf7UUS9vb5di9MC5AJ5q82DfHMsIX2nF0pQ1HL2ibPzZmRcKA5l9Lcuk+bEY
efF7dRfnMk+Wjn18g7k7SoHqkTvAzkLTsKYHRq8P/YNtLKSBMbgdTmFhn0/flNhUHi1qaEE2obWU
rGPjL33TrQc32846k7/KIpLk3PHI3OyjEhc/FYJ/yPNEu2hxrJwTa04/IZGpH9xnO9GPxxR9BDBz
1H63UM6yovKu2bkWRlrrhi5/XVwtrXysopewNZrhjecmoIRwNMV+Zc4PHu4vZwoCGYY6FxwtP9La
25kaSj2rilVpYUeLBgJqnHyPsaUOlnhdH+7H+ZdxFiIVFHCAiLK7vm1Ep2WXdcs4amHZDkC4Srxm
BlVfH5sGx2+jE/3X++O9XFlNUvABrRIPUAXffETX7YBFISkQzin7t1On8Sqc/reBfsIHS6sbHOY8
7RGqvuqvTVUE90ffWVha4BbZpo0lprXNGfSoiGLMBqcwg+LypKTJf0urjT/g6aee74+0M0+yE0Dd
VDlALmwhXos9LO6C412I09kc1p6ef5oKfH1iq6Lgjb3VE4q/ECv1rA7MbDoS3nsWM/jzQUQDjFhL
E5OdCsZ0q64wtHZUiWpcQjvXE+Ni2FGu+rz4sMXUsG55i3E6nmugDfTfbqOJ6WwNdYZfrNpnHwue
TuX7DlBhhhR07DWIR6a0JbsJe6ennly9eRrssqeGRe8P0Q2RRR16ii6Vrhx93ktRTlVz8Olehhya
E4BxaGNJpZVt192yzVaL+5rTH7n1xezcOdQaVS4edZMiblKiYVTb/9z/jPujSpYxHECi7uZGLrti
BfHEqGk56JdiEdOlRybznbdU/X+7mWd7OVbJz/uD7uxScA2wwhBYAV+5xVbak4L/H2bWoVVEvY+U
ofGAre0czojVHWzT3aGQh5A64bz2tok7ns5GZ/cOamaiMS+4J1onYrCCGV9ZHnxAGbS2O1JaHJAZ
S7GGLVO0V0wMdJJcDUvbRSoxzZaLLR2UVcW133uRp4R22j1Rv+/C1y8n+RzZnaQUwiC5jaYTYJCl
gZoWqrOzhrbO14RtCzZFs+KDKuHO/cxpk8RwrqhnLvXtWA0RHXZARgbSqeZDWokfy+p157Ki15Gr
c3vtu757nA2T4FfhvYWbr90fzHcnpHPieb1rCLlKQe7b35A6sV2odsf2UYHqZ0M5PKZjlvzuMKl8
U7d2aR1czDsDwvXhnqKeRT/8hXeRG8e60bZLOJhz/SWuceOM4rh6SAG0IHWmHqlFvzyUUleMhhKZ
iwSDyd/zR6qe29Tj6LyroWun8ZNSucMHozQi0zcSW5zrYh6/LMLRv9zfRi/3L8mOxPw45D10LmXE
/2NUc+gNN6lZ1mHw7JMsbEGkUapvSYXApSnMX1UtucKWctAQfHlEiQV0mVhcPifPz9txDYi9xdJx
Y+qW8D4iRkaDNk+LxzQvkoMjurOwN0NtMtl4HmBF1kQDz8Uzd4qy6FTElvte7YzpvEbYT2oG8l33
13V3fiaMGZBSPK23yFy1BtaZNHxNxFSz73NTln87FvfJlJSv9T7RJR2UIEcplOzjhTLp1Nix1WPF
FA7kfdhBOPrbVYf33zjKq+MqRR+2i+QfaDSFNpsF0dnUFt3acVt1xam0IoxEhWv6Tqoon+6v38tM
Q0Ix0G3gzNN62eL7mtSEFW6qDOXow0MzAfhXHGSEtDmjGMJ+9JcKjM84IbucL6/Hi8pFNYGHUfkB
BgOq6HZ/TgPeXCDzRaiuafvQV7P9LRkdw6dYpL2r9b46kSSJa1U0w0cu0fWMDCosQeAGBVrQdDwO
otHL/QRvnuAr81pC0rYAhoKOjZd0IcKyWSdfi0r1K80Rul5YhFzvL/3L8/Ks+MmTlqBAl23Tb7YB
spfGGlVhbBnVSYnF35PdeI/Z2IsQdtb6KVn6I12al2FIjklmKfNXmV/eLrdaOJickNyhJYjuCGh2
3beVcXm75MUQpIbiwmBa9LMnkiNg7Mswj1KNAcON7jpxfptS4hlpxGWl12FdYAigAJ1+aJAIuSjQ
Mf2VROnj61eX5yWxnpSBvb25xwoUVupeM+vQKlEKTlUnP3nDik7nKsxr1uV/Uc08arnvzZGiIjoW
kNXZ05vNnJO0k/KpdRjVs37KnDYBZ5RwmNQ5O8W1a786+HFy/hhvEycmyxFenWo1SjkN/sVt47yt
l766qC7exPeXc3dqFLmkIjMlva3ueK1g2x6JqQ7N1hz9eKY5O1aN8j4HPOp7jff6Ch5T4/njSD1g
kPSbjbrUokh4o7CUcx5f3RxdrbwGTN2ZdtgN1hGBb+9cPKMKoDyQN28jrtDtzsjdocIVOLW+xXT8
T56TpkHdZXMgWs15a4kO7/rMKMP7CysncpvY0qQDR8lkDJKSLRbPjDWnKGa9CpMoEe8nfVze2Diq
H1SZXgAMiLN/DAMi5Pbgx0i2LdpiVSFt/RT/gD4ODLMTb9wo/hiBsH5MnDIJE3xqT11cY+KTsdrm
NExvbDfuSetn8wB/vbej6A+R+kmJuRemKAiu8dbunSoc12UK26xvkVaAkyFtkc9u0h/VLHfH80gR
cCeRpdJNeiIG25iUXq1C9F/yv0sVgjZm1pN6GhdR5hDr6/H3/U+7PyKPFm5wWVjchCA7Ez3PdD7t
3ArT76jthQNW3GfNXOIA55nydH+8nbtLo1Mky2q4zfDMvf3G/WLWJfzUKtRKFGbAcrvopXrVQ9O0
/cF+2ru7ZJlUaliBYt3Wu92hnsWUunw8N/HemtMyBW1VO58jUU5vqqUi5uFUfWT9tDMqrEzaUqgf
AZbZQppGipHOPBp12E2jeKjnUbnCUIxPCPerp6G2tVNGt+ogrd3JkGBjgyyQoFHgupt9k4HOzVav
aEM0dUYqGmb0FlX+v63RwFXHLabHBH0USpZ2/iQmrTg4JTtThu1KwYnbhBf9VhRPdEm3ToZo0SmK
hlPVYks+efHq5/qYf3HsTjulph5f7m+kF5xfbml4/hSBMN7jNbhdaJQsptE2sEgEKNzYIZ2UtYJf
NFq/yI3Nh7g3oiUs0a99X87ghp+WrI++e3WcNsFsK8rB3bNdA/lrZHRETg8IIESG2329mLQ7S0iO
QWyJ5SETwxCuHSLFVt8J+mml4Ud1qRx89m1cZlBybxN1SKl4QCX1dlDPzBUryYsocJKk+sZqV38t
HcbB91d6u7meRwGABGJXsn+3C61FHjWwsYwCoyyNN7qiIDHpeSKIMIN4mLuxOAujsXwsjeunanQP
AtQ2YMjRqWjKGjGqy/QgbudoDAOGObPpBfHQrG+Syng0YnV8bCaK1ffnuTcSGZEUVqAvDr3ndqS5
w4bJcwAKo/DnTbgvU5LyXbdtf6jVWh3AOXYHA4vDK5siOK55m8Faz5rWVQfejpuHOJkQsk4TndHs
ZOjr8uX+zPb2CYHhfwfb7BPhrcOiDCDKu75pgDyj5OwAkzk4kbujyNcgzRHSom1LAVc7Q4tGibgd
Suusp8K6Jm7vfLo/l92FAxBCh5p7gv1/u3AOdrHJAm4+mHpRfoym+Ct4uOG8FG1+MJ8XpS659QBu
gMRHqIwGwmYoHIUdRKxQ58pAqVIQNYr/tGblnbhEhqemS7RTG9XxdWxWcUFJy/1AovRa9Przb3jG
c4Btoma6iexT05api1xLoNRR+jjruearWms/zEOCpl+srI9Kb04HN+c2KWBQsi8IHwDYJbZjc+Z6
OzMTNUURKbabAVndTkynrCKSYhzWXRSetAcfdW9AUmjZXKRwirbU7UeF1hKl+egwyyZa/KrNZ+gA
hh64q608amjgB6/eRIwGjApSOKnW1iAUl8omw3bVDYZeq69OU46PibnYZ4es/WAtd/YrCprcUirA
NPAGm6lhLV541eSimKVPVaAZjeq3lKPPWPoeYal2hyJVpYpvolq+1agXs80roBiZVdZOD0kT/2og
A3zUBA+h++u3cyUA+PFkTQBRBvLG2+/VZ8oIt6lzAqsr7I/LqHd/0Q9OT15iVV94xtpPVbTGJzWe
ImreU3ww/N5EkSDjPpIqAygZ3Q4fdUsLbBukakll7ayJrr1Mbi6Cbpl/3Z/oTkyjmEYJlroTqrJb
kEiSgbibZ2KaV6JQ2KIu8gOn3+bgMtjb/kDROHNYWUh00e18GruyEXfG77rvpvJz35XJQxpn48kU
g3vVaN0dJOF7nw8UqOxSGKDftj2RQRuEs1o0XgsxYorWxMrfaGYXH1UNKyffTfBzt0e3ehvZQ/tX
5Yj4SLH5xVNPRhipDyE90ziAL0rN2LbZFHpRKF2BM5wnq4sgPg7FL6Dl6tcuaapzhu6mCPrGNjH2
WUUfLvbkfaadW86+46XON6SFx3+xsdAJdhEZke+hrTDPikfL0FerFyzZapzhzyy+a0TWQ0tH0L+/
s2QM/fNN/bwCgK3wcKKo+ALsZMaqm61dhj5iKxRoKWvjfVySwdV8K7aGd00mjHBoraMNvbvywJ3A
OT/L5WxBVsRZwxXkI0FRJ+nXrNWTq1N3zfs2ie0LL6N68o1ZB9ZtNWrsx6pVfU37Ol9B/Y8r5V11
qH+pVhkdYWh21oODRlETfBC3z7a6gfpBgeoZwgBup9V+z7pdV8GAyUKhs9F6XOrwVRvP97/CTiQh
Nrsu+Do8CLiCbk+e1bQ5NH9UG2FVrrwWjD6cLAzREwd7jftD7Rw6iiegO2w0Xfn68qf80V2ZLNDq
WskdN6VKFyYxrRQCduOnVt6fep4JD3ZRfTXbsgjL1T4SzdgJZGwzaJTEMR6m2w5WHQus673ECwAs
GtdOh4/Wo09yEFj2lpPbTlrUcYvzLridoznaqxHl3KvzlP7E2SH+GoMCecpd54gItRMyAVxJmKC0
VyBRux2pTVvo0yVrOIJcw2Mw8fxagZHirALUCi+v6/2vtzce4qJc4Dw1oaNualNq2padaggPrEpf
ouiUfxEibi9KW1enpiiOWskvmHxsEBzvZAcQ0REKT5v5iTHO+Uidh9JbUuGmko5+ETni1Op687gI
Zb0mrTv6nYVXVjcjI5uumfO2MNi23iTs62DZfzv8x6fZpohe2sN0sCB7nxpVNiT9CCWU6zcLog9g
Uz2v8KBVpgbbObY/dqVZ+AAXo/D+2h8NtVmLgltTlBVDTYVaPmSaU9K0M9IPlt6/VlJankv4CsCZ
YWMg7r55KSVxMmSTzmuzNfP4Yq4VLd9VqQ+Oyc5m4o2EmBaS9ZDwt355MZDfvikRrsYSnO9arW7s
O7HQwgbX15PVu/Z/76/gtnT8PC0EX2TBDQ2b7bTovK6RbSM9Hin5+lVzqUc5UfFWadLl+0L5793q
lL1frelrNc+fBwbHRwVVyslvbY/12sYvabKY6UJ66CZ66Xs009+ZyIMeVKF25wjBRZYpkKfdEkCS
ZaF0qsdRMCIT+A8EjAbemaJW7Wmu2+z7YsX6O6dTooeu7bvz/fXd2aGMKUUDpaYfEObbaIQOAaDX
ZfRI8jP9W7uAM1pcKyp8rx6PiER7YxH3JPgCVVywvLdj1ZmDIuKMwPrgIqdsFpr7iNDvo7tCb3r9
rCi8yJcgPWVStduRvArLGq1toqAy0lYJKfcATRzGsh5OSY7s8EFGtPfeBvQAGBqgKXy+LVJPtdIG
PGeC68BYU670Sqv/YevZcHKAWPjKmkPpiexva4+VTJKW5qlCr//gaO7ck/wGCbmAoi4L8bdzTqLY
hAiG80GlRelfaWe2X1veFwdT3Ul2qO7THqZ498ztux2Fi1Op7RrHEupqaha6ZVLDrINh0w5aYCrC
sc6KJrTXOuVwGimasEcpaZBxbt3yVB3BmNRUo2DVOuuHpU72l2yKv7x619wMIoPfH3mOlyXV2mgM
MhsignLCYcO9Nj6X7TQdhLW9ZJaxJMfW4HtxM9+OlYsyyh1jiALLWcrHPJ49NGOcvviq6/n6U1Ps
9HFR5vzS4q/9LdZxawFi1ySPwu3q0u9VwPAjCvRHm0hOcZPbkyhQPZHWKtSNNptImRJjMFctCoZE
yy6UcOdzKZbaj9qo9YvWOLiK93YTfA35RpXg8+2rxV00NEgQXAoGPU4iDI+hHA0+ZbJ1fKBj5n6Y
R6pV74BQiKM8ZScYAeAjcZdqpjIAbj4ACjYeTA3pVGMCTEI78nPaFm3hK/ly5Hy9N5bsk6M9KXEn
28qfojjFNBnYLym4Ep9E3qqUg9M2nLQyfbi/h/c+4J9DbT6gBrnerQV29klVGpide8M5K9Tx7ClD
f6p4pB2Mtz81YjlXh8z2Nnmz5rXR1FqLEiDrTqc80sy/9XT+q9QG+9v9me0eGVlKxwGFa/8Fxhzv
vrjXdL7Y4tXLz9UQ2GQhr/tzaDVUx3Rb/yyf7ejfFomPcIbzgOaJ6bcq6FhBJYk6pHnkW7a32jIx
oRaHqx/B/3YTGVGvFI6iKoFwPChcMA/H961Wu36FvsMDtN3BCu6vwt6IyGmRg/HsY8HlifojRi1F
0yrqUisUxPOeTNoRv8xhbMJKn96tnlX+i5BItUPTgNyDC90+i9IhoqGg4ecEYR2LjXIw/MSF/5JG
9mspBDLEO9LYWso0czTlzP+YGSl5nk8ZERHSePS1yOrvAFi8s+bE/2bPgsGEHEEXjnxrE3s1L1vL
1J6VYJ115/syJh87s5uCNNWPyMvy/7QNp6ArANODCiKLlKfnjzktTpI3i8f+yGddBE1uCh9VyaOV
29sTUquUsi9ABISEb0fhiblS5eEMmvbSXVwxTX8BD4x8pejzc5xDmL6/B3dnRU0YCgagYVRtb8dT
VGdYpsxSggHZr2B2svbjsGQA0u8P8zK08JABTSD9FV02xSaJU9cWcyokjUIrseu/ig4A8amplvoj
plWNOMiedgYja4IIxWXEP9s9Mff6bBVlHYerVq4no/e8i2pFzml0Du1Qn7/6n7uCO0e+n5Cz5WFD
gr15gDpxoghU7BFajiLln3ayzUcv77zQaSN0ySOYKw38f+EMpwz6x1MtgWM2ak1xMGZTFyqp2f2V
x5Z1MuidfwZ34Xy/v/LbD8wPhC9F2Z/Qhl3YVkXFNZa20FfEeOIyGt6gEft7itv2lTfH8yB0/OmM
shTgv293kam2Q+NMCEREk535kaVklzlvRr9JnaNHznMXZrPi0Fr+b6zNVkqXnoswQnyMA+LUJ69b
HS1Q7Gr5rSee+Cdt5157j322U4a4Tec/7EmY8amJ21w55YmNZ6KD0YYTlvPgItOg2Edoxe32Y5nB
wFPZlBAwkoTNkXI8RQV06RmBnSn946R086noUi1MpvaIbP3y49IbI4MHagYD5YUSiDKsOQXcwgpG
xdLfTaguPTTe2h8cXvn1blcc/pBkbEowL2++TeUD5LyRrEqGZDNypWd3buoHdElROM+LeQnF0lRf
iFNGoOO98UqGlhQS5nK0oaOg00UX8HZjdT38IjxtrCDq0UQUmt4EuETPZ1jJeXD/oLz8bAyFlp3s
JVEC3uavZMWFkRWtFTheVbzNk0y9rtFQntDy/fYvRiLY8n7WYNxu8VXSmXhORc1X85QeG2HuyT4X
CLzOmnEQCrdJ+fP6oRQqqdQwFLYEQrWuKQQXkRk4UZVdY5H+IJ71Z2fOssCA8cI7ID/y8d5eYZsx
zc03axel8HLBmJOljIHqxulptPX2lM5Nckar5QjMtXcIILP9zxy323OdvX7C1YTxWqUOV0dvz3Fi
eNf7H213VjQaQXFJBWZnk4yvnbMaVWRhcj1OOSCJ1kWpbLR9mhLzFe70EbJodzwyAVCdgJBtYxNF
JlhsY9XaZpCoWfFJQ8Xr7HKv+W2Jlj/wnqOCzu4hf+61UyajirQZb+jLIh1Hg52Su+VZtUQq327z
+6KZk5OuD+5JUeziondGdnB57M3U5utR8KBy9UKj1+5ENgmIggEtiPgKjBRFZqWvrt2sdg/aovy4
/yFfFHjk/kQoDWQ1IVqW0W9jStuNegsz0gpoP0QPGM/Vj5HVr36WTUVgWMUQRhTVfe5u5ZdrVN+1
XD0Swd+bMsIF0jqeywJQzO1P4HZbOs2ZUaJunDxEztKJ/dRFckwMS/ywKPmR4d1ecCNzBRFDLYCK
wGbOaHJOCd5OVoDsRxZQ6U383m6WsIvqn/eXd3dqLDC66Ii2QUi/nVpbpLRrG1S9c7NvQnUEIDU6
s3Ma7Ll4qjX9UG1Q3j7b24lrSUJHCd3UHm4HNPRunmrg7cRtaVIYj+q5LNFeorel+7qXNg+FEsPG
XCbzve1l4lJ6iXoy7EM4x16s5aYCMevCmn7hFaY3qujx3bHQlnUixJhj/upVLRhbaXXXIsZ0BQeo
9Af31v5+5j1Cw5gaFFjT2wUo8qHIY53X6dD1nmw7Cf3TZBnFQ49g+G9jUJS/rWVWToWTmh90Jxpg
rSvjkTz97g7D5wsKLvBPY9vDtFNB1yduUOD38uFaIsf1IyqGz3GxHom97I5EgeJZHRVf780H19IR
XeyIdKTsXeNTtAzem4Fq5cOK1PfB2u4NRVIvTyjC+4gd3i5tq9rxoqgMpQOtvKaFa5ycIevOS1oc
3dS7Q5HNaTybySDVzQmNG8UEJ0xUytAjpvPb6N/XPM+CyB7T3/eP6N6FSaRHvcGQj/Ot5kdR9G4H
3dYMYs/rfupDyv1iJvbB2u0EApMyAPR+SqKQdzdr161aD8KD0JlNSRfaQ+f8cMFpvlFs/VM/xMvB
pHbWD80h6WlrScmE7f7Ti2keNcU0g2JptEuVgzPkGLo/lXqYjrCou2Mh4khxlSGtrVK4KcQEyTZl
WwxdA59Odx57y/xleGv+9f6n2rmVKc/zfAMVID06N9G0rwAbOA65VDE0hnkeLCP+aGtxjlnpsHZG
MJUQXtPcUx5dm7LH/cH3IgsQLl50tLb5s81BhJXryNCQE0yqk53R9ejeirQ3A8VV+i9FXpSX3slE
5sfEpccqo3Tl0ZP+6/6v2FtseSjYRXSAYPrdnsG5jhZX9pYDmM09nEw9bR4z1yrbwFAbcb4/2N6m
lVq5/1/nnnLy7WBYNMFziEqeOrlHmpXhsuFP1tSfu2Ec88BaW+Wo4bQ7vz+GlFvgj7rSnCyj2y/U
ND1z7B9ot8xgIhL3faSlR+qju7uJLj5iqshHvtB0NuZaTSiLE6ORUEtPPLfay6xUfWiBjYC/CDL/
azQ73TfFnrSDtGtvbAgQtNQIONS1NtPE62OqWwJGUJep9sbzphG5RcSsPfhEISr/SMjE5c80boqD
T7q3vmweria6iC9BXvParyNOBWZQdY56caSg41gY5qWelyNA4t5QBvA8og/Pcooit5+yMi0a2zbG
DHbd/105ufWhhCB5gftgHUxqb58+I9JJ1Wl4PJ/cPzaNgstDrbm1HZQE12AUiK2OM+V0ZVFjtHic
X/ePxQuaAzkzKGfJPCe0Ss/g25nNmOhmxYotjNtGyc+CsPeQtJn1NEd69ctrVpjgYOcpy6dKgBis
9bFcMFHK61Qc+AvtlH/4JYRDaX4hJ78JB6k3Ir3ZkV+6vBZ8pVOWN03tOaQ92o+Gzm0wOXb61Jpd
jPwi9qaeWqpsMrtB7T8fA+TTsAayjCOXzp3kjxBJB9DiuwMzkB/sjw8S1ZY1RBPXd64M0xm6Mmqw
yO/6ApW/0zgv8aO3zuKgOrJzkd8MuolWTVGPInIYFNf68VQ7urhEtOYOroG9vSb97AyAaaSY2woi
CJEonabUDtJG/4YCvXVZezjFYH7eaJFafby/1WT5bpPOyxKT9IRgQMo7twu5KPoEu0WzAzWqNV9N
Y92HaTy9S7WxvMZqM4dxhq6rkVD7m6Iy/XB/+L0jjP4JBBOq/LBoNhvd8rLRwUkOJci0SoJIIC83
dHp8stKkuvybocB+03Ajb9lmEUh/1ALgBKXjOkGU0UrgiFVt+z7TzKPkfPcTSkCKRLoCldrsTivK
mzLzsMHpphRrkyrW37fDpIE37IvAbup/IQgtWXz/O95mYxqJ1YhJYN3iNUpxXsHbn3jCraGnuEcN
jN2pIa8Gtw7AH9W02/3iukuK8jSKq7GYoifqFMXsZ21TxCCa2vGtZabz6fXfjWLaM5+PELTFL9jA
2NB1peRftoVzKodU91vZQvOAaZ/vD7V3wP8cavPdWpQ0B6aE59c62T6SkwMU22o8IAfsHTkKTHBl
qCJLKPDtEgoxal3GgQoMxROhkXgu+kKR5j0WeqxerIQEsGi86KlO1+an7s3iqOm1+wOI6tyYAIpQ
zt38gChaRELLMsj7wp38LMd6zBhH75+yNpUwqzjvtjEqZ0WJi0Bz0/wg5uwdelgYcBW4SgFzbu6U
2hygEQyYkqbNUEmSdlNOANBd4zMAf8Q57n/U3dlSzgZvLhFi28PYZVpRIVRhB7rQAJFH0/B+pWcW
JP00XO00LSEdK/Ebp9Hst6s1H/Vq9hIxOgWUuulbURDa7Cm4g1o1WIRzzUvKzFen6segZspnzYr6
sz7xcfOx6U9dKcRBwNt9TyD5CJEOvD/In01YmB0kpbsZNWYP8b7fozn3qOap9dWtR+/aajOTRibR
l6WOk7CQbKWa0hx1M/bOFAA9Ko6SeQNh8XazGYooPGRhsfN1nPdtESmlHyPVegSu2otLMBJV2qpS
d3dbeS+yoaaFgDOzpYr/moXQzknTZP5cmH1IpeKIy7A7q+eLBAQDvZrtFq4KN416fEKF2aEXNtN5
stflqPSyt3VlBkCtzZPl083tiPKGl88DD99Wj2fjpPTdggptnlrnZVq71BdCj5uQg+5aPk9kLQ4G
p5jT8P4B2t1HEsxIkwZsAQ3l20+YgQaeUo1KW6St8XeVm8Yfp6l6VGqnCOp4dvzZHpqz6tYGkvBF
fTWaITqg2u593z9/wzZoqlmb5gIf03TBc0lZk+6NJkr9mg9a7qtYQ1/vT3rvAxOhHKmXIVVxN0tv
DzOQi5iSsVnX07W2ev3qpcv0+f4oe5GQUgP0cLrnjLM5oVNC1ZKGIwYGa5P+jvrWLH23LMbU98Zo
PGJb7IUiCEVSWFhKBW2lKzRAcgvi2rwbjKyz/Mzy9McmBfMDRtcQtt9rKW48ld1nsd9D4HktAU++
aqTGii5FnyR073YfARQZC0V0lBasyT03oOOu0LezR7zBpoN3i1y4bVrLtmS3SusKvBVvh8qnxa5W
ejfBaqll7Gt57wEoXeCKA5cO0yJLgnwpj9zEd0d97gxLxacXm6atmrgvZec2t4v6obbzL3W8rBd1
SssnZarKJ0TIj1TK9rYQRTgKwVwuMv7dzrQ2eYw+F8eSeh7edrEK1HtM++sYtYdBdu9QyISWsrsB
/X6LeKa2OU+xU2FA3WX1uW7U/O2kQYa9fyj2tql8seEKiE8etKzbGY1FZw7aQochqXXjvxZ6j1OA
9vZ0WdLKDFAQSh/7vl0xziumA07e7mKCryY75iKhCH07tDlgSQGWBU/CIRkfRFLofsRqPMZdfCR4
tD8UOCoyIMnb3MzS01ocLGPKwF7blOHi9D/FHI1hGk39QQK0MxLvSVBoiGJwE2+DTDfNQNRynE+x
QjARzKqix3FyrcI37eHIL2Z3LK5fitAwUl+o44hYGxG6wAWnX2IMmExNCeGdLW+TnNfl/W2ycyPg
SyJR9i44KjAgt9/KNrMIKx9qJHE9KP9kupP7IOSS/wxd65zaFvGF++PtXMa0u2T8lMJGtIpvx3M0
7EdUVAYDQIqV8n4qFfVLg9rX4heTaKbHLG0K9zy7nfl+WFYHNOw8Ld/v/4adA8hm4QjyfuDG2JY9
XBgwJMtUfgbTzr6O6EaForT1f+6PsvcRKexL8UMJ6tr2FLuV16veYdAkgMM/Vf2U/kZFVyKZ9SN9
8r2heLpSd+CtTAzbLGpRe8LI0tkMXC/probb2h+qmMzGVsfh/PpZcfdIlB/umzRLb7/folJdnkFS
Ar8HAR57UfKQDx28aZSVDpKVnc8k+xRQpeVBAD11O5Rtd/CHRtMI8JuYYS0UziV1qGrcn9DOASAZ
I/TTwaIwt5VpMwcXSIm8bXgiI1uvD81fLnJ4vz1F/HL1tD8oSu58Kky0AM9y23D5b1HfnesUUU1p
NShK0bwHNDvhlDhMoa5NR4nK3vppBEYWD5Qk1JDb9ePy6S1tpbmEjq92ddtxCNv40KVjfxSwudJY
DRDGZpSozVHzJh8gE6irKymJ/gYB8OJ6/yvtLhs3IxAPIIs8A2/nknu9XRYt/ZS4UPqzko6QaptR
fTs62c/XjwQcnyDP9ezBibodqVK7ui9KmleVMM13arXo11kSsHKbDuf9oXZiIfZbkIToC0tK+Wao
sqro5QgyyUorNN+IGywWIyW5Konz3VCKBM1SsarXbpjTy2gJ8tn74+8tqlQw54qmAkz79naq5Fhw
BSqy86q01Ys3d19rs6Z0mRjr8u3+UHu7hDGwx0AanerhpkCqRlVeli0h12w7cUIBc0Hnv/X04mBK
e0v65zj67ZTyRp/adOUpYC9i+OH0RvqwLm4bFE5WnFtn7S9j2VhhgiSIP0/oLt2f5u6KyreO1Nqk
KLFZ0T5rbLRViPnrVBVv8AZVPjvYM/hWpH15/UgA/mUaiQ2PviVbzTj9LCq8p8Ab8vxa1Z33KRG8
0vUotQ/WVJ6tzSuA+RjsRY9WJqnP7ZrO3uzWhaDXly9N8bc3mOqj1av5zxhAwyOUmvKdNRvjvzjw
NCXo33o0KKytyoEAJgEPkb25ZDmQ/56myFhF/dUDaRDcX0p5O27nx/0iKytSdWzbhJ8NDTsCYzSD
tp95zOTR0F/Sui6eEsOJzl1vNR8avVT+66n5UVln7/LhdqMxBKgKv9PNsehgJI9KktDbxCbiUtY0
fCpnzeEr10Yo1Kq7vH6qpHnUMqDQOTAgbz+lktr9YpOcY1+tWw9jlzi+PkcdLMVYyN6i7td91YVp
0g8HJ2MvAEALpAvCRUGVffNqHXHmbleOXsB47cmb56T0Va9qD6L33jDksrJWR8GNnvH/4+zLeuTE
2bZ/ERLYxsAp1NJ7d/blBKWzGIyNAdtsv/69yCN9X7pS6lJGGs3JJOOy8XIv1/Jygr1mEtYBW9+9
0eybGZLo2IHfdSEyOXciEDJs9PmNGHx6+CDaJhZROhxz1j/Bxzg+dlYHx6QLoKKLNkIhy+CS+OjZ
meE5wj5NIURw2nhxHbWE1ZgZuoJqN5HBQVkx+/H6/jg3MTxGCS4wtCbw/r1cvtEEVYZOEtRUSIiW
i5lcDg6mLRCfw1JsMxXxpvYX7pczM9sevw3tC3/W9BQuEizQ0A+XAEbgsfdjnsiwux3mev73viOG
2eDECPmBKDyZW10JiBxA+xyuejb42S2x+hB1UK54fQXPTgZdY+C+cZ0As/ByBStN0ZRoKNLEjgdX
XATLxkz17MIOPPPOgRIO3ZutUAs42clkmB5NKD3acHEi2UMbBc8lvM/vu5LeKCCyHt0wfg3nTN0S
KDhe+F5nHrnNZWbDgG+1zNNWUtQBFKFLmIglTmS3re3TDvcJZDeGaGbJfxmMAIoFbRO8Qaed1Z57
EInrrc2jl+wpLB1cvWONdnHoOzNf+HhnZ4bVxNcj6IqfXo+jFWIBxjKBuED3E5dj/25F2LKDrnBy
+PdtAroU5oMtCaDQyUXMoA1PeVain6H74QAW37TmcIFbLvU0/+IsbiDsrciEqBnxOUrYL/ejmkLU
7np8rHCYsl23kOpu7Fq7r5dkvFIGavY7Na10B1frSBXzKMgTxMS6Q43avCg2Uw+XN5xKsXt9Ac5u
YGCJUUiB+y5KCi9/V0RsH6weDB+Cp/VrM1T+Bily5/N+9uUB65Fm90gNaZT3NGzqgje66y/E3+c+
96a2giIAKrns9BAZ2feTaiDFhToavadT7O/kwOfDAJneS7H2mZsVOHxQ1oHLRF3sNNaO6riEDRwc
Bl1cpdfGmeC4xH4oOLbcp6lq54JA+fw/7Gfk6BsIDZE8NtTLRQ4ltzAPBaiwsXz5SKY5zbNI+a8a
Cc1/OKeoR6MCB/VoXDUn+2wAyFnFQYtLgaTohpWwD//VEKXbo++HkP2H4wOGOPR4UPZDa+7k+IxM
LFJAWhnFzYg0TyrtuvjAejDZL2yRc9c5euYJ1Npwzf5lfe2HcQ2QQYEjtnaPyRCl33tq2a/Xz8L2
a08CUGjSg6cEf7Kt/nwyG+F4NpQl7rgQteDbuG2ip1IlvKhq4tt8mutLWdK5jc9QV9zqDxvr9eRj
lfBag1on4bs2G/iBasDoZOP8wbdlc2EBzw6FEs4m58u3+sDLLYjW9Bhp3H+QT6H82jraXA1Qc9qb
tLqEZjp3paBB/f+GOtntdGBQ4+ozWK9T8BMcR5+Cz+6Li6GGCDu+LJ9W8LQrNrhcy6S70Cs5t1MA
1uPYDRDCwbP4cqLGyZjEaHdBEp7FbxowTg560u7f0yLESHgJt9IlPuF2zfyB2JohrBlPEtiKZhHD
1VIuI+jmMPCcWDAdXt+VZ58OaC9uJLrfKe3Jp5PCADPfC6CK+ghCboNCFluQcByyPEgXwfOxF7if
Z4Hy8QNfRZ0Wetamz/nCoy9A9M9H0vbTj8mxwFz4cedWG7K6AAOA14QM6uRbW5CYVARHF+BPdfdh
McB4AOT7H0AzCXBVuNa2dB78yJerLaquTJvIcZAUonIPo4pvJuyDKxFdFAo+d0w2SiQCRyCQUB5/
ORIi8jmGzz0AZCtMjvZcD/VQqDAyCq8vyS7o/ZwfDWlEBGc3ZGUn55+M7dxFDdr8UdxXXzOUCa+g
0UDeN6XiF2A65949zApqXClBTHwa6ITgVVQOsuW7BkxSGB8RsmvTCfVpsoh8Sqb5JuBV8OH1rXvu
QsVDBOYwsokNqfZyNaOlrRiINDiLg6vu5rhLclytEDXqMxvuOjteQsWdHRDRCBKn3xCRkwUt/YLm
uZk5/N9FWNRBlD1DGEHuR0hEfKoMvdQgOruqm7Quaj9QQT4thw7jEGRLiA6bUM49KOriD1Gg/WFc
qeJ73tdh4UpJL0WTZ0/dH8Oe3AgxmK2u73AeqikkxVCrDo2w7hKp7/xi4m0C3AVNjdO6v6Y8IJVY
8Toh0UDGGUcLKmgV0CegttRjgdwQclyv75hzJwJyOKjLbzkbbpSXO6YZGjsC5YOWZcX4g1003YuJ
JfdNml5y0D63iMCCghaAQAm92ZOhRBiWI4yMIADr66bKdQgcV+51fzFPO7dJUNeCLBTiV5CBTgZa
0G1qIw1+ux0NT3LD3Xooo6nvoFXSlnmqsnSf+d59fn0pzz3DMHwANA/2D5v5w8ul9MD0iAa51a4C
leUoU+e+QawTWIyqprcxLM0OHLiJgoBcA94ruyQafA71ja4z7jbwMlEv+SsDNyqaViBw0GHsN4PM
MTJPcbWGMu8mFw27YR2nO8e6Yc6ZnwC8nACNn/LOp6wtoFluLvWoz32HzWtoY9in6OievFUrCAN9
qrZoyyh6Bzy3OCBlbnYZ3CpkviZ9tKN1YP7DxQuFQehCg5a1gUxffgaw7MfJOwSVkoZbRdHQn7KZ
5W0w2vXB1Ci/gV7ZXQhPzi4+3hVA01GbQMx/8vHRiQpiusDTvALi60DhcVfYdqieKF+SogJ2+EsG
jN5di8duD/1ajlgBWmEpZFwv5CPnTtlGP8JOAOSKnQYIJKn4GELNDmbuVXlEriD2bUgvZZDnRwH1
HrL3KKf+VbqaFaC7Hmk8n1Z5Tcmk7vimS/L6idqu1dP8AK8nMJ6I2VNgOl5+ylkGlA5bfpBNyqLq
wvlRztD5niRZr51PTG5KSCxz2YXH10f+Lbf119AbiQq5CSB6p2lr4uHyzTpoqCeu8U8kDcKiVHr5
KDRwn/sAbG9/bBpK4KAVp9MdrbGv53n74HqOn1gfyUuw27OLgY4HQ6gdo463vR5/RMAGYtkrVN4S
xC7l8kznkNQAe6U+ykm3zuUNiwQpEH6zu3mI1gvrce5pQh6I0iiq2OjtnxzlYW0jKtbNya/UXj4E
nVXQuSLBo2BNP34JK8EuzXf7uKdfYMsqCPRntmjtpEWA2KqO7YT5TmWZxffQ7UzekL6Nwzdk7slT
sziYu8U9vZDOnJkpAP6buwJeRADGt53/xzLjelwkOGXpDtpC8lERHN9ohfueHYJPazy2F4Y782hA
wAvp6KZtDbDZSTloaUzTowCFfeYpf4KlITTwQCz9Ci8zuhSQh2S3UKyJ3mdtqIArD+ILF9e56aI0
85togG1+qqK/qEEEBO5IWysW4vLBCNmCvEEB9es6wNERIVW6/rhwtrYo9OTLIvuGxAX8YyFcfnq2
Br1AcGWADutsu+qj7UdyTKZGPIF9w3/UDaxgFu46A5Xj4Jku1O1KJsmFa/LMacJvABiHoeCJOOEk
UrZcLtBEWVDxTNr1OPAO2gLgo12VUDXNOQf1Dmz0RB+aQcsLt9qZkAvpG3r64M0gyTpVwIDRBQdQ
GkMvul7e9q5LP4K5ml5Ha5b+urDU2279a6mBnUZHY+vXnAJk4P9ZNhXETXZj1skHhAHZz4RokCwy
yKqOeSkjYhANNMNDMokADuVhG5JDDSFvWCqE0pp9jaYSLZSFk3o+DqS79CHO/0LsBJQO8HCedo55
4Cvtmzrd0TJZVK4Hp+9QPb6kd3huGJTLNkQI/oEo2Mtj3cewkDI19lxUVpWBZp4BWq5Xq3r3+oqf
O09YbSC8gC5AmnkSfWx+0S6jCrcW1IxEEcFW4X1oSZk7JCvQdRFvXx/v7LzA1ISCAweT7XT5Itq0
S5oiqK7Tpf0MtEH4I+GeFa+PcnpLoRiCSvFGlQRUDiiGk9PSyXlETYJBjG6iyfOiJ3Fsuync2Fa9
v67QubsCINHH+RqzbM5LukzvX/8Fp/P8/Qv+h9mABulfiR8aPQR5dBbsonlSt7PT0Y1sUSp8fZTT
r/e/UQAzhqYiesWnSTsdQe2VgxIwrRO6iIJaf0EwpeS+6rvgfRC1Ndm9PuLpZfB7xN/VccQ4SPlO
9mW5dGhGgxsJ/fYhu5ZrXRYGOO59hQLVhav+0lDb5P942aBVMpkMTMv9YBqFcnzr7iCDpnIiePmP
u/L3rEDH22JQAvHYk7cbhVWSysqLvZ1TwO0ja9+FItP/YUKAD2wiiZua+GmJ1fcsa3mFANfUQ3ZE
+/m70GI81Alg8P/+lVALB+dqE41Fbv5y6YaSrpTOJci60IK75iBSvgUlWxswHuF98O9jUTwMW/Ud
EKVTlDQIUzKcXRCgMxX6XQU3yiu72HnPYYl5IVU6tyOAbQGkH1fHtuFfTotp2lVL4Ko9NMT11Soo
BH2iHk32eL7kNnfu/OJKBLzst7L3adsr5JOIjCfVntjK7Z2do6OJbH/497XLUMzYDDLQ2Tp97pho
E1bWfbWfhibJy4y7HFpW4pr24pJs4ZmrYvNfxUMOTS4QBU62xDhn1TS4rt7DJ0vcOfQSDzSYkn2v
tTqmycyfXp/amQVE8xkS8HgkYWJ+6nCLJkoT8T6u9rFj0yOah+IBCPZLuianQTcOLp5iFPLR5N4c
EE93BDh7PR2yem+ikhZ+oGPB4bZbNK0MnogU9b6G7uyFquyZpXwx6MltIRrdi7FK6j0fjIErVzs+
NXMz3CZ6nZ7Tbnb/CIj4PUkAZZBEAfeEtsXLbe8nYgkRuNVBmtvo3ll2zczFRu9fvKdtGESWKAiB
WIFtf7JDpAEVO0XlYb+Ga7Avs9QWUGso9wa3SQG1QXI9tq04ujZmN/jg4AqQZtq/vmvOnHC0CQDd
TxBtbqjOl1PN/gcKEs1+ibtqp1YzHlMXlEfkr9nnfx8KstS4i/E+wwfs5Csqi8gLxtpyX4Z6uO7m
oM7XqFsLO6TphWf6NHjHCBtQAcxosNsQ82z//Y+XDA0Lok2l0C4Y0+UG22R4g/ZLc3R4TR/7cNPs
Ho2qIZCqzSU+6JnNirG3FuJWqP1L/wwpQxKJWDf7QAR8T9fZ5CimRQXt8YiTbvrXbOF/c/3/420n
9o+59qLUS8wwXrTVlFI5mSIVbAB3GppRr3/BM4cfGS9wjpvPKsI58nKoFF27UNFM7slahd9mDXes
mSn5pq9Z0uYKEvpfEV/r4+ujntuigFjiLt3UI/GWvxzV48zHMkXvp49hOoo/p67gtBbdZL2vLkzw
3FC4PkEcjjZO5CntMrQbvr/P8O1ArN+VQtYfSTD0xwFJ54Whzq0lYh+6iYtAvOk0rzaDVoOFTc8e
5e02J6iuHkSIRhD0Y9jjOjXmCDofuxB2ndubfw66zf+PvZKg4xugD4JzkYTdDXciKrpamRvjfX2T
ju6SoOnZSeICBbISMDYU9V+Oxyrrqqas1J7N5l7rCW+6r44Iv/ixNBkpTJZeiiPODYnnCajx7cmA
+M/LIUeyhLzPpnq/wKYXTQTU/wFfjcudYWNc5QZX0LEe0urCjXNu58A3EpUakLtAazm5y3kTiiAj
S713rfX7cUApO8gSd+d8/OPfjwMSdqjV/85UT7HxgTQw9CzDeh+SNb6SSN8hxQkBlM4ElxjeZyeF
EgzCF4aH8FTXkPhyGJPe1nsI3orHWLTqGibMy9Uy0kueWX9HL8gfgf9BTLaZ/50SKr1MYSa1JnKP
LkH7hFqAuWOuvwRo/nv/Y9Ug7ow8GKLwAAq83BxAro6lX8sWqgjxbggnf+Cpz+BQHz73S31Jbu7v
pHjDu29FM8hCbmDEl6PZaG2hVwgofdJW+tivoG/BFe8x9k2fJ9U4XdnMqRyNyvJI2XxJiOrvgwDE
BwQgAGgGluWvOmXlJ+2j2dl9U5ZxrrJxuUEF3rxjmXd5yXsLy9FsePOvmzNDvQ5a8cA7oblyWrpK
G5mwNoXsBFKgsWgaiA4AHA6lZvfPxBfotqKNhiQI40H7IDu5y+Yyq8YgG/Ue+C6AYyW4lWUubJuZ
HHxdeQFW+ndEgdF+m6gjeMBoJ48QvlTV8KFR+6Wk/c0Ev8bdWgpTkARuezpt3+qS0usqma9eX9Bz
4+LgbbVQoFqASni5h9pBQ8eBwL6NSp3cj6GSjxNHB1hMwbtKE3dsJQp0ZMFWfn3gv89+BgXKzTQe
vLlN8u/lwHWIbiAWVu3FMEzX0dis1yTxHk6OqQov9aTOzhKIhK01iipVsp2kP94lR2fAWe2s9haG
47D58JHNE6vDQ+OXx6af+vdtppeiGfkloYVz04Ti1v/6R3ioTr4rm0cC34qg2XdxiHhQj/TYl+t8
3Q6hvrCFzg4FR/ME4IvfF9DJJGWMW7S224qmFBYyvt3HwSAeWd9dUl06t57owqBdAIIz6rqnN08v
MyUDo/ZNWka5Sbk9dsFo9rYk0ceRduS4kNjv4KV+iZ2yZZuYx58l5S0gRUMXdKZwK1OcCkzZcbKi
KWcUbNFRHWmO3CMCoqUDhia3VaTdV1+GZVWUdF5wCWE39DsvegMhwlmSnQACYM6pW2ee9zLo30Uw
8ihzyWkP8b5pYtcattN90Za96vLEUP5rCPD+QnWOieclqdO2SLI507k1WQ+CU4bOTN6xxAF8CRzf
VCz1gpeF6KrGOHU1T1dwAW87xJeOfh1V0+vreSzTaUecp67wHf4kBmoCeH9pWPzm09A1V2HcaFvo
TpDPdS/NsHOuWh54PQh59MIHX+Mlzq5aLhqbR3Ndp0eBWe+hz8nSwoFMTwpUoyq7Z9vdssuAM9x1
gYT4BX5wBK89LOF1aI3QeQ/R7TKfMhSPczuWDLKNFfslm1oMhZMoWOeVHLsem5ZEVZ72QSBzVYfr
7VhXATROtZQhlJHlBKO0ERlfvhiULo9QYlTvRhGNEPMWIjlC4hcoR5t22Q9GAvsd7oTNVgx06sZL
l7Dbrk/rKp8IH6eiZMF43XS0jx7ShYd3DQ8neltBNPYjsgHyZlzr6Vura/UFzLnhGzzoYCAAc4Uw
g00Jbe4yA2EISDPH8DqEwwD/FiVIKoohSSdxCAfkFzYKl0c8M0N3xONcvwltUIqiKcf+iiXzMhXM
1VwVIxkhHjn2bRDnofGI+VY9BN/7oJUe9KiuJDDHnNbrvqNqyLNloF0R+JA8OToRBoWIUk2FU54m
+5kmLawzACME7JPNAO7bWNE0h3i3+xhVtnyIlsbVu6Fj7rOsgnkzjW0SUaTzqO575Ck/iUQUmNcd
7LUhkVA3z6GfqqbozUzpPfFCAnAgVNvlcdq0fgdFDP0JuMHSFEu2jjeDFa7bdVqb65G2nOVBWHZ1
3q2+/aBGEfa57cvZFZDywJcQCvqWsO4O2U9UthTM9tQaDjn3Yv7EwT8tbzQG+w4DeqoLrwUc+pAr
IxqAZd3yPC1ivW0gSv4DtFS8Yk0GKO9ea4kiQwPmWbOniTdPNqNBktswG8JccFcdLMrcSS7L2P8i
qHr+qMJsupkgSqaOYbCS9y7RaDQHpuUWa1KGiEwBIAGyA8QgLKuolyLpVCZy74PaQtwdUodQPtVR
fVjCsTWFZqTRRatTs7yBYNPK92oSXEN51vC7QU0wemBBEH4TU9jCmAp4l+uJkgbPYNc038ceyMR8
0ToATW0Uz2UWLO+gr4KaCpPzEhUKpf07a+GdVdAmrdn3MKmz5GlpxnXfoQY/7ljSuymPWDf3xVqu
VLagoRnI3S+SVBW+BlLuohUjvOO8h/Dd/Yq/94V1QcTelGSmIHxYV+PScAmE369HEnXVOziL9JXL
YfMef9MezepDl0DG4xe89uCJO9DVhfsOsf2jj6QP24KpqmQFfkRpbkQQDU1eJ66aHkQTrWMOO7np
LhmaAKpKnYE3J4wpBvk5DhicyeaobSccpSC5FloPY+6j0NoCBOvSvh9nRpejGYRv8ilY459AOYp7
Vile0RxwkOUJVGgoNvWTDUSedtMM9fRE6eZb5up6yDWpvXwEDapNh9z0SRW9hcR8Y4uVy/pD56Mg
yxNWjw1wTdEIyzCo00foEgYTnEXt7MyuEorSPF2qpT5mdPSf4liUPE8akYJSvAaI4PDmJ9VBQwwu
OqwrhAoOS2QMuVtoLfXPcY1E+Y4OVWvfmtKwd5D4w7ORZ8yZh1gSUt+7tJn8DxWUUXubovBVPSTh
rMhnJyRJ79Oxa6IdKmzB266rOoULQTAOR1RLFbTEZ0ILtjSyPtqQNz8zlfi7eGomB1UrXDeHpIvH
5CpLTI+wvvZVDzpIb9ai5ZLjI9aBBV+ZT+5Iq3KSh7jparvTZeJ/VlEd0vuJa/1rBmVt3QUdgIO4
1FpP7qVe1YcumF15w0UXgpTC6/Rt4sNI79FL0xCqZt784j5pOZwLq+VD4PyoCo9gsL6rXD3zQ4bf
Q3erz4C6YUvUiZuQl2MKoao+qK9UwNbp1qcC9+YqrL2lrI7Ft8WNRu6GNl7XHVOq6/LQ2Ya8tZtq
4hM2YN8UcA1RQV/oENvtIUEkZo5QtCXDJ7Uokh151/A+lwOjLh9AgUreuogEYV9w63V5MLDdmHfj
tJgEslLNsNiDwmT6+84KWMmGtW+cLkZnJ5rXg+e3KJdCIDIb1yQ71KEG/UcFs0cVrQSuiO1T0dfu
R01X8cVBPNUWou3TZG98TD+oJJyGOylICnpAhrb1O3gjc7lrGa/hS1a3nsL4OyWVX+dC+syuiE7S
Cq8pSPOdDuDRDaZBJvZlVM3Zr4iqKnxUKgrHTyChi2oP6dSyP8xoN8b0wFu9pofB8kltrq582NMl
DUhuHfCMyWHS0dJ/DsU6rUFewcOvOQQ2GP380DKQbI5OyqbLGYyq5U8EjYTleJ9R1e4BI+qPcHGa
3HsehMNS2K6vcCuybo12U9Ia2EtXa4M3j0IyHUc+MvQgU5/08Lgchg5OFjDezpM16cKvWZ1Kk4Oz
yWkB54AuQ50wIW2B26udcpHSuSvmecYhntFlT4qQNLgBXAgkwlZCccudA8xB75axrB79yPWyr3y5
VPcE7jG3Q6CUhJZCr+6irAn0lYYSTFhEkxLPo8Q3LOowbRTgGnASLGQNzee9U85nOZxT42VXeZ3N
N8DCR0O+EjGtxaxm+3kxI30c2yWD1fCQzGXh29qHeRmK6XoWYmI729QOl9tI3Cc/VpnfwboJIq1y
dstjO7o4QPIZQhdjwZX6MZvgRZGrqlGPUVLhytUgRFbw/8CjkceekfqpDh1Sm4iB2pY3wtUZKKWR
j2EekTrCioGRVR+cDU0D9eqpJYcFmvhggbXNAKsJuiyPdm4Hiqa+r+vcVHxmAEk4NQKfixIBNuM6
igdRZ6L6YbV0syrMWDYwe0ZVri1ilSIgjqQG1xoHIpUHZeYYgrhpbNm1ZRUlV6oF//MqtpHrjiIo
HX47PNn0Iot50Bl/33cL7xuEQN6WGdjSPawomIzb7L5nRrn7TlbM47d1U0ZykqwLS/OFJUH/GeFq
331K+s6Uj6XOBO7AEHH8BFXeuPHd7TiRFaVsMjt3FZVcPwgAvsUu6ZvKXbMytWLY4V9BDX6g0DEq
360dd+PARbvnAXBncORIEZ3hctAsF0OEBvocrzAmWTItfD6PsO642rRGg122KDq9BXCcfYjwf1uP
K0zNRD4HZBj2GuegO5BwSb8ZvnZlDh6CSa56K6AFjVQSZDGaleV4O7HMvk9WlDn3LAGifidaoUPo
klk3PHZOAVo58+S3zbXj4S7BBVHlsF+yuIkCt2T3M8JnmVd4WsZdNJT193hO0gXnRcZfyVTGfTEl
mXhjEZOQ3aZ0A+eYUC75ojI03pDeVG631lFJAO5g9g77rwyOVErIWWRoUDxampn5CDkN4D7TijVQ
G3bk19pIIPc69Erf1myav7hJywdYnKBMXDfpou6aTjHEH30pYtQzJ99fVaEVcGE3gCOSsiqhixw1
tNovaLmofdaN0Ye4qZIhd2yBFeQwqvZRDcRORaDYkBVw/iZP/Qxr8FyusJE+IgXrf6yr07eZT9Pu
atZq+hzAB/BeLplkOHLwcUL0EOFv8DFb7FXdJAfb0OCxZa3HFVzR9NoDhfmjAY61fZNOnjxiY9IB
iYOA9gOKOhVCPNXcAPJQfmA60DZvkE28LZtShDtWD+Y9psWq26SCZE+OpzB8nIMli4o2iNx9xgFw
RMBr1/KWm5l9siGiWEylXNyVXLihO0vjCdGnrtZP4ODhxNPML+xoB4DorvsUcq/5rPF9dqkph0e5
9EOSN14Kj8rYiNUO8dbdhhMJv7dMwP7Ng+v97PEw/giMSM1xcZm8n12Ply31Y1jnasT1s8dRYJ9h
PeVaqMqEI7g/Lo5VUSPjifOllv6IQ+fWPBJ1dJ1CjRhVpCkVh7WkCoTyORxJQRnQq/uGjtGdqbFH
cxRoS51Lq1ZdoChbtlfZxFi7w0Jzvo+JDG6QTwTiwM3Av1c+gEHeOg66Rj69qgYvDHCLBTyPMvuA
SAzsOdHaODpYvADpDold9dMtZga+alSyPTZxUz671UvkCl7SeA+jaw53JAKPP4o8F353rCJbOhXw
5R21aYR4EzKEtx2x+H/DLjJUObZCy4tmXdRxhZr2nLc1SOBv/RiF3wFF474QfdK0Bx3POP8DUmmJ
81tzi3eBR9+bJFMC1PcIQX5T8jZCQh8DTWFQt5wLxxVROwkeQZNHpqqnvJrbkRXKwKAXxaMRRVY+
TXB2DloG//re8m9j5Yd5j2dbWDzMqo9yyFT10I4HQ63Zt3Mvx72Pk/a6qw0E/YJ2LBd8YJRZrirJ
jcyjYYBzEmeiGh7mUnUPOlSJy0XXZek91KvV1ag0/QTOVOlzM1lj81Vk9J2sXNih2lOvu0ptbwP1
BOjNMBwQ1hOJulgx+8S/5cySKve8YvKm7dFgzLlk7D2waNAytJ3MPq2IH8HFFdHX0Cooqaw1H7Y3
de27Asoq9A0BfTp4ki3vvkkWqPawIqr9Oa94jAuFn/jLAECMmwSM2/tJo+OUI0p09dVCjMd60qA2
OaRLiNu53tRZblMPmiypGSKWduVfuxZUaFDpW4DX+JSysYD2VoxmGYt1Aq3dGVZWElQHPGEc0qwP
vp2WBOUclFse14Q2PgdE3r4h8C9cD1M4m5+6mUHWS+M5QzQ1lxBVaOFf8rxlJHjccGNPoIH34w88
BFG9C+K2hreB8lgQns71IYZD4LcV9YB1p4UJslvmKvIITGL0ru2ysCrCcfHX6GhWyJqSRL6Brv8C
L0PCgzEHjBS6tBCrsx+iktXPBFzJn252GXrTZWeOs6N4ppCyIRVnyH6hammz/qZJ19Hmrk0lSiem
UyXu82j5ibs/NYBY++krNeEmlV17gaava9JHnYagmsBLWX83bILaINOZ7XdY01LmXMBFpVwNAWlw
XqnOA7P04ZEqxAI51nj41oWy9bkcuZ9zwDLM+yQ17i6G07bJW+yEx8FI9aleFvKzruLyCpFsMOVz
qSViD8uvm2ntP08jHNbzrs9QJGhpr1EvB/4TndvEQTYXPt7RjatVXR+phvArqgQoceeBjub2OGcC
15ycoDh+zcHZ6Ar0hYCjMS5EJhBqQx6cTpYgd5UfB0ycRVdYjFbsLMTZ4aqCw/mOVyFacFLTvtmJ
BTZPBUAy8FOcY9c9o+CShIhFxPxWInhvD9XE4KctJx7+iNHaFnnVSQWedqrss+6hq5B3w4CcdR7m
9GEYBhMXmZbROxqE0ddMVVNUzG4g353KzBuJDb8WcU/GGzA0u2QTu42A1IKIAkFtMjY3A0DHcEWT
jh2qBXktoK5hMuVNlM58n3TlFCBAm/SCy6mrP8fAh3zqs6j5bGWI0oMNFxEfXNlNz3aszNtMgvSW
24xbsou7mH8pqxmkMLgSYp+WgobPNWvo3QQY3FSEVRB14LuM4kc6GcSDHrkT7gESh184rTqUtMQI
jy/4Ods7yBGYAIl6s94Be75WxZitwGWRzPD3kZXsmjRj87mNB2H2lY35T4RbC05j0PN3FmzKDhZ0
S/MJJVz5DGb64ncGkfa3aEXai7LCihiIg4UDR7HQA+UF/oZ5XiJYG+fOZfNHADi1K+iUcexScOjJ
XnQmQvRUauRunZ3Hoy6BIN4bFbOrPqlFmKvGLKiJpD6ALGo5bDc2EMRQa4ZGNGplcfp9rnr7czS9
tHmbppBiow7F8iJhRLxdkZKoYrF9/z2EhqXaY1vFPxdcyx+ZH81HsAAIqg91jAgC6jK4QJXqu6FI
6iaY9iuNHPZ2IvGrm8GGKYoQ6NblAcnGAO5WvN+ewrT7P87OqzluJE3Xf2Wjrxez8GZjZy6AQtFK
oryoG4QMhYRHIhP2158Hmjlnm0UG6/RcdERLRSoLiTSfec1VP80cBfPoFG8iIy9F4gd6PlTTNGbJ
5BZcQjMJ0YOlCaLgm7TeVTM2oJ1Jc9xPugS489qrSAwTLmyNQqTSzXBYtaiXpOHsCa7Moljsu9YN
WEPbtEonEfPsvaHt6WNgNooivByo9pLddb4rrh2KjHWqRVlf984yTcfGNHQUW43pLcnoT72VhKbR
07mAWz3FtvKDb4AvBl7LmuGVFtRtfhlalJgvotKanSSnrzHHBILVTe1kjvHKKcny0RCMwHWHGrX4
OMo9F7RD5VhE5VPYURNXpXw/TwhNHMYOhe9YN9Eo3lC7z79qW9jo8qNzd6cbzwJKt7X+m6ZFrf+q
5pZ/13ViwuZbEPyn0hbdGKt2WRR+hwvhamt17pBsOM1faDWWdSrXqXk/4EFEmrEEBPMZUccAUseP
XnXR2iIhpPX8Wq4ldaKobcYttkefe82rvUASPDvQuRo1yz62qDa+t9sZzThs5Mp74iHyQCPrg/VG
RxRl4iBvFAcSPem3eet090XoZh/HdZn9vYrc9TeavkSYzCUZTbIh8nUdtHjgJk0uaYpFbbR28UKA
1lwsjRcuVx2VuvuaAsjb3AiQ5ZDc9lGcs/frgzlb1giKPhtf5c4S1DcrxRcrdrOeClsbesb9Qnrx
Rmye/iCntbrrkGvjiA678APbipfUh1l1080Z2f20dqH9zowMo7iq7NwBn6v7ds8r/ImfMaYbVFJz
bvXapX6tXXJClySinIjiVpyB8CALJxB7rln0JfpFpXfh5pO9XNRt5XZckX73ltOjvevaeim5FYxZ
HFDrtFLHk61DHWuyXhG+TWwlYZVeeDv01EhvB3K2a2w88uLSw7zrrTdb69exHXVxHWmUxA/5qOxL
5ERFkMw0Mfqky7zwwZCe9SbnqGELI29cpXWwRB972VjUYYs2uF8zCchwjnTIAsvG4H2lBgQHs8r3
yrhtBijMRVRUUxxWfSAuitkeraMZUg/gdkPfJZUtqoXU87wcBdchGNUexoYXdUf57rCU0vowum79
0ctH9/UsTWSJnMGk8ovy+ApLk8IgSitt2SfRaERerCMhvgx6zNQleNj8bUHL8sdaVBAi5BaQEGHC
bTbHcMhqM/XbyHvT6pHNIZaSJo6fuwuFTWJN8zD5on8b0Bb75dpyKmMqMwQmeU6dNQ7zBmBCveXe
dyTmy+8Ixsg83vpyvMy3pa1uu3Yk07S5Akhd/GC5pvTWePGQB6p42zpUt2OvHbozINOnAIoIqCIA
CvqKYFtP2QuZKQfZSZ929OgSemG9eOxNZSVbI7wPZa6Wjy93oZ/BSDKg+5sI5PhwYU6gmKrWkP9s
s06Dol1fO5nCplhxdOZqjdCLryinkVRcNWg7HYQxRcexKY0zrfAn3E2gBhAZ0TQDsA6wITzBFLHY
tSBDakB3Z8PNxhp5P0a6+omBRoDj71ASSQocqYt42gT3D7KSMj941pxdQ+WkQvvypDzFytBgBVC1
a1jzHk59FzT+k42QeZ3aedbeksJ3H6TTFGdAt0/buLSFgM0jAWThVRedzvzqKvoiW5OaedHd0LWc
OQB87yZvN3HxVx8I5A+sWNTHECV4Ip0raI7KOo/aNKonGN+in2/ocphn+u/PAGLQhKfBGAHG2b0S
H/ffu0ZvTrg0PJAaOAOaoH7oNjl88DJ/SeS2FslgyOX9y4/23CzS4PBQTQVlCyfx8aDUo2dwU2GT
bkLOSRcuzqUbddlRia49gyh8dq/sNFikx0BuPCEhGHXobyDo29QV+ad+BMrrTJNK6OS1t9r2s0sb
Yc5j51vqU+dsqGjUdvdXZYH2rfLn73CyVXLbyJ1ZRzzvUpr068e6vRVGbZ/BGT0DcGCZgCj0ABog
+uc8nlYzqKdqpRaSMhZlCWWW36kTy4PeJvc7zRjCgbKaxD2YGv/MND93BDLBu2zArnx06hwdIIrN
eVS2aVu7420BST3pVzGAKuj7r9qggfzyCnp2PAhNiO4CEndOdcGLHk65UQ9tOpj1mlKpnxN86fzj
5NGMG2t9Tn/sibrN71eICCZXCmsWRfLHcxt4fm6iAdimWVP3iFivjJR0tpfdYrNSvh4WR79TivZc
m3duldp4S6ROZWx+bLtTmOZd413D2LM/vzwPT089VlaAjYVjodyAgsnjrzW2noN4fdGm+ENVX42x
2r4Z2XJOyOPZ2UboAjw1wBly8sejiHHRZIA2qLKNGkARGd2byprpTJPlvRqIKs6c5c8cSrCJOWjh
E1MgPgXFC19KbyIlgINvRVf2OOJNKVqPqhmYL0T9vLdbMHRT/PJcPnlK7COgv7CE8a7AZ/kEb7XJ
ynKJWttUtX32EHhl9QlS1Pq6t5btanXr/pwcwNOz6feIAaqggKuRdT05B0WzRAPWKl0aeLq8oq3h
fnDriNJZuAVJAcY7aWuW97pqynZWAISiAQ/z8lM/OTT27+CgtgV6FlzkKeRaD5NblqvBwjYDPxbr
Fl5XGBcc9ES9va1z+xiafZiUsh7P+D48N98wNJhybJL4Aierijaag+oMZNms9erLUcs8BYii4n6d
57TEYCN9+UmfHW+XNQQxiNbEadTEDbpiDNJ0KeL95bdQ7MKoAWnUd4QlkHqwt0GfORWfrGPmFtU5
SrxoxcBDOkGcLU1EExCUNzSWaYuxLVRvJgE4pTDc5gZoQ/Aa/ERw5kh4crnugwKD38WFwNlGJ4MW
49SGcnS7dOzDNo6iDW4knUtwgvW5EOW559uvb0bZ8QrRyY6hZ2G7dEnatAjMWsae0cjmEk9yK4yd
zdQXJA7V15bJvXj5Tf7eGI/QdDwjYjFA6Nmo2IGfLJ1uAkgCHKhPDShj7zRpLDWxaPKTupydDVZo
pT5R6ytT2efhZ/DILd2mKctvBVgsWhIAu1B288P3QlhZGNc2Dc9/4zSBKrXHiLQhnpB/iT2dSfhZ
l4Y9QvcGxbQU3HF/EUbUfsS2TmckEZ5b3dRTwdrvmlJciY/P6DySunHJ8tN+lmvirbU4LoZwb9x6
rFKRl+d4sU+0PtAiJaxh9lFa9VB5Ohmw9xs6oY3u02x2KTub2XZHcJEvNxnCZW+C1d90OqzCudeG
Hbwuzba58+1pyCCrb+7bXgF6/+tTbmFMSjyw8zJRyH48BZPu5aTarE/zmtgyUl1/Sd1FpE1bW8cA
tMOZa+qZnWYhkYpgJmqgsJpO4i2qFU6bmzNTXjrF5Tjo797q52kYTH/VI5G5ZqRdPBdxPagAJyNt
boZCmU23pCRYVrFvFs5DJIAEvbyvnt4F+/oJgY/vMo9kBY8nMJ/DoUFPTqZV25tHED5tjMA7vttb
PceOBz5DZoFzRcYwHF8e+Wk2udNEAOdykkAPM08DSJGVURfMjkwdOpGkzxWYjCAQB41s05T2o+tf
6Q4NGVsQ57g66t8IOaovZEjzw8tf5elbtTCbAdBueZgX/hPJ+yfYdTWTRprgMdLNCrNL/GSWXxGM
nbtZe/KclvWzYwUUDjwYZETd++d/GoueYwj+mbFCaeq4Xhzz+FsDZ1nXKv3rjwWpkmARJWgC5pOz
GjvEvttCT6bmqtwDS6y+srPmY2XJ8szp/CQm5VXyQAFCUibyrqcnEa0SB5xrxKtcqk3FVIWBhAqV
9+ccX/ev/PgW2Adi6gDHk/CfJuOwxeTsjuWQjsP6SWn/gwH74bBNpUo9v18Om0P5KdixB9KQ1ZkV
+9yr4xEpfaBBDgPuJCFQHRAjsfGUs1FHx4EOzRVgpOKyGrb+zFBPr1lkn+lfsS/I7IiMH68SWAdW
DzpmSIPS08e6N/27lcgpNYOsB1dDjuTRaouGM7WOZ/fkn8c9oQHYvhRmFTJuBzmHDvGUXzVNaB3t
Fk/61isAn1rBcIXrbsQNo4f3mzuE31ofyPKZg+mZySbRo0JETEgx5JRBs7n50IgKq4FFjn4CIt28
DhqouXKIzlHlnlm9LFmWr4XfAa/2ZLKb3FOC/HxIV5qqB6pN+qajvP31L+/GXX1hJ44yEHWXx6/U
pwHD/SiH1FCqveinVaQtRP94aa1zqqRPAwPIxWQ0ZG8wyDhiHw/VoSyYh9Jml8h6SMO66CEEOe3D
wqaKw2Vrzmk7Pzvgrk3MM9gQjk+uYREuFniQALk+B+HFGTb1oa68n6AJYB94VX1mdzy3Njg88fwO
d4nSU6PMTOfCAhSl0EjInaRA6gr/lNpEBWoVZ3bEc2vDQ0UXpiG3g3PKXQMuHSx1NKh0YLbfWjNy
U4fILyF1vbw6nhuHqJq8AdUWfGxPzpZ1LHpRVfmQCh0iupjp1xBBhsuXB3lu3tAHs8j9vF327mSQ
kYTWwBR2SGcRNYeOZsExD8bt4LXs85eHeuYAw0YBMaWI0IIHOzlIlOXpaVh6lTauQ2oXifyYFQqM
y1Qsr2rkSJKxmPoz19Azz8ege31xr8AGpx64nVGJfipnlVoNmXs0zMMlNJW7flXWvzNSYIYI03NI
4c/9eIdZsArbOUIlPyzN6XquQkaCNpzMIU23l2fymZXBNKIMFOzaBBAKHw+ldso38ZNK63WWd3Sh
gtjV3nRmnT+zg7nWLAITqqaRZ+2f/yks8VusvpfNZZ3X1ZqWohOXLb23Q+7T9qOU/G+EQbuKFdMH
IRRczx6X/mk8O1OOVa+jTjsB43s0MbeVLWFg2Yjln0WH//qx/Hf+0N39MzxQ//gf/vyj61f64UKf
/PEfr4ofQ6e6X/p/9l/7fz/2+Jf+8aZ/aN/r4eFBv/rWn/7ko1/k3//X+Idv+tujP6StLvT6dnwY
1ncPisLj70H4pvtP/v9++B8Pv/+VD2v/8Pc/fnRji+XwuwcaDO0f//ro6uff//CZtf/68z//r89e
f2v4tavhof7W/jz9hYdvSv/9D8P7GwkT3RzYjdRhSDTYTPPD748s82/QLImvYOSTg/z2V8UfSou/
/+F5f2M/c4PtlPKdGMlvqQ6VUD6y/oZpAeEmnvUEnPtH//erPXpH//vO/qMdm7uuaLXiUXj//xvo
cRBS4fxtuQRReb/DTtaHRfsOZsoAUsS27zmZt2MEKQRFUFx0vDZoDn+amX8N/+fhfsuOno7HN+eo
pzGy+2U9Xo+VHdJNFIy3A7oA+2TgC3ubUtgUAcHR/qQvoszqYuxjhoMQvvel9CQgde12V71q12s9
L+8Wr6+ui3q0DsYIkK4EHVaeOQ0eH3G/5wXnMF4ZoOxdi/hkn0ZRt1v5gqApguErSrTiWjgySmDy
yTOaR0/fAAT+yGe0XfnoSZuIC90yNwV+ZMKY6WJeFv/CLuEWTGXYfaU37Z15ssc3xv5k3OeUsEgf
SCHgaj9+A4VdF81gd0OCuIudrOXmJsR/RYJZzvqK43aIC8cIz7z3Zx4S6Dqj7a5zNBdOUqS6xGSx
BmObtE5ggALGv6hXVXUYxlVeOp3x6+Vl9lu96fEyY20RmrGxUC1APvPxQ2o1AFQoKpm4WwsvSnEF
fxRglNu4M1v1paS0CGwH7tB7J6DhganE4L+Xdej9DMyuxqDA6Uta4+tgASbvhUdNyxiBL/AM23LI
SlAOtTU5P8Tcml9l4cFq6O0tfF82nSUvX36Y5+aOBYIZPO0ySjf7Uv3TET4UEtiU4KJdgEDctkA4
Lxq1bLdNXnUpPB4/fXm8ZxYIa4PmM+oIPlIMJ+P5clDZNneSZWG4Fzt299YwnPGgyqB6LRsje59h
Z3JmVZ5kRL+XJdURF0sFn/YaBfHHTzn5Ra7ysZBJPc0OWILVKgHD1MPF4EryMaPOrixbFkfsOIpD
0S720cEGIc47zz2zVp9ufdSad6eBvXa/yyU9/iaGF6rOAUiTbHBmrws5Wjg1h8t739TbXxJ++udD
I/yCeNDeXgcI+3goexx8AxxFzzJ1whu3Eh3opbE/EyPui/1kMzAI5zwJEWfMqUa98oSyZGD1iYNf
QlrjePO+7arhzDn2dBRS9cixd1e0/YQ5WTauN5UlRNguGeXWHVsnA7OpjAAgzsvL8+nrIWrfZ8yB
vI9K58kN0oo6c2ahO1CckXUp9wfpEPsF9b4Wf32onVMe7Ucl7+e0yeCVXR+YIoIpYxbyBqfK4Mqu
SzMdpDrXsHpm9mihI+eHriX/nVo7Yga0hIqyezKvJRT2KCovwzBvz2Q/T3fZnscRPVBU3Surpwro
SBYirjswDIrKS1r2ERjzMgu/LxAs0grZQvB62XJohbelXt3pC7y9tljbmX9m5T85ZPAG5JCl3ct6
2dvMj1d+HviDMXoN1Ogpg5sJej7p29a7qZehPygEZg5OHllnNsJ+tT3aCAyKwRVgDCJhhCZOQvxg
HiZZ7EsU4HqZONyDeEAbNsRuoFrK9vMLxDXDA3n8OauB5yYebTfCCfrcqNidlvQtfAwA6PG8gmo3
FOosSspSILEGovV2MBBGgiBlvy79wb4BZArDo4RJFcLuPbOmn5t41hjuRkw6hionCaM1ZoauOtBl
VVOoBPT9bVNC7RZKiQQomHG9mSRZL2/ZKHwy87vkHCEuEYe53yv753+6wzYPOifyCbD9ORGuEbrq
qH9Le7wrCpNiU2WpAqkmEyqHGhdg0k7tfIHyGd3gHDCusYkyZPnaXcMJQPxWtkXshi3gSBvuxbVR
5v5Kn8znopdRuz44jfS+0Kczmqsc6sQroZpcAZ60XWQpxFBdVyovHTooVvtpHGyo18ILxXIhgKDV
SU5S/wqGHWWPoNU2YNghf1vSZoSUzt0DUToUYQ2mzwKsHq5d+W4ZsaTq1WR+k+HqEglYNQoQKw3o
Bd6Dit7pjS5Z6uh23VIbxzFEBMzFhiSL5NCniMCdOmBf5VDAu2I6SlYumOihp129lZn0Lt2xN35k
xeJ9IkpGh5rwRX6p+03dVSOCBgmo5+AykKb7divNGbOTOTcvFSead1tApbrvOg1wOCxM+T2rh/Aj
HKwA9oIAFDsjI2oAwsy0e1hGbxkP85yZP2gX2PduQwH2DiCtg4sAip9NDFh8NeB9LAroNvyBLs6b
Yl89/mB6yQTiQMCPB4iWAq22ZAoPHRENlHnFq6AN7I9wbmi1Yxo9rzDJaqtIvNYhD17XGRLcWnvh
K8OGNA9eGf5Y3NV5SPdn6vGcRbqsGFK3zKg5RyoYP842xIJELAI0MaBP917NZpjHU08VHvR2PwE/
VdPwtTFRUkBwolOkDAticmCjAURtFG5AqdsW6x6sVP+6bzE/gG3elm4SyHlGfaDdXPeoHEDAR6DL
0BijMNhhcL3jCQxm/KJJJBHiJ/QeppwdywV48PtopBE3dw7/75rt56jvt/kwRINxX2MwDsx+oRsU
O+24zUkUAMrXzTiOcWiWy+ehh0QIbAutudhZzfl+pt4PlD0ql2+wwIM+nlst74SnVr+PI92HWzyG
Wy6Oriu316tAxCgFPUgAX45LfSFGX2pYAICzYDt3asSOOc8u/XVb/SMCHbD0e08GOnELZd3ZqCQU
aTXpMoqxQVuRl4Xo9KrAm+/XtPUyh3sz1Z9r35vv/M0cIVROBC5JuVb5a7tuxypZWdfzMc86iCQe
An1v+sZ2Ppoz4XO6hnZ/hS9nU1EmNUeoX3M0HSN/QaNw1oH/HbrG9qHqCSXga45KxSvkm5/BNEL+
yy2l76sQGCyUpqXTR2dwsKDxC6/wE9PAwRrqkFyuxnyTEfty8eidI6yxxGDrzV9MOYe61j0c+G2d
rV9rJeAMDw7MyxSxKNCdW7ANXephGTomVG6Qc9Ch1R5mF+nlw9Ka8DkQZvGiGNcmdrnwCvcWrNsk
YkLkUR0M14dgq5valVDkAc8fmlWbOYozxoznhVF7M/jofv1ewhN0oHXI4k4boV5iPSr8XQsF9Sj2
w87/YhtTBTeyAoaFV4k9p0EtpZsUmPf+HK1xh6KKwvjQ6mp928wEKRdT7+cimfvmssfW5t2+n90L
jNekn3AyTfeG20ef1cYm2nmAnRWPazsXScC51sZr30QPUajFRkJmzjdysWC/inC13VgISVl7hozb
JLhydu8LNAAm+MIdrBBntdVtVWtI1Uic1D46+YP/VrUzp4EPahiDcYCHH22Ne2dcohz209Ob/gpL
puvILJSnr5DSzw5Wbgov0c5EPKKDdXGSsuqgp7VF2ye5bpfxOE8lSIOaDnCezDOkxSuBNMmbyi1c
xaYv4Wl60KxB82DrWMeWmMsLEWRonC917ny25yH80K8Z0Alvtcev0RbI+srRs0TIcjbcL2CFbEA6
VePB+LWRUotzgV6AXgcUBNpNVQ8iENErdmL/VYCJ/+GXEFoPnurskRM/mOtDbTfTzTLNxnpDFi7e
mKBMq9T0kcmJOZK9nxv6SyWmVL39FYV7kSdC0W0ttXTGeGrztUXhGxiqheQAAF9S5uo4+R6SsMHq
LuEvXufcvpt15VnQ33xXH7BWxpEJ6r/9s8zyeosH1s1hgRn3URkGlgkC03NwytZSwXGfR/Man1FX
J7UWkGJ0U85fiDKrjBtk895s+MM4nNaIlF5mE/zXuDBX0MT8rTK5WocFz5xwRoe8z7wfU4gDeIrv
Xesin+Eje1P0NuzTOVzIhpupyYMrmgcDGuylUUGmxln4Sk47M2eWC+g9iYJAl4geIXV0/7f2tvRn
ZaaUpIqaL0RbPp7gG22xQmvHuLDdrnojqyVb6U0VtQEXNMs+rmQiqAi0ErZk6Dn1Zy4tzck7e2AH
KDuIpIQt8N2vWiVSVuj6vhlN5CWWBtUISAtTDxEW8u4Sy85088MIe2vgU7/T8dRUIL8RivDlYW2D
4qrJlL/FQVMF33FUqhzuAGSm4sydOdbhJm9bzLu1bzt4HkOi6v0RqEMMn6QrO3Eo6gD6fCGypUsQ
iWFT5tSyY6267Yvjbz37ya3NJnbXwPnVTBlyT7boK4OaBYYf8Qi78t70baNMqroLf1g0LsXtNgf9
18ka4RZs+eq+czceIdaFU94SW0F2s+FP/AhkYD74WN0eaNpuZWwi6/Qrh3ETxDoEBZjWCNN+HojZ
QZM7Du7gc1Nlt0U4Oj+dbdZp3W7d12ZcvTcQyyIZb1Cr7+rKsF8Z3VIOXHX1feAby11YGIKEqYBC
GReLqVMOmOrYlAMXi+mII/JF3VXRlbs6QQcXDarDBCyvM8aHri+2e88T7gcDyuKNHUgoWdJWAx08
aBT3M25gXgIbf4QUQmfileu0rrosN2/+jKMkMS0TZ77qlsBekTUIx88TQdK3BckN6wrT8+pD1rXw
XEp7wEsMxvCaZi4qsrcS7+YvEJ7JiyLZqqMtQXRBt6zqIs4R7l2hhRZsLLOqx2sIIH2edCP1nkO4
/0zCpbv+ysamISiyHHhS5SQbsqZyst5vHQJ+B9ms22fZ+UZ3UCgsvC47CYx4qBaVJyNLKKLACWDx
3eLObRdPWRd8kHPPyWwvyvegFwuvE4mychUdyzbTC1SVLfs22s7wU8HX+YBtpNnHtTXi/2OWnfrY
iD2FzNTgfWHRBh/AuPfX3HM5nNkmWHbbgrBpD4SDMjpAzfHpC9RdIQ/BHGorNm2J8lJW9n2WllYN
8T8SdSGuzTrsrqQyl+LCwAypiO3atr8Ya8CF6DcGPXPMhFE6X3vsjW1hOkMceJX9nVSkH2PLHIoI
we6m/C4B23iHcFhRipJAHii0NrK4cVdUc+iN1NE7c5R+dAlBuctjennqvc74xSRC5vyjtXnl5WhO
cGeUWzb3a+fZ70AnRj/7xlw/WIFetwPKYyYccLOoCL/wF0fSBHWr+6yeIIlxEQCrQ2LGzi8LcBRv
VdEhyFcHDTDc0hTOGymUayVZmJVmbM4553s45fPHovVRRVvESpymyxGSjE0gAHvHi4y7ocwJ0Xxp
t1dTl3MkOUj9/XQrk4BvQwz67Yo4Q8B7ghbaD/1qwnafwiomIijQVIGJRpjWzBkwITAtUNaifrsr
jWxAzEQF/U+wkNDUcNrNioQ237bGfT5B6s99/9LvanWxVKGd4snbVslkrf5lp0eLN4Ob+x3qEETn
2aRwX+wWhfqDaav1jeHP05SsNqnfW5c+EmDKTSDcht+u9QAEhF6GMBAq6Kn+aDjJO9NxabIGSrc7
I8jszZ2YL7tqXlKFQBq2AHVNeT8Y5Xg/DMGKqsdkMqcZh+kDLDmcX9zRknFfVlt7CIOmMNIOLS7M
6KYRZ628zegLQCFY0ZqzK5S/UE/ovk0EQxlKP8ixJWg4NVXSDtYMpwBz8FelRAriGEzLwjlARBgP
gbmsCfouS0Vpd0/2Ddi1b90iWxEYKGTnwAMcaRrUq17dwyylfhVgCo1CQDRwjVZqQhyC+56onJ+O
s8GbM3J1Z3qAUOWUpD3IBBANN7zCZdiGy6Wb0WQRg5MVsTeBE4onf1o+lGEz34b4W0AbJta/qqzd
WXwiUb6SLRIObMDeRaFgma/pTVqfkSqQZAhsTSQ7tFy+Zgjrx3YbmvIIiroG9l/29lF5Ug8kcFzV
aY8E19ssMNAs1Dimf1j9nWi+dKGFMHeH+mxq0b5Qiddw5iSIAVH/MMtpeeeuLSfbzpy+yzt0ubSl
CetlJsp4cBCMihytflQiD5fXpdr6ew+BO+LBoIThyWPqIelk1zdvR9U4X8YBr7kkdIVrxGAzdJtg
gWERUJmKnYPg7Q6V5M4VeEmWpjxkqt8+Kz24y409LPR/VLk4r60avHJiOhTekhqRmMttWMnmFpY9
5OYaL4VUEfNa3G9NcwRTZ1cIWGzo7BjLOnwyVki2B16+hdwI0nmJNw3ToR5VuR2gjXnXtNh8N7HL
SfDgbSRuI5V3Ft7VuEEQuHAg40HYtR8qT/jhodFL9QPScPRqKfEmQYgKSTEpB39LKKDU93MwLG/n
PDMeylDiqwisJauunamaYRw2EzqpHZHrqy3fz5Q5K2crJU7aE5UqdOuYpDO8sGWg7qMAXZFLc22L
K+2o5WcUrUimhesw+gcVGkV+2HqLkgI8gvy7OzomL6yDngocaHOSBU9DnUyYLVZpAOf2xpaWEZAq
g7VL3Eq3MuE75b/VmiLzQHXQKI8a2OmlcGWG1IfnVt82drF3QCS0ua3RnOLFial4DcEC3cdhdR9U
YQ83YRHgVU/wRga3zBFi5VvgfbTbnPPCz5osS3rRlm8wTNiihBeHvEgrW3E16KLDYLD03V+yUuWI
4J1e8vsVowEKXQBd3MOkBvOa2oQHX7rLN5gmVkPouFTletXJpULBR4HhOk6l7Bcoz6qsL7hZa9D0
czV1wH7DIkyBxhg3i1tonioXJWdPMZEnGyHXJSFc/wMKcSkPXpfPryun2r4iLqRvVbEaX+XSGF9r
cNFhAqzc5lZfo9a5zqWkPB9xc2r8nfsBLYYSf40jGWP/bWh1hqbLsK120usuR7Klb/LwtWu15vu2
KIM1ncIZajuVRvOnXkJ8YHS0p8kdSm3vaoXaZlJbyL3F1WCVHz09u18Um3i5avDceVjRkXwnwfjn
8GZdUZJN5T481hLUR9x5WUj9RZKBQHhfjRuc28giu6oLPwIrbqKLwnWt7uB0I0cKMiCqgunAYAmg
4qlCwnAKb6MWpyvOeiGunMH2rcR1YR4S+ozO98Cnnh/bnavaKwTXvekQ9EN5rdB96Tl90QiJ8dEM
dpGBxQwOrY6s6Ij8GUEvFGhKxzWc/WQs/bE5DI0pX1NmFwYtNPwDLqTe1KcsUMMbWThoQ5tVj1bX
Wvute2wkFRrEeuzhJyoKHJ0bwV4ZN4s5vm22HFI/IqfVF2rLZKYFjCznamAzc8d0ACdTc+wreS1K
RSgZuwP5ZYx+FeJJK5fNfODTUL+Zy877XlgUhONerwaXIfzWz7bQbUTz2x2Cg9+gnQA7djU6liRa
RxcWhb5f1OfD243QXiFUVjTfueKWW4WzukANrKcY0Jqzh9SQRLDyQG3dS3OASO0BqcAGgSzsq+Gf
+G52J4eayGaXB5TX1E/KGxKKVcXGSEKZSOX62y36LfDo14maQlxNvdJJ1EcF4f0yoQTxfuHZ2uM8
Gsg2TgEqNtrxSY6cELutHIj8nPqrPX3n/oXlA95cvFrQOkJHoCvRnCkRTCACgn7tATHcF2UJt/1N
3ZXLl//0mtYyW23wcqki3vWT3N7NYa5f/yfG9OvmNzOt1bpFEQfT3OByqKmRHF8uGj8pGe9cOawu
6SXRiQO7/LhkjEyQ6bSIbCWBV/cX62SjjalN77ot8yjJgg7vCViFiZjys8TGvQb+uE8A72IHQ+Dr
DO7fOmnL6cygACj8LukQ9kbkY4CdP1rcem1efELjozqsVd3GGhxUih7OkELlbrAmt/OLl+fgSa+L
Vhc0E9Aeux43gKHHc7CUYYXAAhovczSg2dnOC1cau6Wcw3OOUk8aUAwFqnCHwu+8k1MLkxoMqq09
9l3VhtWlrOss9RxzTV9+oKej0HqgB+NaEa7gNCMfP9BqCeGOy9yyrMzhwi6a4t2CUMiZHsfTaYND
bNHg+q0LbZ6CWrQ1L2G+KXTueo7zSTTVBWpntBEmyvAvP9DTdoq/m1UCkgTdDybupJ2SlRKRJ4eh
jEGYYzr3rnHUReinDfIISYQO1ZTUuar+Erf4d+OYKMbx2BoIXpM9ncxjlVEIkXvTzPTz623bpdUw
ELqxwO5eiU1H6RgM/4e9M1uSG8nS86vI5h4t7IvZaC4iEBEZuTGZZLKKdQNjFdnYAce+3OvJ9GL6
PFmyzkDCAmLrVmZTPVbGbnrAl+PHz/kXZ6N7+O5E0sQxqFnjZiXXbonRNPIhEiglVRS9edd1PTn7
kFT2qbaKP6tAm/yGo4pQgpNtTPL77pkcmX9s0PU0mJeQBFXBwE9HGYRERh80dIjRcqZSKqw7TaBP
pYw6VTNcd3e1qLu7sgF+DMPaFf6shGJjFrS1aUDjX5P+5A4shkUvC7k+Ojg106A6qXhOkZH39Z4y
2zDOP7p+6O+R9MRseUZ6eVba/tybdXbjmVJJIJJvuj4W+DIIHYacUz0BhdHPATK4uxIB5l+OofT8
gRfA2IGVB7X+cpvEVa00hd6X+8ZR0uNkKcbdmMHh77Vhum9aXd3lgM5QpdrqtK6ccwYGaoCwHn1G
CaB72+/TskFFw7Ir944+jp8zb4z8yVDTm+uHb20Ul5NHPxW/WD7ychQUyxthi7zcmzkiu0Xp/I5D
s/j4bwzigEnmRpA6CIt7qO+AGahdxmPKSM2bATu6p34u3a0tvhKzoCFgHuXi/urQm7/8ls4Y6z4v
goKlQhfEQDrr2Ou2d0+6r0hsNwq/KGIfbRQKP6ImnqARI309dOSH/ShJipvc0uM7txmVl9Lq3W/X
J+GVq3p5JUqQsSW9L4DG6u9wpP0Y6wHvMuQNrX+qcVh97UT1LMWa7gyPrDCT8taz1VGRQfqye4B9
XBw0pxse7RA1KKR8qOBqyfDb9d/17iy68meRJ4COAtqwpBTUUmCRsj8a3kLLj2EZU2DrtdD3cju9
nav+B9rn+VGbvO/Xx11ZLVNuCYnRpOTqyj9/08/mMYQbkMamSG3SYMT7yWMDyr+Dmm9dZgsqM7Ge
HQERB8SeJTkx3uIQU2julbmKafOmOb1dkal+nk3GIc9oYrdTqu57JF4fy6ZwHi0ENPBembckSXS5
yxfrD32bXERCB/E/WVw4GXJIHYlygTSVjjKunuqHDFADHKCm5oU9JWdtGr1bykvjN4Gq6B+GN/6z
bm0NcAPVqwp9sQ+p2xSHqKqcJzCnM7pyeWV/iibKaYhFKhq9JzHqe+SWLMopSPhSSFO3AKgrG+aV
2ApEAQD2O9td6rqTKrSOBEQzux9WiOB1QBp/sFqreJ6dQPlNo9fzMBq8s65vGblMixm0gLG/Xl/s
mmVSGZlqK1QKO/uckf8c3EA9oRWsQ7FV1Odq8raOxkpwhM9ok/1Y4AaBvVxu0YLGr65iqrzPABA+
g+DpPkyFueXPuHIQHPDD0ijNJatbxgVumDjRPDrBBQv7SUXlj4gVxh8QR9I2aLgLoYjXg8B9AoOI
dAtiqLXYg2NrmUSYGkHSVov2mpFnvIem7k7rFVppKK3v2kHVaC6onJVYF6d6yL9ocXBPehTc6X21
EXzezzAcD1AtOmQccGjm4mYQWRWmXZ/ne5Skk5PZ8BoRQE027vD3+4bUEuAMjSzCAFnt5Tp6eojQ
FWdoH2Zj/FuBMpbf195wUwDTfSwLCjjX9+n7FWU8iAkEGkQi4OFdjmcqKVQ5nfFMvYiPjUk/hI5A
cIxQPdk4EqtDwZvivoO7wlvvcqiY0mxWjcjhO11Xny2ZRs8p2mYW8uEbQ62slXxJAaeXADDedJdD
eSmdNUwFQN5kcXm0cts8Rb225e6zulZoJLFNeQvQgr0cxdVg9Y0DHxTQ6GSZrPquoC61b0eTNqGd
brnfrE7gm/Hkn7+5hpyxUmMXHfR9X3fzp8p2+x1o8uQYjfkWQHFtKDg48qI1oPAtLX5qr0GRUuPT
iNX4YeBstG/arL6TTgYbML21objoIJ3xSqRILGf5zVeF+iBGDKAyWretee7bNNgZY649lmq7JXbz
yre5jMpg4HnKwHWmvGUuta1yq6CD3YJtKDRd+7OySzCAZuI+CTQbk2OJuDFGJmb3kuoz7XZJoJbv
jCc7qlDBtZCN26GL7fotAHN6NNDkfdgU2saRfL955Y9kU2mA6DxryYJSW/JG0RFk7TEV/qgFwTGk
1L0RaN5PO5w4GA86CRVVl+XbnOYBsNQe6UsdPMgpQo3nXFU2Dg2ptWWL/P7VDNtF0m6xLpQo3sXd
VMbIKEI/yOgTzwUy5FngfBld2qCT1o4IYWeOFu6xUt3KYt+fT0xEKbchrWBS2FkKeAQeuCeTZHrf
Iy0U7IoQF2bGam96Lbhj4stnFr+5ZavPj3pv9ndT6pSnCIb1QTjAYfeJ08cvo5Y+qTR5PmvVMG8s
9ftFAOZp2/xK4NpUvhczgxbfKFREcfe17nafFDUsHzqVjk0UKltg4PeTAW2VywvOCQGYB/3lMavy
VKWKEKf7TPG8P3Q9ddF6dIzRr1HmfqqwS/Gv3yzvtzGSHYCpLfQjENlbJuuJoFtUCSpqZWU2L+5g
TM9uPdv1RqiXv/vySEumG5o7yBwh27HkmggrsEppc7w3KPvezmMOlK6j+grGzR0lZo5uZj+4w1mh
WrzzMlr1v/ydlITIlBFRgV2uL26BtJk15PbhL5BGewev7JJDGo3hp+ujrOwUCiFYu8k3iPvKEHsb
JYmRNdiIFr3lwOif26n/COo7/93KuGquj7SybnBoQGrD2+GStuVpfhOPpwpJ0kHpgZ2oXnAMcCf4
01E98fn6KAvlGZneUeAEnA02mfKS7iwSjxld607L0NQflbo7JHpLFydt3dF3pgC7D+mQgsL35Jt6
S9MLUuNhtIe/WqtxTwKk1ZFWPbDFZGr3Ghj6f2NTsa3kA8w15ePhcg4A1aAjPDQ0kuOo+dCA3toX
Kd2VucFvmbaDyVMczvJR2BnoP2DgG+O/WwPmhV1DVIbXJD3XL8cnONYB4n740iV9+hIpXvrgNMGW
mt77Zz6pNfkRVQiJUifhvBwG1mvWcCEjYg6iYqIwFEWnZAjACxYZHQY7Td0bL0EZNdSAyh2wOvhm
alF/whilOygxPFPMWZyXiF6Q/7o9/j+79D/gUUOtl4GR5yjFcYAdb06OZLNe0E3/1/+UbNP/dm7k
/2vesk5X/6KfNFRd+wdPFZcmAte7BsmKIX6yUDXvHwYCENyFNrc/9SeW/G8Sqq3+g1cdGQHcIXh7
VDv+RUL1/sHTgBq7RzZom2ii/vskVHIaCxaIHJ+tTcL36vD4JsCYdVppcU+LVi9HDzRsh1Vta99W
CVZiAB3HjUTn8uL7OZylQg6kmQuldZkFtDYtVaRkZx/QaIQHmgs8E3+gHRac4AsSADpv1ufp59Xz
lvR6eSH9HI/eAOViWlaU6xdnN8UXxMNLHM1yhf8YBq19QESqe1KzcfKnpslyOpdTewZiFR49fdZ+
qUz6c3wPuocJI9J13nF807yLNRdglI/+r32u1ErZF4mVna5/5eV99DoKYY5ePV7ePM+XTZe0DgWw
Jo1FFEPhA46Fbo4rxD5X460u0sqEksWRwnH/cfUtBXdqAVkfAZrZTzE2uWk9BV0y6xX1XWY3WhwB
BaaWeWixm/ONYCg3vvS1VPOvDOPnp5JYoJrChcgRkcH67X51y7moLIT1q7mae9k31Z5tfpKBnQuH
DWh4Xp+quksAWlYiecjNaAY+VE5dtSuUKvrExYWDdooa4AtMSxr7YS/BQDmGKk+zbk7fY4Sn/1JF
Hm/txcUt+/dvNwByQu7E+HrJgUq8GfurmnZFkgvvYIPJ2VcdjkVEdeWJFjusFFV5CIoAWEyUSLud
xDqzuYubplSyD5yb+IbUNPOVIFDO17fQZXHu52+Dbu1QfDAAc9iLS3aMwVOKIMClDsoGKGEHz6mO
rndPEw38W+1XsRP4pD3jBndxJSKQ2yB3pBMIvXdCJyXC3wGpL04JwumOEj0IUnmY6NWM39W++aXM
jc/k21To/fiU0KOE7Hq5faD5DZ6SjiZeTYN1BJHqPeUYXCE0RKfm+oxepg1/D4WwmZT3kfRMOeNv
diq+WU2lNbPpl5iLFIE746ZW5Rvfc/ma+zkIFSoMuCF+8pZeJA0Yl5h2jXmkD5omkE+46pCY9XcP
/a09kJF5P89Od7j+Ye9WjDmEC81ozKVsS15+mAJtPunrhFpYGQxPONFUDz1Sbr5HHAKIoTWfr4+3
aEH+/ZG8XExI+vT8lqWdPO1Gs7IZEKHQaZcJEJZ1HsY+bbfYpwr/tekR6JN0m085hwp5vMY4oHO0
1fNa/yGvzza+2mVpL7/csvEEGV0FobFZmW+6pKkewswxDkMG9DDXRH6rdEp7DJus3M3WWJ3rdCgO
Xc+len1K3i87nVikgaRYugWtf7GNbYGVJY9Iy6cKAug1VoNTaWJ0aGbmzoPWR/K+CYhYNF/lMjAo
pRrElgy6UEuauE2BmTe5Z/q60mGw4Qa8BEo6+wWQbztLooMxmAVOdfI3uOFBzUeCsmV6RyOakaYO
aJT1aGf6kWM8GmD57jwstHx6qO3GhlmZHdkmh/L2qrW7bBt2lVnYCq8Jv+uyZ9vO5o943+TPmbC/
Yk5ZQ1XEs2hjzHf3ok15mGzqdXIoIywOIn6TYSC7ZH6ZVtVd36jKjigb+yVR9bMajX+VChvFcyvq
R3jdbMSatbWhKk+kYU9Am18WFGy9jKYCx2UMXxqHaXarFxi+JqZnJt6JmdEdoW1gzUqhxw+QAvfb
xMTVTPV4WCD0ebCgFR5B0Nl+PXCR44DbHeg9tLg8DVt9oNWpkqgaDhDdw6WS1jRBNsj6WcWBSveg
6yn141y2OvaMvfAhQp+rECO1JvtBqphuqPO+u+bkMkl5f+4bVNOX8kmo3MfaQJ3WbyEVPmJQE+3J
BOtbIQ1wQy1MjyEX4WdUTgz/+pF9l6MtRl5EzYZuid5WeA92Q50eXNnk6oo+OSjFVqltbftLLQcp
4Ina9LJBWpVWrlVzp/qjWraHqhakE6ODWrcGjoo2c3wb6CiPXP+8tUV9O+ji87zB9lqYIqofu0Z+
0kzh3NBR/2tWzSdbOPhupVPlj2Hv3M2R+NUUgqmlDqPyvJK15OXLueucJkkDznspDAgfhJZ7wDvF
OS3M/ggJwdrYRGtLiZwKJSBeMFKW9fIamJqBSgNFFN/MC2ePq0d6wqLkT4eUdeP5snLj8GnydUiz
S+d4L94vCia+Zc317xd53lKICXtsxHo4UY2ZnyipAle0S+c0uj2+1YqFYa2HmWBB83Fjjhflidfo
70Gg14GpvXahFwuMFnBeFpGu+rXb1DujF5COYyBeBTScg1MK94PS9QIOZmce5kLFJm2qQKJPTfTB
SEv1SOlovC15KZ+vb7x3ir1cS9jIIcwp1WrReF1EXprYZpyAGfJ7vP7ATuvn2hUf9WnW4SyAC4in
fDhHemz5jgVMeqrRJ/RqQmChIdt2/cesHT2gKtTTqH3Kqt3lztAz/Py0uZeuvRre0Rq6uaBkYkwq
FedjhNPqh6DAuur6oGtHj1hsg8WB5m+Z5uWgNn64YMM1zQf3xovC7N0bXHsfcJCS9n5ZfCisIdt1
dacctKpNT9dHX7Rxfm4MuF0m4gkkhBQrL4d3Y+gccENVmAaFfUaHV9xrqmIfTQmUVIIsQs2iH/eF
fKOF6EDctkYwPvJfm/dZ7g2+MIQ4Aq2wzwBsQDfzatuITWvn1bHQv+Uo8bhZTlCe2vUo9bv9pCi0
feck8dFskxEqR+ttNMrlKbh4nrIZkRXDS5LBiBHyp7xJ+nWEvposNTivWmr96D0UGzMH/Do9yeE4
1YATr8/++/tMJy6QmEloCMpexuV4A9F/SsGv+GMEhjtrVeRF6mI8B3Ve7iAj4J1a7Kkrhl+ujyv3
1OV3Mq7MDJhRmsjLx40Z6DZSMzxUYfTGz6FH2x9mjbuxt97vbEahcWFSGaUduVQC0ysExk3sqPyO
uP/kCtuBgARaOsIn6QwYGiJrGUG7toLv7ui6G2H+/VrK0QE/ktiRUy3XsusTpARU5tZTIo+s1QLt
lbrhS1aQHIRVomyc4/fBA7SxVAnidUVyv+xdDEhNeSJCtAeQeHSoKihQ1gwJe8xyavBWHh5wUDY3
XhJrC0nlUT4mKMgB+r7cQEgF4fYtB1Uh1j+EZG1YbWfdL59AQgNS2MANZA+KkuXFsaB6HgJA6nTM
9CQ2zSqdw1Rh1YnJ4/zLeZYcygECBhCAbsYiBBvJEAd6xQdhITn5qGT2pxHVfiztfr2YycVMCQpm
HgddwvMuv6oJYc2Z2aT7QFAxOM3SPyPU+P3YbimATZDlr5+592FMxldqFpRpqTfrixt4toO57VEz
8bFOxP0YtueN7iUhYnL8x/WhVvIOGnByufDBIodc7kUdwlttWL2O+EKXHulC9IfIVUgpNUyxpyFH
hhpF2ae0KIUfeiHuqgIiDuIXcKj/H3/KMqQqovKA/ep+M6id37vYdoRc30ejVae9qxSj34YhFCeK
Ab+DVtR8kUPyxr53qw+0dj5BkUkUyyuyd7GJe64yB6FSzXdGHYmoxN6N+oc5gqtvaRhhQIbYOjZr
EYiLHYwT7xXC++LTkSZqRUvRzEeXQz2kia0fGgNXP3R7PgWpEm9cJmsfSBcQYAA3CSCkxX52p3QE
skVQ76Y4PhvqGAB0DLp93hUfrVTpeVAgOHN9edcuMHJoiqEm4lvvyn8x7uUF9St5kaB5opSKuIUI
359Kw6w/0pzodzQK1JNdue7GyKuTS0dPthZJ1Qz5y95c1VVkdKYlgPDC6kT3BRblIR8QHekQhj2w
mFtnau34yu4lAChT6m4tIu3Qjok5KMwuznbJwcg764h4YXTUHPb29Ul9lZVbXM88GMgITKYVsMfi
24xA1Qf0WzgzjTI+iLY6t6qCFTUccD+vpHGhJo7ZVJwRAvIeJqF694AeXlRXKGRFmHnxxnE/2uEA
6ZQrEPNHWwFiLI4GXl83g54FJzUrbQxF4xcVi9sbzH61F12Zo7tYtOnRQhYDNpY7nIIygZOG/c8N
WgvoDyE3dI6TyDnn+lzfWYM7ww1DiSE0tO54fRZWJlxDQs4GMguVCeji5QL3ME7SeWRrwalOfVvo
zUeqHDjlVuG8cXIW2qoyCQbT8q+xltdoGueqCCOdR0hjKPe5N3X7WUtnKpZ2dR6Tsfa9uWmPwlDM
Y4CAwrFvwuyYwKw+U0Wsdgk6JKcMfARwsr64AwHS8Tv7LVLCyp7nZ0I1hB1AyrTUoAsyvU6F4K00
sE9v3Wz+XKd1+qWleUZ8nzGRub4Eq+PRzKbHiMAkzKPLJXCcUEkHmcB5XR98RGOnvWkCzzrWXW4c
zQrW7PXxVpecyiQ4LbIZMv7L8RTs97zWBs/c4Pj8kEyIyAKwQdC1mbbE3F6D7/KMEbcABZAIAzmR
mdWb+KGYyaAksswCTaz9MkdBlkCFNRQkclGc2ZeIHD2lo+M8ea36PKRj71tpGt8YgeI9xrgW/44D
F0Rk/UfSNdpDPXpNhqMtwEZ0WbKcbdJGjXErxIg7fYCECTU5FD1StfaV0WuHPU/MsdvN+UiXJgjE
YO1HO+hxBFKKGYw1aJ8vajvqM6odgXUb4HfooHGTo1qlA8p9Gr24vvWA6M/0mYzuU+VQLdlRMXUe
Q3Jy81jAtPyAb2CGqXOo29+szMAjdgJe3fuDVWbVSXOQDTxGjt6FODIhnYN0aAg/2XLS9qsXoFyl
9WUnxc1CcarM2PtNiQz3NxdL9Ge4E92jU9jT7znSPf2OMFYfhdWVOnd6q/+W8+rJjt5g1R0BUyDE
E+PX/QekJ6DOk6Udh0rnf9ZgfYt8mCO+elOsPbcdud5ugHhPPWhWD/gOgJtvbaPFmTmMmu+h1cXZ
jnp9oMK3NTmmDY+PkwhhXmzs/ZXblCIAUdiT4nvvWzPkECgxNJQa6cjcpIX9O2Zj8cHoKs13EcXZ
9XSnN8Zc2//geTluaFTjHbK4wUOClJtbjGnk83BG9s3eGU00HZoRuYhfP2pMDQwJclHSqkU2ZFVg
L/W+pejWEUpw1mlOUdGVv88zi3N9qJUSg86rQXpKgFVYYcBEMIQ70at+46UO7hWtdafmkX4jQu++
KZ3uQ5sD7gfiXx29KdQOtTF5e5RVrNuJBHEfxtlwqDJjPg/YLp8CvfNO13/h2lpbJOUSZUAVZMkT
meH+6Oo0qti95yUMVSDcVL/tfdm2aN4E6XDfJ1uUwJWKnC5hI+BGwRW4tGQuA9DQmfro9I2GrENK
u3sm9hwyc0K7u+jFX1BU7HInjCR9sdwQkSQzH8MXlK3HL9OUB5+GKrMQPku78kkbWxQ1rs/IgrXy
eiPiMUqJC3VtaQmy+HU5GLJKaIHqp3PchfumH9sU+ZR6RF7LGN27btC031Ne8+YemTpwEcqYJY+R
gVbljjJf/HsRifqf0Lfz+zBGBxoRAlN9nMc63fESa75G4AA/ijmChx6QqPxZKY3zMorY/N4ZE9Dh
65+zcpEBJqS4RZwn+i01Yi2XEFTkIzU2xXGOTjz90Qio3iMaJUevsfRf309AwXCvABHGO2pJt+Aa
0oIpn1naRjWlTXa1d0L07Owgsp/SFFk0veBYX//GleBB9ZSGrk7M4kpbXJ717PZV4bS8NhB/ol4L
zXsGbHJuO7PaGGqlaMsjijIHaChScBp1l3vXcaoSdUU+EEgMGiVTiOGay9XhDK22MxQ9gKHZBAdv
QPJ7zt27cVCLowI/6Q+nKbe8ZFbKTK8vOipM0pZ4maUkDRTvwMpIFAsPEDnlnl0PvO5W4EONINFQ
3PUuBFg7GmJfWEm7sbfe40JAYYOYVZkJkBBQ2y4nY8AASW8jCrhGbTvfc62L8RyarTuw0OnJyy3j
I1hMStsQ0l9cN+0+iVnQsmoFUxXZiJ6i0rdDi5FXTKNOG8F3bee/OvpInXzJgrn8cfPoZQGCDbqP
DaJ2EmryYNbjSVfc6DYLk2njAlsrPEgUKkeNJxmoy0XYgPBvqO5ETWVsAuHTL9N3qZirU6wiyZZG
JitAHWnntMZOoRRSwCXzqUZuOePK5G2R3AHUkYAx6i3AHRZLoluIiZi0EPxQnnBUOHXULnp9o/i2
svEw+qVhBVESisESLm1jbaw12aD7VmZrH8tJn3wRTt0u69vxCPi48FO1r8+FGYfnrkLM5/qBXxse
Ijv9UPo6WNgssnM6RVHWT42BuRhVOeRrZr9QS8dPEIw6mn1m+Z7TO/skqz5j6Kk8XR99bdvLyhJP
M0SoIaUu5jjKUkeNOyp1kJHsXVZl9h26Yp4/ufBJWygIN7IrQDlydDF4GrMjUnHIvAQ8LZPBjtDt
zVLfiK1nF4G1jamR22y5/twy0vde9UikFrs+xtnULEND9ydH9H4069pTTXpyNhraSqmBRuQ0z1sV
grVB6aIAgGT7UwJeBEUk74FCoV9IPDx0eA08Gl0xH2MHG8asm527qd1q6sm/cfmZpLnEPN5nUHAW
IyYm1nKjYERvMDyQe0Vy1NWxRIGwru4R3URTzi67nW5E+Wme0LbqE2/8nHr1t8xLhp1iiXpj4lfC
DRwnHJL5P7KHJTggy6XGWwVD3xjj+pPi2N1J6cVLI2q8OfKs3og3K3cez2FA17jAMANL4HsaUvAy
MrQZY83KEWW3eCN15JK217lbYV4WeJaTDV6XsgyyIg54Lf78zYPR4rxloZcZPu3j9i7GuRB9DEgE
w6gl/tSjtlkOjbVPauRru3xuzyKyi41ovrbFiOPgNplgKTZy+Rvi0GqaQuU3zF5Rce7LbKfOzkuh
ejXq0YmyF0n55/VzvjokSCWJS+FALeteiRaX42iOBLk5ah8LDeqRHdQgS0K39AG1QFFvB2/rebIa
XYgsEiiqYfOwBAGVNZYnKZJ/vpEawRk1WHFIx86+q4JpPrlVrCHrg5QAohvoWQRt4h5ngHQ7FG9R
1JyQIlJxGjkMhlPtFYcFuj4pa9uc216q71Oi4/hdrkObza7Z5JHhm5MGGgQmzI0jgnE3UeFHPgw6
9/Xx1h4LBqA1BzN7ifde4pPYCo05p/rrKrhnDU7d3k60FOZGKU6BIX7EdjrepmEefhBp2ZyDnIAg
erd4KEbEkz0UW8kOh/P1n7V2/GgxOBp9NuDny5TTEkNX8CgGjglocQ504GOSZtI6RrEx4Wu7kPwO
kKkDLgY8+OWEh14Tx4jAAg9RQufeMVEH7sPZObXmmPtVa6l3oRFvYX7WBgXJQ69GYrPM5f2eAFGO
QxN5d8UshsM0hqcZBaMjaoM6MIryMxClz78+oeDeHEK55Hkti1JwN7OkqBOTPAI24VAho9k1CGWm
TbxFtVrBnJGx0GuDGE1LhK735ZTGRhRaWj0Y1LVU4w877OMbnNfuuiRExFtAJhpQ6ULyPXFPtZPp
+5Hi8X1RTOrRtbr2zkxQewQQL86CxPZQzFoG6Jfa9ITe6vVZWUt0SChB4GNbjQvCItFJsLdJ06Y1
fBe5VNri4bei0+rbqK6rfdCn6W1nzT0OAJF2ABynb4wu52EZ9wHLYkVG9IeXthi9KM2iC/FJIZec
+iMeMIAxGrXHuwDjbKqL6oOaJ59td5z+jdPl8bZiC9JYoWl4uUCoCnYxppEMHFkURZDov0N+dvB5
OGx5wq8dZKirXG0QlZnnRTwzce2Jgoqd3gRFvXfVHimMSJ8ObpW3h+uL+dp7fDef8MgllxHa7DKy
IzEO22GkrlgaSfOIuG0HOL2ZD56i/Rm5RfUwRl5yW43VX3TUELWwLZzDZ288ZbMOrrA7qKWinrym
Sfd6YcAhIO5iG6HubJ7z4IOy4S7kujiFeIHvyihA30mpzI2vWAsNuNPx3oQNIO0VL9dmgqs1h0lv
yr77eIwwgj2gqFzdVk5VI2Hf9KQF9RaZeaFn8lqUAaQqQVJUCCVi7nJUQ5k61LgHpq7q4ruUyIWX
BJiR0SljuKfq5BuZ+aXLsWPBuCK768tS2zgNKzuF4IQcx980t0XUiOh2IVPFThGKdLEEv/xBuM5X
zDLiDb/H9a+V5G2VRphs811+LZVdb0wCFC61sAd729KkF9b4z7QY3KOd4rDjdGO3V/OJl7etKPvR
8/SNI7hW6OBpTzGFDpFJ6Fmss2WC/lYD1hkyR3oGiIOifFBC97UGdCQMRNsjtLaPtpkq92VL+T7H
5gC0nxfc5jHCodfPzvrPkXsOyTlgQ8sLt8ynSIlT3sxROWBK1TqwOzTcBAa9tfyCPAAF3X4+GmRs
h4Ga6zkzjHovXA9RUe7WjRVayYLAGOB3hKAI/yzx9LE244iDg5yfohh+N2sEqHkqlQdL6WtM4bdU
TNa2HiAU2YqCGgCB4XI/lFFmWWGYcx3TOd25upKek8jjSUkNYGOiV4eizSa7bTqHXP75m1y/CR0M
A/Ta9Gs1IIhYEaHX6sVuxPNoY4vJX70Ih68Uwf8zlJzkN0MVQzbRH+JAJaUX7VTdVQ96M1T+xs6R
G/XdMLIi8wp6waHtchjHRTHUHUjVpmJqv9kUgvYgfvBuAhJ4bhDeRfNZK85qaBQn18BpwFMoNccd
aEvEKqKT26VbRpFrxSJZO4H1JrVgaKpf/qZorJtqlBecVOMB+AtyMDIEJQO9ro66ndd/oTpt7tq5
mB8GaDjnCE8MSLXtlhTh2kamng8ZgzDD8Vr8EEtaIdSlPFaJGOjJVckDL+psZxegRMootbbSeRmo
360Gz3ZI6HBK4dxffrkwYNojBkwUVZ9MA7FUqxj/CJXBOqEH5dJ3yGeUn6zUPcRhUj0MdeQd47FJ
v0T1EP0y5pHIBjMHwMhrO2IR0UVcWtlcNmzAuYv3Hi67pyarKr9qHOReIqfLNh7tK3cnbSAaH5JA
IF/Si49PWitrq4pHLMKPu2KwcZkUc7pXyvIr1cHEb6O+2hhz7UC/ArA1KoJsp8WBxjKiFE3ZG75q
hOFtnhWDD7G03qNovnVLv95Ly8WF5kSE5rRSCl2M5ZhziN5LDciQKjAmJth+RKIZD8SvWpqVNL5d
UqP20tbzy4l8NetynA/SQDnWCgLfFLTDg55qzq3VCnEuiiq/d00IkC7toWOKpYdPUz7b9cgM3QyR
Ne30UIrdmll5qqwcev1ouMcIJdYPGVTKYxQXOlgVZ6vItpIYS+VO2NeyS/ruTTZjJJZ02C8CeMxj
X6fU7Ov4zp4qCky+yFrKzGk0ndHXaTei2dp5JReHiopyFsiwxQ6CtuS5NYLpAEudRhrtNU+4QJe7
Tk8CXieq+m8cEQQW0O+hRUgzeDFe2ttOrJsV8aFxpr0ejzbiziH4ThFouzI27Jvr0XptZt+OtziS
hlBnZNQ5kmXR4XHU11iuKdE9YJz23OAd8NjVBsqA2lRveAvKt8xy68paGv+gGAq46vJoRlZCm0wF
gAE+OP2naxXubTKR0boYP73Qrk0f8HGCFlA5IQKm3hama61TDAGasj3KkGCil7hkpa4VtFUAnMxJ
5+3UoIy/BqThtxjLjueocId92+jtTT6awXEwW/0GK4DqGyLk4tYp6nuvCzUK/Q1C3XgKPPZxWmys
zOovlCxb3koU/ZmmyxlKtIQ9P1U6JQ9QhHZffDfGioeSYzUnpKfFHt3cYRdMSQ4mDatVt6X3MJWZ
et/odr0bJid5GCphPKohhuk9ifan63tn9VZ1yMek8Cs/dIkp1xqlwsUjk80VJS5245yZ2ETo3+PZ
mI5DLWYf8If7Wxam9hE9ezwuHDv7oAZRfbj+S9Y2E4RPj84/umcA6i+nykpbJIksmGGmxrMdQcN0
nyupeXbnILy1O9s+db35FWVq9RhPI93D68PLv365l98Ov0is8siqp9ADRDdi2fESUKWA2EIREwNE
9eX6UK9gw3dj0QWRsQHJ7SWJIu4TxKeiEmBWGur+oE/5oUPH1a9Nqzx3sFeeQxe/L11g3FFVyXQK
VcT9saDDTqkIrGdeM99zPfnk8Zy8Batp+ZY2Or+TFwLXLRTrkRbQ9E3JbCDziR3sc9NodvqQtvdR
N2tf1SLTDlrRZCSRDsmElZan0etB7ehhcR/QHT0iluAeqyI37i1a0bdWp1co8evdAYm+YX99Ol7b
a8vpQFmWmjFnFeWExcozF2aBXabmc1l1H6MIsi/EPQcIcBjsEQUw7nvRObd6PlUPST+Lo4vJzt0c
t/Y+Nsz5Q+kkPY4EABmNynHQne/mL9Vg6x/CThQnw04Kjnky/ZhTILVW72w1Vta2DiQQTeZE3ORL
OCC1qEHTc1fz24CfPuURgtuqnZ5oedQbV4uMF++mit4xpGxgjpCkF4fEjHu36+miTXmaHunxxDsl
6fJHQSV/54xd4U/wdTc0sFe/jwghZYmQC1oSM5AqkEqadGksJ+uORm/lX4bB+aYBF9t4Iq6NBOxC
rima4u/e8Fru8IBSGKmuh/YMZv0W2zz9KXWMrZxgdaSfwrKAzQBuXU4kZJcKni6BeWgzcdbzojzA
5AoOujNsaRWuDoWiG50JKrXEtsuh5opyHUA61szE4te2UVByGlKgOMKQ4PpRWtkecHTosUrTXRQP
FtcNfg9UOQPaIPhXtOc2NMKTpeFAD0QV7nVKQxXjka1W18r3YbYLHdTi8EPbWUylZzYhhgye7tuD
6x1EaKJoqVrjzsy8rdLuWjWQ5g4dPDArKOUs1XEbREa8YKKT0nt1cZpsQJUx2JGDGqn2gxIb9WGE
D35UlHr4I4mKCm9FqVXgRqkPVaU5KRl264EXAmdEKsTn1raw+1Hce9wO1edST/AI1o3yh9BbqhMo
eJ/oG4WnuBF/XF+ptcwAPAytOdqfJoYdclbfPOQ1occ/kRawjsqbGM7FTihNeF9ndXjbB4LsuEuK
ndNkybFKp+lkj2p6b2Iftw8E9qfYz7a4fQzGQ9MX9k7x7PLL9Z8o9+Ui1mCRTSUb9Dp6s0uZQipZ
miTaAiufgFCbzljfYvAZ/PqRfzPKu4Po9nEyqCWnoysj5TaKMqx00Be4SSNli1yykmGwb2g4SyUL
duziGZ0NVNta3vNAHnDdDJ20PzVVhws2bDTsJfTgI/ls8owbjTiDx803DufKOaGaQt8Z8IPEGSxQ
Bmo3sa8nRBDGuo753Di5nc32L2Wom9P1lVsdibQczSj6bWhKLfZWa4AhkSieCG+0T6XhDKe6iyic
G8bwM236JbWwD+JH8amtf/xoH76J/5T/079KMdVxGLX/dfmvzc9/D3+UUm3r4l8ORRu308fuRz09
/2hw+fmv/+Qv+vu/+X/7h3/rd32exI//8R9/lfyVxY+ifSvdxdrL6fjvb//2C9Wv/03YmS3HjSRd
+l3mHm3Yl4u5QS5MkqIoUrtuYKVSCUtgByIQEU8/H5jqmRb7nyprs1aRycwEArG4Hz9+DlyLYfzr
f3jLVd8rjv9FrY2ziXZfrC+InP+t7+X44b92FjqwMVs97VR7M9ovga8EVTA6epA0AcBi8u37FhZY
a/W//1cQ/otUkQo9b9jzU6Kjf1/bu+tqZNCuI/Hr5/9UwOJTf1u1bPpUfOF37B02O/r5+rRpS7x5
hpboafWGZPbe6plehfGxBZob6JCLJMv6LKqhcVb8v2imQOevKeiZO/RwvZGVkYkvMPpJyjlTz25L
WtAels2L+cGknf20hltjPw1ma5ufbgmt71M0iHnEz/T6/oGgUj17y9zHb43a2k3koq5X8UddK4/m
hy6eeZ2ukJZPaaGw3aPL5fLCrHDM/BTNs2/uDULs4o+k8NttuF+XwNPsxv2Q6pPu9Ry/LZZO8ZXX
H5IubiDR0IGxX0YTFnymHGlGr0n2A8tH8979NugKFM3PYtKeuQfToTci34TDF8HCs+YSTDJWP43d
uiKvXCPNcOutNlrOJTaA3IbfGMOHrcTrcPFrN1gLAd089tVz/3JTFCVbvsbKmFGZ1ZJpdpgWCeQL
qHsr/jA1zZ4/5ZJyB3bBq9WcoAtE6hnFwTF+22pU3cF3kKDnGU2OHJufTVfug+aneA08Lz7b409f
rkvGw4tkUfV4EMb0ueBxH1VQea73lsmoa346o+T/oxgWyBlZxXg503cy84TDtuXDskLxBJqsHcQf
UcXG9zPMMANGKK3s+Nu+T3B/pm4jKwvIORb72G7QAvkA7GRGH0vFwCYUmvsm2C+bJFjz2oQqWfrD
BvR9pye3aBjw6yyRYVLuc+F6k7jorjI7lXh5Y8vRly6SV6W78mBMjPrlB/wUMSNqu5qrS6lvLec2
jHv+u/KafR7T6cxIxN7+QCJ0+xWPB6s7LmBxM8zV3QJ+k4NcA2t5xc8IcwScpBEi5Uqvn0cxSi3Y
ZuHEXQ3HLkiG+O2vP+hBc7l3mNgtTBHhOC60Odo09lkawsFkWXnlOvAn1yfaaHfE0W5Ea8xm+ax7
Hlz1MsFx/q246aALuNxEkVU6SBrhkPoJjspUPtBxZwp1Hke5L73rg5lLKZvgroEbjY1pFcN3Hu6L
sml4DoNv9sfRv6y+0G/rAPZSUWaN96kkopU/UDbjPkaBJe/PbXL3Eb/e2vWzsax2GIhA2Sl++2v4
kHjqCbmnNpyrH/3L6k3SktfHBK+dIUcspY4UVpFqNMxLu1QVewd3XnIloxeCT5zXsWpc/e4/Nt7/
aTP7PQIBBMCNAdI7wCiLiFL6q8iyobVjo2bjAYgCYX5hpDYAuwW5o0eN4lIy5y4Xoz8yk5Xx8saI
NL4LULXmFScUbFkedvD+o5yKmdevv8qaVUGg//tL/T3wvl7pTu2BfgQxEKGb309cdH9E0U2Od7he
4zROznzy6sDwTfjoFvPekRCEl0Fim/7rDP7/bvq/45t8+V4UQSISBjkgOf3Jv395r+1obQ8o3BN4
xHd221budlEhTYBe75f6o4mK8J+ckV4fNHxriiUMoT99yoSxr1BHhb1ygZCzeyiYmfOOHL08kXSa
DMOvF2P45d+P8qugmW9EXA1hgRe5G9gdr0koQsRpixA/LnZ1FcTv23irJ//GKz0WXOYXSXEPhX2V
IGUqTPrPAd7aQCJDM7Wme1N7umvfleOaspN6dRbezgveUc9JOe2XOm9OXLoHvwvH9J/6Xl9VYvcL
31lpaOLTEorqa/RqsCx8KxAenFYzBVzzRQxdXNzLquSK03Fe/McEi2H8sMuuGcU5HQpUao9lVAr/
NqV223+gNcLiYTjaJo2+/P2ovsJf9tmDEgGyAMxclLCp+f0+f5TKog2QBG8XO7XMzk6UK62/1MtD
rz6WcAj8x7BxGSo8aGsEv2h+X533iBSk4a3nlFF46eKEaWY569RzmeA/eckqmoTeOuB2xf04arO8
xfp8nydZMLBK514U7UksqJWsN7WluEeuQxW1OP/9zf3XFkLJiP5AdLfpCoUK9mpt1Kry8KdUgNCN
NuLzUnpN/eSyvxf/NDf3oPr/pUv7KNLr+1LfgHEB+ezVI24d2pIEzvQHjIYZhbb1msk7CL92HHkg
v/Kn76hNMUo60dn20YxbzAsQAzfxORP0Dz5N+Hvrf8gz/2tviOHOgEqxRqmiwQj8/dnWSyhdJEhb
qv9e730cs8lZf1IG18XtWKtyfEhsGcT/gFK90u1kLPbtiEolXR9IsMC3/f1bo8FuJQ6hzYFIJ23f
+k7m2ss2GCIRvdGk9H50YxvdiLDj90EFZesdEOfgLkDhcxzQA2NS/LDrNDQ/bZ221XESMQbdR0Uz
PjMU0/XaeV9UqWnfCkwsti8D8eY/lTp/zxf3u6CygPQfjVco88LA//0uhGj5fqt3h9Jxb57V1TDP
sKWd0V4yROun+JCqcnHfbo2/RV8VlpxW5tOKEPzp72fxK5T+KjGEjC41Fp/TEIXZ3y8FRw1TdLVF
rb5rqX5jCT0zxzYdS+d9HNjmRQmwYGtotp6Tx0haRb74g8t8cvwuCW/NGIrq+PdX9Xpu7bpHMYaR
wDC7l8HrGV8OJpU4q7U0RtUxhGb6US0Hj4ex8Zbl02yY2aAp8z/KCFxbe/9zse0S5pBJqMzSXk8D
8KvxkCKZOqwjm4M7DWEZPZIKT7ieDQFMH+dAm9sCzWtUtKFNF2frtgw4Ze6b4m4ORpL8U117I1a3
iobT7NQlC70HSCk2+IwfEFqUjjkIx5f2ndc2RBOHeFSB98EL+4nytkizyn3a6mQLPtRO5UMmDDwz
mJsxo/b/FbJtNnbHjjQxvYlcM8aXrR87/yOCVGmza2YhjXoLE1B33yUl2viR+lAZevnegNTjwBHR
8bUenanz6H0oPCtw9/VcrMdgNOgwZNOgFqPdN8VULB4N9ZUbTSfp6nJNj8XgOBW7Su2kWXc3DHQJ
zjfp2kwWm+st2OaHNG6q4pzEE/6iONjHRf1htqtT/eWPA2IRx86tZIg16zqI5H7mD9z4GKOlq+6J
0sT0k8NAetGllETjR6v17P8ZiyrOvie6FfZB4JIS1rkuy9H+OYeQVShED9w4rdAzIjppk/QC3+/B
k+s3XDDq8stYrH3w6GSbyuQBFlS8bXnTKWDMg78IVfzoRWcQDSB1XaMbv7dr1R69YuGh5WrsFvcG
2YxuqG8aul/jDynGRXWXW7246Y9BI6Gr8nbdz9p8RhUr+bw4Y+Xcdgbb4/tCtq7VB+sw+N+zja7o
r1KJqYluyLUKNzpEiJxQh5+GhaQnj+macYejgzGr/jCVUcQMdHqIde0Nh+WITZfxN8THzi0Mq6K5
SZcwxbYIeC2Y/+Fgg2nJmv/PNUA4wQ4F4IruAxy/1yxMBqgqjZ7IggtJTIE9OXmrrppYPCw1PKyb
JvX3ZGGCe1ecG0xgOc1bqGvTekySMeVctr4WnwU88PHZKZoxu9itxX0PYrorgie0jWc8HTCDmROU
K8ZClnhWzH2AFM3Wp8NHgX3z9mdX74ottHGO5XKKkNrql0u5BMbcYlXJuZ8Rx+iP2A3FS3pUI+n1
vWq60L1JEtvywaioVjrJC7SPM3rSbUDWumF47Y13dNliNhV37dbrm2ZwidxonsNSPTA8sPnc9LRv
LDddG4/k3YPbAirkUdba+K0OzUbwjX+azfA4punVe8euMCQjJXg5mpCF4/fhvYwLI39aO0AUOsiw
GdSDNyGYcgfqqYNbvdb0K9747YA5wt20VAQ+sunInysD8naLfa/c8xDqbMtNTy0u1HnX67Iu0Wbz
UD84ll47qrtI87hY/G5dI2mjWOLFJ9p1UYOhRAcnAC7tuLBPj6Xc6jcqU0U25kERe8RFXZTsMYSC
ecgIol0SESkW2ln1t055jHBrg0HfL5K8TB4I9XqeerPKUD2v6cyYFXWFZu5xbtsq+iLjhnT9pq5m
IuDRpJP+lr2kVI7uKoZlXBvTdschylYz5mFZ6LS9jDsmfzfQy0sQiv1uywZfeKUuztouCxt861U9
XPeiVIx2Mi2CT4q7FaSHloh4+r5MSFG656DUgrMKekRKT58YbOWEOeLlWDl9YF+ck4/1GrLycso+
GJhcWt0Yjrs2LbPoS2uqqflp6QTkV2zIi/7WmFTzA9xqpb8l0zRP9V+AMG395I/9gL5nNXIJgYVx
+UAP7z7dauJ7NT9e49PSDhxSayMW5z3bMALyua5rehF1ZcPwopyBpROriqCxiw0BbYnPeY1VcQP+
WeVjlqzi81TFZUor0TAwc61TJPEd6ANTxAlnu7wtVEbCCjPVj/DAbul0vFXNymNTouKJb1UVTN+h
lHEJNpsM4zclMbGqWFK9vI1aZvWxr6w3fb8mc762df10jazR+yT69mv2iIvueqf9UbmDdt6XriUl
oisAjZ9jtxkibuVLl+dauAuviBX3iZs023phDolOCtKNaKxdVkxCLSf6Ao05AT+hC5rclXxsj2XX
lxlqZzbTDzFiRemdqdkbTrawAh+QOGrH4C6oJDvL9rJEurZU4nMaLAPbSOwue5DgBStbk9NSd7gt
yUXU8zC3ov9QVXW33uvEXdIy52SbTA+Ut5Jh0DG9p9HX1GjtDZffU3KK7zijyJ9gPxLlzP3ADcEd
chpzQJ2KydhFOHa/FyMn2A1B5H4NnYEojUaDXFApzgMbMqijPzBRHB53eKEZkTC9WAZgusCtZ+c9
Lt0Lb3R8z7JtYuvHRwaW3/6k0MTDHWgjiG/qPmKClcrndlHdZZ7A4aDfWZoWeKLa/Ijp1xquFq16
r+4OJhjm5sHO4Fh3s8SmnHypsNN3ugoU20kfQssYTsnUV92PbvH77slrwhLHE4W3p7m9TrLQBNRK
b/C/9WmX29xweIsF1ApxolWdPx67WC79JSHQEQ/Dy+kgOInkt8AFDH4ix2RpQAJmR8NRt1Vfa38K
xHtos2vQ5P04K+e5N6LP3Fxste+vB19GJQufjMJVDEm/L80lBuN6A8g4eM9ToDrvU51OZio4bOu5
OtbKmdJ3pJ5LLUBjTeO9D101iZvAbDq5EWMIQpZ7jdeJ8zJEgoVbMJgXIsg9qPXLmkG2M203F9mb
uTrNZWG2t4n0q+lziDFzdB7MyCypq2atAaGTdZD2MKB6wjgigAMFJy97V89fyrnN2EZ/4SKr6Wrq
PR7TWyXO5LxHmRAe9HHq9DaVpy5Mx2A81ouJ47tx2ViigaOd7eNsqqwAjI5LJD6CsquOfrnM8g9B
Ha17V8VTXM55aJA4fvTZ3mLCm3rP7MkdpPhs4oEvjCoKwuxam/XFQ9Arto3CghN+Hpd2lOlDkzRC
NvmYDLI4T7IwXp/TlUDana+Nv6/LNSoJj9lAJVTPiqBjFCevckTyLppZb7sR3p41YZWwDwMyBogo
gk+Ga59vbhQkt3+fCbzGgghDIHAQ0fI/yrOvEQQ4It2YroLOscwBsP2FIFcBgO0VQf/7r/uvxAPu
KY5acUr4T9X5tZgX+PTY0mJTE7dpVh+MnYIxGV4OZ9ezO0QR1zWr8O+/9jXIB1cHk09ov5TYSaVf
w5Hl3FgMkxwOp60qSTNWnLV4stECeeWsNOJBd2FZFpzRtYfZ6j81DO85ze/xHjJODC9ABoWn9HWD
g6BP0MmCVefXasy1ZgCSRE/TP2AZr8cXo2fyOaJLhJUoWr3OrmpN7SshIM8dRD+5j65y9nUParLf
79Rhn/B1jcfR/0fA96UH+T9ucpeHADMATySs3a2/X+EVw6Y8r9bjTz9oCSwO4IuWhsR6WkYCt0oH
0jhnOfcLUr8hdiRB9eDY1UwpPCERR+uxDdxuXR6W3rPD16AJnPTzjDdDVB2SXim/vV+CLZXr0W3b
NTM3aViMgbpLNvzxPoXa+Co7qAkuzHTY2G/1U+zSjP4kyPuIqZyVcGk5IUvSIDRW19Cg1bFIAueh
tfCKinPWFzu8K1Lo2k4e9N6AIH5ZJ56l8wNY05YfE20THydjUU9RfQj6bKZM5coQMSTSpkqtoBxl
0ZHSPPR+YuYIVliguXmEGYBb0dgVlHIhXmPNsp3rkc0vOQjPzos80q8lCnMgdavlTiVuiREfK3rM
g/bQJVVn/kiUWb33Ka8v2+m6NGdKLFV1cCwJfvINU9Ik+mylruoQUf+Unfc+VbF2ICWwxRbZgTJP
hc4NBS+pfjYrdY4oL6PCC4d76+p+WKHAm2i1F2qnS/x+9euNW0LzY2kfx0H4o3+ypQc4hKx1l2Xd
3m8ybUmO+oiHho3mCLQehg51lzmH0G4RGiHaD7WoD2lmKr6t3fCEMWcmY5E9SbdM4HSQjk4murcM
JFN0RR6SP4yh3kwNHvAwyMWlkTONpwhoRpzxmXHnuMWepwl65+Trsl8+YKS4ld6x7Cd6iXNUriFb
5XVXiLI5F6oK++aIOXc7Ncdt9DGmwCrFdUlmyxCOZ5sbA1/CP8wkxuu7yTZV9UH3QTZ8cfopLLgX
FTsbQQ2qnpV7quK56Pq8lcmKLCCnh6q2A0dEFI+5M46iXc9mnKG8ndLC7JOvkmgZD8hD+Iad33FM
LeJDhnTMHPJLwwmVo/y833YQOtg650EppvXZU2SzFPWKGsvNgxe3S7LcRVPjclh2KQ90Rrysy7zv
bFmb/gLQ0UwU21BwRdqbBK23j4q4MjJPoGV61ZfBbJjsHOdigQ+H9GYfDW58Sf25zL6BBigarFOJ
oP94YWYurXej1WYEXoRVbxxzY8AkgulSYSvSzPf+EKyyPgedrFwL5gJ40DxzwK28T2zT6osTKI/Z
jnUzJaY8FIR08Z2kxrdGebY49K4dtAiS/u1Umc0T3wnPNdPt+pANG+p6O5dNwMSqavKQb4xytf7Y
qBTXw8GUHJOKTrCQeXOQdpB7mWvWNcO90OoCa3oJnZ4FmljH3W6HJnPa74XsqVNj8TTwQrjIYuOg
pfjhdKeQi6DAqEpDNeB2Jqnkk+IaL43vkVycbfy6hbM3Bs9RXSV8uoAsxfYTpXocuzlnV9uYr7BG
B21vIO1Oyn1b4SZTRjkePTHvSNqOzssjIqz7+y3BLesiGWARV+TWg9DVkYyHCb4VlF23fE5txzfU
67pfGL4EDXsarYDiwWvpdl+POq5oTLvzPLt/4PVaNeffXtGV8SbJnaNebl9W3A+n761290VqeUT8
daGRga52AmnJUMCj2sPcQA7qI02XZfbO6wjtxYWGGWE/qRmNo091X+0L1LZS6KeBRtziYXVLT6MI
FHtyWd/pBHlVwCo/2wuVFZ16+82v8LuGfCYt0k/X8R/o+yz9S9bCB+OAkFlngZttbLEyu366mxb7
c6fxwPJP3HXOesv+E+4/vDySxkEfiLuw6CN+dmanvKx9XzOC21AE2P5RUY+2Q7u5XTnf1BR+ufCA
av70fe7TfSNCI2Po7FHTOocZwEhgy9Rzmt7nKxJLg+f3a+R4jYe667YlUPFezo5yeUhJGtfzeqRj
eV/hfbruT2QeQedWSEoQGj6RUQheuo5trQLuX7X+Xm8Hs94fhWDvCnkGL2V+IP6RXVCman9pCpL9
vSaMLJPk19/TAl/rp2W2HGuAcVAApuvNJFXMtKac4zCVCBsn7kUUyuxv7YCTXM49/LG703zdXJcs
LXYrtWn/oOvGPDXtvhgQttzfFVTFPh7XmxcS6/Qq/zVw6ApT0Y9EtE8PTUApHq53aGKT8jhLTfr0
qXXqfayvqwj1kIjP7tZ2/z74fXz0el2cbTBE++2+3NPQuZrDoYbwLh5SiICc8hx9+ykVt1nH8M11
1HQP7VRMYZq3rr85f6Flpzf1RtYBmomku6nPV12Px6rcI3OE9VJ3ZasvZROpSxyUODY+xGFfTh+9
ZjcDygklVGeOTOOqfQY/07C1pxHpgfUcmWUCFyKYWiQmlpm/SP/B6SVn/23k0jD3ORDpQlRwnRWd
agBWUGvec1wdT0TwBaba6lkmRbaq89KPey0Q6UsO3xu3Q5v96wYavH0ECMgqJ498WABffUenhMVj
a8hWTabS+QciY335A3YhC3W3HBTN7TKsGU3PC2aA4zfXrZz5MxLPCArmVxhsFB6pDLszafe6Tdkq
PkAS2fGz1MIf0nkZK7fv8gGEjG9jr0hH91k4ZYscp9JgZBd/aCTpjj9Ne+E9CtW+slW77puGGBoS
It3avUD/C5xcDNe6IJU6AmsqTeK+nGarakLufgr43a9Cvo54qy+BrY5DOc56/iOco94ZbjzJLplT
C9+/CCGrvSYA6Z1LGdf0BZdZoUeMdiZibzO1X9USNsH4JTJ1XLyHJr47ynH8U6fbxCz3uU9Mzj2M
QlUgJjBG0j3jQt6Te9aThiRKqc/ALTi1RFvD6bpdbplkleNORLIYJmL2ofxxmu23unll9lWjEhNc
YiT9+icMhRY+M616GAu43RmQvyvsQ0ay04qKKAG/OLR2rfnHG6BNljSD1WzLCN1a/hzwY7+6Cf2F
+id1ZjqbytSuQ/2GYnzC7rWmYj+RRk+41D1cx+7woqIrxn/0qtrn60M/5nGbqmsZs4AmlLH5ow11
6Hi5yjrKE55f71yL7GXwZeLBy9CQGqs/135CIuzBdqiC38fQ1PjoEqSckbRi2fGporKlOli/y5bx
MGhvS4NjUEIfWvK00KZIER1uTVsfmmUCdpMm2PfBNG3YBVIMLsIfwi37kfhYGkvgOEeNO/LoZuKq
j8ZQo6JDDz5PkJ4yg+/Du2uiNNSuKs71mrVlfND4EU1005V2Tol8WLhMhJc0XmP0El6u6MAQOXzn
AiwpvhGtS9fmU7yUbNUEuox3L3nye0dCv0/UuQtNvd1309BWwzsimmig7Suu1h7EaHKy5K5uLOZD
z0Xk72eytY7M6pu1k3F2bsUWjIDsPeaR0e20+MpMw2F0vLJsLyiouoE6Y73Sh8kJJlYbt5AAMFWS
8o/B8YL9HyQ3gnKX2QmLNGhPNXvxS7v3lGVjX+fwpiqanM4TP2/ZnxSLBEoKtIml45D+2Q5RYnHs
qWNbm+IntuTrvmgQjnQ1dvAKoVgKLWeJ9Codtg9SZGNbfbdB6sjg+86qiuFEOQaHNhLEUM9Ws/+g
ccSeMOeixSBlXA6T64V6eTFtRMwxPRDK0ALOnhHXmV8mx3HzUG2m1UaHXeyNeFrSll6+tat0k+1H
OGRrk9yWY5dmChE8LDZH749+WcNY13lS9yVhfZ5y4FYJK7QeReMf+gUFr788wuQiu4XI5Hnq0QM/
4iojIRP+UTZqZibMrAmm6GSmW55ov+pfdJEqFa8lqP7aVeOlprEwvveEocZ2JH1bi/XkdZ3UfYe1
5Lx6uCQrEYbqFneUoG5v0z15RumSMDNxHt00tst6R51JLBWVR1zOq9M2p/D4zkMV8XE3NJxSiD6s
PqmKj9UOGupu81jSzRKWYz7Voy3iv1zrJ8Nw2iDO7UY3E1hneDtpanPk5GWYmctSI5pIU0yky+Lz
qCIRe5905TnZ55Lutya4gfhXrlyKwo7SPFDHQ1GUwIAbwvxcmvRbO/gkn19FXGl3O2RJm1HWiETj
OCxjh0naca4POJ2E0EMm1JQetkwNXvNICNrzjmqVWNPBS09FGtxZIHEGtZd9KYKbFRqWtx2nHjTu
exkm1QwJO6U7sz/GBZ5mwyldOFgA1CId8Egm2P1r9jwJ1LHkzdqAb5pLE7hJlT0MckJR6k66mWzs
eYBdZ5s3jdMoXd83Kf6fwzmTHC3peZSCKDZnxipHvoEqJWnPzwv8iSoUJ3H24x3VhrdS9ijt0uIy
YOZG1f5FJWq/eOEz/IQL0Ntw8qJ4o3Z00Eb7Qo6MA4AMnl7E07lzVJlM53CpXOLSIrJ7nDts8WK6
YwgQy0RqID9mn0MbDUl5CCxSVclhSiND7VKPkyQCoQdvc95TexE8R925vqjpAd56J8uh+Xu1+9gR
xADs5oNVK1fSi6ZiW1pGz+1aRNiTUiY3mMRUkYJ5plIpA7bhRdVZ+udGc4qFYxHStN1Od10BNFx2
JNeqWLM6T+k89+eTrBuKjZdG0ZQ85xheFPpZg6IKpPBUDE0Vtxk//RbJVKzh/YboUdt9misv089j
LalcccXx7C0ov/a4q26PWwAzog4OSzSvdvlEL1EUf53YenXzx6SoyxGiph2dyU+TxIQupLiSCBYo
XIh9K8JmbK+uDCjV8cslGyYHa6FRlrH/fvSDTtWnWK9t6hxXZ+yc7rZjqiQITIThOrb9wS2pDrp3
izPrEtCorTBGyxXN7VVPzXLKVHbpjKKB64QOrXUmvCUyr+lv4k5k7YRQepR1zV0oi3ruMYJhZ+rP
i9o6F5AiHlyXFqKWzEuBHHv9mpyjRS4LHompTU0E/24MJVrXSorWyy1lceOdyM0Q3Dp6cTK4Dv1q
SW8MTORp5e0FaE9YPZfzssjyvGBSLJO3G/tg4OalqpbCv43LvuNa1sLdc05VRyOvrSIW3ZsiFXBC
c9pLt9Y5oqWZyjhHXp647whbbg2SHA4Lkd8hw7Io/jb6YuLNU73tUxgZpz1KQDlr5IPHGiTUIREm
SzpBhVn5wybZNL/ztqogmndJNJpDX83775bB3/8cdd+Af7KyUP3HsMOCdTrMA53vbE9V0bn3gqNt
xSipieRGBms5zNtzWUyWdyHXtn/uItnbv+21La4Gqbw9yWQ3G7gAv/WpeeQhDU59mlfl6DXRIZDr
PgReSZDj33bp2DM8IS2kvGadgcLaRCmOv4AS7XbOhVA9jr8V3Zpx01mATrRD2e9lGPtUCT1c3HDj
pq+3LiMCDCzYRbQu4Yktgswtb6LSwytxxiC+r44xZF2nPgxzR8hyIIWsqTpQzm5FcZDVnh39O/+M
BtZ3lXLy9EdiZG8fKkkN08HLLN1vMHu5tv97t9g39Mdfw70Oxf7c2SJ2ZKJGEYILKdek5ZeTDht2
n2ncIl5ryKv4qfcl5aoMqIIPhslNvjazATjvqdcn7VsN4MUntB5a3H8NARVaS+9NIZo1NwXUj+iA
GCPWr4cghZiy3ujFxgGFn8ATGU8O/gTv/rUG8IWjcHXWlSuQkHdimyaSzHPy3Q+tQUTBXggV9uRq
9Wc5ZwcYyIPXHWy/7g+3vU6raSCKq+nMWTQFpES1++X9eiKO5/j8hGImU6MZp30IoPvugHSH7r2z
HED8Kyc4DJGu0a6su1rbCVLPNhUVzdXWiT4reDgVIF7k80xyE0S16B7qK4TZiHEo3NsyISptQBqQ
3AjeeDqeA7QSbWjAc7N4HeKv6NsHLhFSPJVABR6oMncltsR33IO7FrSXPDUrh4w+p9tUbcN58iZi
EBO0nXoMZ7zJcKHsw0xVx9lAQqNRbux9Enr8DEAd9Av2INEs5DgYNn/jMPmFZyQDBrOHchmH8l2B
YKZPSb9yF/XgblJQ2RlsZhybr+U2rz1+fXZTdxsUDJqYV0qN7Mhbv22ahrdVBd98lIdpMAPxxuOO
tsTA2vdL14a9ghYEOQb++2Cj9VPtu6W8VS9oeJUuE/l0V3l7Lu7ode7+NGPVJm8Kp1s2EDVX0kad
GxftyfjoLnDZb00d7DDEtC07ZpTSccXN+oO3r3SmFyAHsMJGjnWFaFq17XAFm0/L7xiUJo7yrmt1
+Cf4Ic5ujyjt7ZhPSstwhGC0E5vk0QZjun6egqGKoUBMYz/pR9sQH9uzg9HL/Bw2Mu6m07rEm0FQ
m2Rthdh3RaPWihK/92UZopk2kNFX5Kgi33zXEtL4AiPLHomBcMdWBwsnbqCd2GYr1tXZjpP1abK3
YFQvAzWHpIs4muLqhfMc4WNb7RZGk8YgrgwD56McHX+gW4FgtsDky/TgiA8K4/oYZ4dwVno7FUNX
ivmULG68fNlqSm9EJQ4x+OexrspgAZrQUeCcRQgl6ilRGSFSHvsegOtt0wlv/FoY6phPkgIIXgg2
DdHd/PfNUiiY6AUzfotB3XmuJBWz00iHkqtOdBTtQInbYXLAo1JdItNz4FO7pCyyRttYPfX9oE11
LvrYmG/DIjf/G4lHtGZPs4BP+pSNzg6foozP2P7adCr4bazTRYz7RKgoS/Dp+17JSM7VuuNXcsg8
4MWy28shSnk7cWlDTwHxUvASzDComMD1AeLz0dLQiCcU+6bsIEcjHtxme0He+iDY0arN3zHDX6Ba
53gEOIeNyr7zMVnrGHl6sO+oftiqbBPNm5kby3rmPE3yJDxUS2L/iNFcABfwivato2aSFl0cM+lL
0wOegiJ3XnFY+tQdP7XUUzaSayELX13Qr6YFHNuNnVxwRdgo8TKLTtDLJjw8LSelhtKn/QWJhytO
KMVIXJS3bWmDJ0BpCYpX6GHFadosIsWBq23kvtfRXLIPTQNKB3TmEcewHiODiFtysmE3lS3V5VEa
9+QZ7/8wdx7LlSNZmn6X3iMNWix60biKWpMhNjAyhEMDDuUAnn4+543qSjKmGZZmYzZdm6jMZPDi
Ao7jx8+vXD3fpZwbBkcrc5Y4y1S9/utBLzXORLevx4+QdvQcFC9evcLn480kkakdguvetYbeuApH
Q88cpZAWfy83TCpVVOOdAyBlpHraNzaO3nk6O8B/MB4hx679IecvVP4unaHrprueBJA62xmIvNdb
I7dt6wwHmLm6ihKvbdZDkS85ZwJYNINWZfZKLV/dYbSWmwIxW1oAYJdq/apa6HpwaOZMpsGpP83F
7G8CiCM2h+DXKS/+jzTOm6R3C1HE6dD6sqN6z2lREGoPBSSNjy+rFDlC0dOxloqfZ2+p59tfo/k5
N3V99xbGOfcDOWHew2gwjHtJj4PgKsM7qImTNF25MZyXwowOhHi9cN6kpgoXkzjUtVT+fW2l2Emc
H6fuy4gtybJfXWdJ1u+o+Uq9iVTz0q73UImzsP7sKVrOgPdZjsuPwCgml5ORh/iEFn0o0Fdc+1ml
KV7Q9uHWMVNt9LNxpiWzkT/NWAEbCCodXFjj2WoSz9u1nmwksh83qrKcSOjFom/LjUX0FEn6/VOD
HJn+miaiycTj4EA4kDsH6ktixzDRDNaR4/UBy7/Ju4DPNAdJU3FXzl01t1+sNB/16jiuzeJ1JPVr
qlxXgZ441RgBamTjdcb8a5j9Wi7txqUraeXEy3J8eJmDeyn4y+tLVx7vcmNB+WoAfBIMXQCBxKL/
OFaaqLQtHp4N4rYyXB0dtqrY6Qq0N9vmOFH3e6cZD0tlZUF0vf4qD4Q48SvbYZn5I+VIzPWZUD/1
RDq0vZVMHIcDe7NBM8br7yqzjfLNkCgIYhdDXU5duk9pkzCvHfFQd5IzVDg+odZmu+JKs4G3XHZk
YIl5HMqtA0Gw+mJ3C+PavZDtLOtLhLkQkJ8HVzZGs6MzGBGr9K5Lp3ZZudlY+zqawM+Grz3MPlBC
FRXe5G1dp9PbL3o0d+hxjiyCatiPg8js8aRrhpl/EmQ/8UdTVmH1peylZHapgLwQ/6+N6yW3nHQ8
hwkHkVnRnVpTy5k3Xglp+EtSUWJfulKO4XgdDj6hRWxtyzo8FY6jgpsZKjKJG3RVGmM4TvebSOoN
g7kSEAIMNCio9LG60rRHwEUKpRdRwqYwnh6n3Ma46nIzCU5dFDTcc/h1v0BgJuk0HydDGhbTJ0b+
Lv5mS2XWCRZokbv03bZfe90B+jn2bi2zd+EE3+ljhRLblROQE2yLDNVdctpElSOSeO2QgYhbQHfD
L644VbVGuFcWqpV5b9p9KucdiLM9Oxtgo6wg1sgdvbw+N0Ra9vQLaesyu+zsLC+/lNg88vN+Mg72
gkW9p/Dnal45QqaL0+dTZGAu8BSVnr5DQPqFhQGhZ9gAmJbPynyYi6bLvs5Vx3Q4E5Ps0hgZqpMx
CZkZKeT7Oil1WylazGja7ZqKgV8BotTb84vjeTVFmGkKk8i5JhI226Bsfx2qk0qYPM1hr00f8plJ
O63pEeVCoaDPdopRzHzrup0uXtigcp1zmUB+mC3M7x+mznf75UK4XVl3l/OIX/Wt4Qek9RFM2tcN
0Jll9HUEMatLzCvpmmSWXIxTnVto32S0evahMKjTOoepLJlTmYNtM+pj9I3ccifZzcaK5dkmdXmC
tKjojH2+1DLiUAmtJ53jvIUouyJCmpX1yTD6fJ7uo8btVxGjZamsz2zQU3jHLAXoJo6aaMb/wVs6
ZhsbXHVbqGlLDtXie9YSdwdSHtheX+zWLCitz5YjBn5R3ejmXxd3/WthgjlDta99wOvgMCkuFf1r
Nq5tG5somPG5W0fYqcMm6tox/TKEIJbF1gZLSMsTlF8oljfNMpnYaCavuF41UQoaeopCo65keQWM
DPngcFBsf51V/2gi8DP/xGWrJrlqXmuRqrNJ1a8Fvaz01tNNlX6mltbXUUFtzrywC9qMh4V9sP53
Ve11+lmsw8y4yB6nuXz0ZGSK5eYIXv16nYTC9JIl1oFtmwfaRHaBuCk41w9nywCriVWSGHrYPs81
8TsxxvXMA8hcINJh2AUjsvcQOxtVV2oftCPvcgyCgKP2mdUzc1uYoHlcOy2zytbgBG4xnf9DX7k5
tv6lmS6hOlmr3BzwdAAn0Fc7Y6/X1jt6bsPpz6Zs5skm1ogN0sZEYZC8+G2yiHTvmblFdJFRtkvy
MsMsaR+sVLjtQ0hP3Vg8vFJ/tyJFMsehOLEBuFvmd9z+I1Y4d+UYGUxnROf1MWYbTuXGNG4awJ3S
ToO68KJHIMFfMPoRDug7qTf2X7fOqyd95Pi124dq1f3CrwaIF1DDtr/2qJrZG48GdaS+Hi8PNWJr
Am1z5oHpN9926KX4TMgW/kC+Sdf6fbqZNILM5OXIXviFAHsCprO4QCctxoSVtVSNvTfyqgXH0GwC
9zQfSP0a2Tro6eXOzBJy5Q5RbRp/iu94tYz4Ny8LWxecFzXiiNEbcjosNN4KkII+gpi8Eqse0XIG
IFMGxZ4snzrUwJOqXXjAwzoUnrsPGsBZHWBqTPCNlRuAxTEZ0RxexscLoBUmnjDm/pvXArQLOoi8
Sf/xqlf1Uo7yJRuSpVGwMPMAiI1i1gVMeJMCED3KDo9w4FIZgHoc9ZAZuFn1it01CjovUnNwJHgT
o9y5CA/cHwljMv8MeSzkSEjz+pkOgaKh72b8DEyO4k1mAwMsUNhP2tzB8nVbdkgNsrhSE67yDMHt
YW3/QLh7S+3j7sKb5LSDpagPsRC35Hd3t3CDQTKS3Mle2c3eXDOmHQjrp56D18ckxv/bR7lkx2vt
CPS+3yyCYPfAcrPJQpBBw7mrmIe4sovy6eOPeaudO36jv3/Mu29U/ffHABwJP4Ch5OqaBrZZRCEz
sRYnGPKuusGvzjrcBQyYe24yizib+sH6Q7a3pZ1d3qxezmxY7WizNa0Ffa/ks0agEPAKRVvMe/O4
VBDOsJ6ffY4xaq41AJyEgQR3JUOiuARaAQo8rpVmajp+ds0ZLnb/AjQVxmKcUz++ZW9Zlz5vFyaO
WqaJq7om1L6TG7pBN6VOgELBSypta5AyKup3oYOPQblpnQJXC5TdWEd8/LGvr+7fbw5+1QQC4eiK
BQkWbO8ztOGLr/7ije3ehmlLIesjlFo/26KnOSkVozuacZECu68d03NigW39yrtUV5gyrwD3xxek
l8ab6wlsCxtAbHJCz7YghL59GdzWGzW7N9m1kO6RmjHTwqJjar2qeC6ZVi/nq2OSyk7VmbkbGL85
093Hl/DbgglRVOEzjFeLxcmKpOK31yARFvjwbDSt19UI9lgFs/cVHfxKkIocFHh+SIWSRBe9lo+g
XT2EA8cTCawLddP3s/Yu6TlCgNYfYfWPL/It6ZqHpsW1+k7xsSzq91EruH9AuTOGcIMzl5Y6LUfJ
fcVKbdC6yZz184c69X6J8pGYzlk61obnw/95e1sQm3Wp7EMySkPFmOcBxX9dnZTS6pv2XOBdq6u1
zIHbP/6q79Yo7y3TKx0/oTXMLuOqdx8MN2LJ5pn8yS5q+O2Mv6BuYJmezY9Hr4XjHiAwBNZv6Wyy
XJmc5uhxUsdp/5TY986IQF8PzRFj8ZCwKK7mvayauQzpZJgKbMENNcP+yJXRM0LmKaNR6F3uSOAJ
mTFj/WEqzZpYxFi45pZmHRXbnr9qRBn8uj5X82FmiFZcjkgSePm8RfEb8rRHivPxrbTfyga59AAG
uU/wHFEe0NjfP8OkJXGIkQG3svdGjDSWUZ+/zHGBL0VoSlV9UusKB31TRkLrgVoPSY2LbHV+JYvk
NjyjoPVKdHf1HGjaTuCmMJUQ82gWTNC4upzimMYjsBoYcuz3NpL4M7HSwsDlfd2UP/5Svz0PzK50
4jBGtAT8mt57wflSr0GXltm4Qbd0JOhAt7kcO4m+qKCQw4pJtZBCxSMSWZRsfVp1INNGGWYgjW4O
P0UBUxWXR6sMm/xF7goKNw1BhTaQWYerXYGk7uMrf42i+Xe1o8agfbHIX0Y8Qb1jZvT2lbKJ9F0g
P5BYaxYa4OgLA1aTdDkKPYYzcNILgpcQy4gkot52/si3j7tGcMQeA2hCP/oc64EXcBtcNGNMZZbm
PKuUN12ZwJDzRYklUIGiaMHs1oV7ZtlImCUtQIJ2B5zCvP31xCo7YQMkJUhzh+3GdtN5F0Y9dGwI
J+S1fClaOO4/PcOqvGRTyFIauE3WmS6PKUTW4pJ5Zph+6y0ndUi+BebzPy8BmrBPH9+yd2J4fcug
G4ZUBC8ihYCt/e0tg9dcoQtr1QZtrcmM5FdLWDB65OU6NpxwPPLGgwRQlPkLsCzdYOQw78oOopty
fowUmjX/k37hbZ/BldGjMaegK7TZy/3wXZdsObXjUgTXjfmqAkwbDlecBawCsWwdIrCjjUycJVti
ugnUoggIXSu/kQqk5BGGwTz2W5x2RX1mJcKS4yaFPkBN/fgGvtWx6KuEJMFm72AKQQbmqx/I36wH
OWIljD0IHwtddICfGTUMBTnKSBMdVKbNZLXPEUhximavVq78k23A78+PPZ3DrW0j8QgIfnu35AEf
bZ5AJrZggAPF0w4S7Ruw9nU5ZPcLFQyjnFfhoa95WJxKEyehXuZjqrmQndFCUavsSpelj+/Mb5fm
MEjEaV7HiNCKQUt6u7Q6/GKctNARVXXODsOsF2ocWrKSAhKZDfXSgZXBtSweTqWfFw9aU7VPVamZ
eeif+wICOdng3/9wXe+LNs4leCxQ4hz6RMv7rUoMBLQUapzP0JesoNCmb6BphcaiCTPdpnCxI1jP
vWZ2yysmK2EvLnGM0AhbeIS3LWaOIAUfX9bbdoCOEUcVAodo1WFARfy/t3eLtz3MSrx3QGXhXnwp
IxdvnfgXmTOzWANnjY8c/E+d8muW0d+Kpo0MS1cAL/AdnbD3vkVU2GSXJagn0ygTUvlqzRq2QmhQ
Qm+RDEx6IMOBdNkc5WyVDHAgalDWPi6QS+fX2EUBwMbQKS28ChzO5lGCTVavMRG0PQyky7Gfxx+1
muAyrjUr+VBUWA1AjOqownzpvvlso2D0vtWNZm0O0KCni2Exp8WJ3Q5DBHCECPR9x+SF0vjP7jvh
H8CD7HW0Hybv0rtVillJxKdO349a+WFaWKS/uq9f7wgMcqrvx5/6rimmKzeRhWnhG07rbvTbXQey
VmvDdAlDpWym6ksx0n/1rAK9RwqpKxW7k+7AepAp6NeZpZsjQ4DFrdddgajXisOuNvlB7D3Z4RC0
p8wKPr7Qd84IXCgFGM+UiCO17hd/y3n0h9nqMbT+F9SY447cf0G3VrM8VLFoPpFt91FE4G9C8sDX
JeqH+qeL9L3XCumANRVm4ZxUzPt9MBws7KWffSPhWvPbV7Nr+UVEwdCYg8lwDAnPjQVdh2bSeHbO
sLoMPLluzRlWwTWzas2px4lAd1qELOnRE5iuXZ2j40TAiEEAQdObrkuXEevZDPbc1mP/rZM/1Ld3
lZ8dk1ti+p4daJ91dqi3L6xcVpEytodCCmfJ/ZSq3Mi2k0S9VG1RbumHOiIbG7/1S8YI/g/7ztsD
C4/FI/+Z/TrikbBRvt930LMMwARKbNYMkV6I/uvVI2zM+kEfpF7nNx+vhPcFCv0g5QEfZE+fHGgP
335fhjj4FywF2Hcp9HytcQvdnDaZ1Iv0yGG27ZmD7sef6+gW5O8Fysakh14Ohw6X2InfjKzxbBkT
tl/wD+FY1XkNkRd63hH+cgt6rFuIn9QTY12pNqNlKtaOUTo9f9CyADkcOiBrShDsGU0u7IRPQm/a
Ws5cMPzC2NU+6eo5DepNUw2Ql3azoinfHY+j+EmsyQ22/vnMxGypYAGFyyzMO8jbdaq2Cl4OA1K4
vIO8bwoTh7F4zHjy5pU9S9G5SD6M0OpvlDlRSvYYy+d2+Qc/XF2l3t4jbR1ELUfNqivKu4cjvdKh
FQvJBl3yCMMsg27l85EE8/HTeL/qKVycHSNQUw8+kGPqh/W3fieRk7sQWDDGR6X9akMpuoN6z2M/
NoupQYg8DnCvY8GPP/t9R2HzP8aXHBMBxgM3eP/KjcpZZIAzHThqoV94Z9KQACAQT/+4s3AWQYJv
1REvf/K6Ho6gWuKZ/IxTdxpF+viqfrv1zBuxBPNpwLRg+/3+WY31gCcBpFKMWEQCM8NOAZp2PgIr
+Iwff9b7sztuuCFdL12Cp3tjWKRvb/8wtHnrWdlAUKAurHiNyua67Xt0PPVEC3rpv6LCttND5RCB
r4t0Ha3suQPzlupPs8D3NYFqYDPAxoSZ/MLfu98mFNDSLAdXngDU4irkLVYPMg9161CEpmaIO0iG
bZqLrCrN9sKBJcSGgeENC2YxHaS7mwAnFWQAlNnJ2LYtwFx+gL2nqQ/KFh4cw+L1q/3TW8lwOGRW
RyMYeA4+v29vZZt12WCppUZEwXo7gEWrbMbaTpORojSSxc5cC/0NEsFh+dAbofR+Aj+1lbONZu24
+48viL6UTVbPEsjueD+zhKSKDmvGGqIzIupcZcE/PpXdrCkWq++v7KD4y0mDYXpBw92Bf4qa6+N4
sVIQK6xMuO0fX5TuOv9eV9j4ETrT+TkO3m0gF29vUpGZCu/BRG4WBq28OqkmwryMLudgMBscVnQl
XmbWl0gr3jx0ppoD+/FF/LbK9BCTkyAvvd543rcgyDbCGtfHanOkzwV+xydVM2NY+S/m5qglofcf
f+xrOXnz5TlQMZxBIMDnswjeteR9E8yBslxMemasgTpEA2JGt2ZCDhafCPYO3DMY3aD0zivxYkzB
6uqtk+cslzojV+w2xUEa9hFumHzFXegbJqJvV2m9UzuZ6/gjEil8CJTEmg8y4q3YXP+SymU+6/C4
GsccYg9x0xjQ8EeXI9ULkHmhm58vj2/6x1/8Ld4Q2Dif8qZS5gMLpyz6v7cPHR8lL8sjq90QREoZ
4ayv9/tfLDSSUNhKI0VBzGK/KYcePbxgyIdM81UC+Xot/8gT/TL71jV983N4a4D+/9cPnbKu3dVF
1tR/Nzhn7f7Pfuj/Vb4819nzu58/mqHb1l8mJhGWCS9Qj8t1vJH60Q//+R9W9JfufvRJBCcJx/Kp
VL+80F37L3pQDnA2UlvyhrSDed+Mr17o0V+E5nKUBIdgLKaDFN95n3/khf5buwmYRu+ltzjG6+zD
b5eEHGUmayJZMKhNp9uiHkoJpzg3dk3Zzn+aqbCFvCs7+O/y2mEzCqbG9b+PZiFKDYce3WsOXeN+
piJnL2YgU/jViD5RorrIfVRYZx0EN1u9MDfA6KgU9nS15IvvnFR1mSDrgXVyPYN8lzuR9mO0jXAB
v8VgwLe26eBn2O06UXXeuwNBEFXdqlNyGmqsCCIPz4IZ6imTQtHgJb0kUIsnH8rRRuDigbGTnVfs
vl3VwlPLnVvOss1NpKqJa5E5tOsiIyDUhW0zEWEdZp+7pBWnIhuNOva8MYo2iCQVNo9Z23J+6Wo7
gvOY2F8jh/C4zbIE6RPzat/amFYZlZizU+/4m9hnw8IfnGpLnTSCTVi00xVmPM2nnhPWOVq1/E7U
QZcj7lncaVOimRhjtKYjVIDJtY3YAN2+mabAFjsL7Hb6gUBE+rvBWoevAtfC6xSukbNf5s77HPaj
scRTV9p+DDWMs5sBZvNkKmvOTgxs45GHY7x+G8CY5tCzYHu4CVtDfuE0l3zKorlstnQyZUDIotlD
ZDVXuWxgfKuvzKx6CyqQFX6yl2l2ABCH6qWqEP/tG3cZsniUfS82PVlHuAqIyLpVhqicE3fwem8b
IOW4zRXhs3Chx2pAtpCFBvizO5kHbeU5bmpkYees2tbkmLxEDyEOfvjVVaGH9LhuoWb7RuB/TRHo
kx072O4ztGsDy3iozmLnF8yC9nW3yJtFDdNL3qnRjccI+ZT2vJu9TeX2ZCWStWg/uiZk502xzuF+
knJND9DG4Sw2kC4fh1bVPPPazdvYd/3pekq0sV4/VTpCO23Im0LVCGGmseaDM7jdj6w1G7zo7UFx
zFVBeRFqqd3GhmL8XaDLAvooF/OhFnafbU1Catbd0k69eWKZXb9LrXIaP7sKlDbG4NzOY4ewCHtX
FoH6KtJ5llgN+E7P3LuDhYMuLtNkoMX24sRVEZKfpXfLU+Ro0JxZJga8Wz9ASAZ9aNCrLvGYdWub
dzNNiE0pwgU14owxHyGAqSHvIdRRHBwoePWeE5ZbEqiI28UmCWoB+inV/BKqyEXQLYuBqa2HsdQO
mwKJ6tzIejs22wXO2GgVfRXD71A/0aWhCVdhydvMZTx4DrZSJ35GJOCOnZso5saAOb9R5oLNSVCV
g7W3IzU+9EOHlwClq2t24PfahgAaTlwg5r6qEPuluxSo8fvqTNhcWTBmfBC3qFl2Ha6hzy24VcYv
FU2AckmVX9Uy4M1oj/j3b5MsC8SOvEnnh3K8arjM2yXAkRcD6uYABTDzziJjFQ9pqVqFJwoqmr2X
yeFbma6Q08epMp1LjOsKiXp3IreuhD0O1xLbCiyv/NL/uvoG+JeTo2AeYI09BTikPLRM2+4E3qhI
DbtyusGfkYDyVYa2JEzeCarjgeP/zfb77e/hJP9rg0v+h43aDj6MLrn/0b283alf/8Kvvdr5S6Oo
8Pjp2AH8/x1cYoV/6dxRdl3+29Hm+F9btf8Xu5rNsIb/8HarZhfHc5TN2uIzSAVjtPIPtmoLtO79
9kloleaj0LvCg6CXeLtbZxmepWSOyI2P/PIsSwtjNyFOPjMC0Tw72MV+sjvFYC0H8IGz+9WJEKin
9tBdh32SXGSEFb8ksl1RD2bhaZku6ac0JwPcG1f3Yshz3FtTxlKfiY/oDy3JTuk5hMj6BsVheaGw
cvmpQI9ujRIVNhXTuPKSorszcBe8IsQRT6dMjTcABsMllbp96ldDUK7TfKe8Eb+ZOTB2xZBhVBCh
M8gH0j9bjE1OSbRgv1VZ18e4I8lb1J7uPdT69eAYRf7SBOHIWChTp46z1idzWw23alHr+cws+mQe
UvuCF3PdNf1a7T0/LS7gmV6CYdwImnMxB3ellUBPtK37hCMHDkk+29IwYxCVO8kzwVdZbDbWDotY
WoKM8ri29veEjNlaiWyXlSP+EMFZh5kyMt9hn1swbR0/PYP1fu2LR7U0d4ZXdiep8NTNiAn1voqU
IGxTKPWp7qbloq5DwdWPw49Qte4hK8vqxFptJy4JCYlN3A5eLHKj7t2xkqfG4j40a62+AGc69OCu
ccAIYatS5yq3Xe+gDQluE3hulysOC4+qNpddgA/NSQCS/CAyymvn45Ea22apzlJS/mhB+vFpcGbc
tBTSkp1wZXQdjem3UVY7vDngAcJqwz6rcqAtaGdDFNffxnRKD5V0hlvHaaO4LoVxwOB24jDvXnsG
RGO7GW6CfvhsTAaaFelsFPvNBo7naV0hA3flVnnpeCXH+Um0PnKy2cSYeXwJnOyOspbt5gJlSmK3
ZyF8VPDzNd07+MvucL05H6b5XBq4blXepmy7l9Rm/iRGUezqanqEnpUyQxdjemFI7IrjQXv4MlTv
xq3NrkuUW3gaymB8AuUszi0q/TkmQVkfC/qzHp0T2oPK2ZvYI29F3m3zrN4p+d2WYaX7AZQApEKc
BvIsgeqBosyBmTs3xqHz1TYcVm4v4Q5nmAsStzNBjmNjosMM8y3z+kOYO3gJCiP8ZinD3TeYW9lx
nwaY+1rWSOvhshmIgx/WxMgHyyEzFyxJlnLaYGBG62nsTHfas6ewy9sIZFd6FNnMJ9LO5BlytB9d
Z52y3Y2bIB/OLS+f4xlFglY6zpfphFVQ54n9ZPtiN6n8HF9TjKhHjxfOSacdZL5zp82ss6nE52E2
zL2H9G0zAM2eZq3jXEFVueoZztzORjnEUDe/IQ1+DCbFMTb0bmvbzDbl0GKCrCfgveWuuyAwntkl
i4se79e7zsxHskbwEQ1c1AH46cCNZveLA3+BjOM25La2bve8ImI979LQPeAcECBgxZic48j1gEVy
3ObpFxsG/2EqLfWkQaL92MjxfrS9yyE0uFepsaXjOwt6LIhq52deZaeEGGeXvpjdp6JebRJproc+
kttwgc7bhS62PUp9q7H6ioU0nSdvruR27MLsHNf/vUNqaswx/HMkMeKtuwJ4oksfkrXbQkRtDvVS
nQQWb9M2bLLgIsOo+AmH0XqTNx0dQH7r1d54k/VunEbuJSLQ02wZnprArmJSx1mTQ4sjf/a9XoJn
uHZX3lS2VwFuB/julIx6muQEhkZ+5rWDy1L3u1MikaYnaVTVpY1kJU4DDhr2KtFAYyX+zZmi7iIT
Fcg0iOLPLm+KbU34Occ3X5xzVukPSPspd5iwgeNg7r5pLdc4G1qr3MMah0melrxPEqIA0dfroVtC
Mwby8FCpgvfR7qdbJD/BoVoWRScs/B2y7BdoohgOK9zHWxfXacEk9XxxuvWcUV96h6WY/TVDQlFs
g3SwriZcMa77JMP5sbhNbISHu7KMsr1w10sNGidRWONKavnpd98ofBRbUf5ZeNlyFcCR/oFyz/sx
89jOijW6RZWDrU5It+nhTfW8tAWpWF5yrqOEAogBNvpzcarVZrtJetZpF4ryvgqy7wOZA1u3ISTd
GKz6qRnW6a61q/IJ84E1tv31NO3MAvciu741APjROuW4EMX56n82Zm9i3ooytwUIC+rHpHKbLRlf
aGkpA1eYtX5TqYnPSjZUG2kEJV10iYgVjqz93KYwfTajYff4vuKDzFdNUpOABuHssXoOoJLUUt7V
DAONjRalh4d+MdzTEDPVL87U1he0H0WIVL0OHlzTCL044/j3BcdrzL1Wr74ZjHE6jaKiucAiwthy
BjWETqCyke+LqbuAhywUnXBnP7akidzA/aYMQAOeXkYzVGGcwN0+sQrZPkGB9B5cqxnaTdFiRhP3
Ze1HJ+iqjWc5ZuPdhOP5vcHo7s5u0/6eViSMbVX7m9If+7hnVo7rNUZ7uUnR4uA5XzP/Wy8n2Y9n
aUFglYcV8mPjWk+NzFhiY9WcR+3snGVrNz9zPzBaXH3Z/FhWjh4SYf5PwQ8t2zLrnUeGkmJC2mdT
ISfBidzqnJuiPjQAwZu5r/HSxtZRhgTRMwgjmSWJ7vN8ivscJUaX3GH/yk7cIDkfVA67rHz0lzL5
mUHH3mMVfAIf6FB638MQDbkZHAbO+UW2vpj2fkqCYosDs5vHBX5q11nZJBdhMQ6bKVenrjU9454x
Vxw5cc0j0aR90e3iOaqq6KYSwHek/yT9JkwRfSdj8ywnCL2Q3Vq9fC89OR6igHdUZexf0TAdOGV4
j641qi1thHNp4i5wi2OW2NcBjAXbWVGiBv3txFTyEddeejec+uR9Hjj2Djug6CbFr/E560Zvg0wq
glBuE4FAvm9c5Xl4mmqxWIageS+GttsPkfJ/+EH/Aiq7PiJsUtycqju02G5+98hM3dF79eygHeEt
HU1aLy24FGt57yGj32eJ7Lbd7B9Us46HILVegtx8ipxh1BS6+qqJOvdE5PAtcfiav6CmOTEXebB5
Lz2jvhBhcyCaiCoZ1XO82q75lPGMNSXLFudsQvWPKV/oUlYFzRgHmINJ2hw5dmUuvmOk/hwYYXdt
V9Yub2fvAolrfee1QREjHkxvIPTaX2Q3TWCMU/MISuhcq3HoT/wSX5Xeny2w3tk9yHLIv011lOzQ
Cg6MQBznUYmyoRWoZfgTdBJ5oe1JjKQxWOJNEyDQ6EUt8i4YACzizCRVY1tXB08FiKJd/6RK/GyX
GymZSk2Xnq2N3Z3MPUENUZ8LXG+msdpla9XukCgYW0sk4w5Yxjut7ex2XJfgE3rR6EqtEnMlHJMQ
b0xW84glXt+AaWK6FHvpggt+nmYIGl0mWEgy+Xc2Fnuca4sTx0CbYiX3UXmRhavEFWT2eSuGVR7G
HGeKGMZKcpqXk/WzcHsgiCo9DzI0L53InPOyFTKWXbYQNbpUp13XjqfrGNifZIgxwUQjDNnfbiJk
CKQ3mfiI9WEcYr2+AzsuF/R9ETaupZdciLEvMLkycxHtSHW1zjqS8HoO2q6jXQyCgrfUNWjOEID1
8es6z7BQ+4rRpIE0cziIrG4+E0SMR9zKMKnasvDFFsER0+oQ+ShSzdTa2n2dnIOYJGC1ReeanDxS
Z4cgGCtXWzEGiWUQGQ9Rh+nWKXwCwfh9wSQjByw4aVH8cmDvZyz923X8pDpZb0Dj8SJ3fXwI8FEa
9XwGDiIflE24VOWlY21xP0y4cWb4hA642KVpI3dJ6wQPC2FZ82aIRIE7jFMdjDAJ9oKQqq0JvqaN
GgyHJ1/hhtmGDhTCTLZ4hBTLQ6mCfuM7eXVN/Rf7XNDIMfXAY424v+vEkPiBCnSRKHl4oQ0yCX/a
Rr8+Fw2prYPw1X5u5MPUN2iFVdQpTCRoNJhbDrGdW8hsEulcGemJty7+RYUxYuwUXXXldmN3ltdt
+WBzDKAwcahjA8GmyeECVCncr9wd0Ku08LfpVPobjEPUvm0D7yLpxy+wO1BMh4NRbCKsuk48fCpP
R0x0Rmx3/PoaHq19ojWcsdMKJqNdTqviGFhrsjmfycFfD6VRmduwawzQlVBsMD1Y9yPGgucJO9+O
lDjntM5TeQIb1diludTufcFYfcYWyTvNyX/fjmEfsYNYCy6fFVYF4cqGCh2Fgxc5UtYnX01rseXA
emfK6KVi/TJQI3NrUks8DJXYGQN5PT7J8hy+JMcifJ60UMpdrtNQOLiUKyP2STw8n/xt29/Dnr5T
nXsW9rm3G3zrhgPD1zH67szi1M77wzSq6BSrDXpcKyMSU901nPgIZ1DRWYSaAbavm52yPgjKhI/1
mQv9gjGMt8G7/5Oh4N6iuB2e/cL9QdLf+YT6DG9QiLfVuodcczlrH+U8YZTWB+lPx+ONMMzW37ij
zYEhmrxdkFef5rANLmZ3fIJQbe+KsRVxVCWXXRmMG4735VXnuLioiDI8WZc5TLaci71LM/WDuOWf
6sKbH4elYcoY5rCbTGIXTTIR6A51xGjdxgZdb8+M9cIda8z+rfpcIjZHZEz8Re3dd5je7Y0ECbu0
yIEil+ozhbA4UVnxldRKR2waow350sh6nsx6wW/BbrwDj57ETrv3TggSfVATJ0RKW0Z7EQ2cFTjQ
xzYd0l2TJMYcW4QhIku1g/IgIojZOwk3YyPMJiEMx88P/EW5W6P5HgDu2xKKYYtoGGeFOh+3+dQm
NzJAR1fI4AmdaQTyRUDNKZGf40s+WebGswavjHl1dk477/8Pe+exJDl2ZulXoXE9KIO6EAvOwgG4
do/wEBliAwuV0Bq4EE/fn1cVycwyktO16zYbMy5IVkaGFxy4+MU534lcRr9Sn5SzDV7ijjU3XVEb
OqeGxsgZ+hOq9vxGMLU5GE1irZt5sNZWbwYC/vxqtBsSNAy6I6ObTyEiYLzqFJhNf3Yb9yMdHFJP
ZqbZRd4Fk6IfDGL8/MxqXB/A9uMglPtWwcGqN6LhFdS99L01bmkquV8FXwckOzTM0pLbxoxQcae8
kMboHGqauZdiXm60KX9dTFV6tiHtLQI5ZUXzonpwiamcEwLJ2mg30S/bNX+H7iQbrLrEEMxt7TFc
0YM0KjYJK5caOBcGcM2hAOG3y057S/p24GDVX1PROEE5gitcjNaH8BR62CbLgG/PoCIGkebIog8c
p8mgYy4XYjbvG63ZNTVHkiJml0Gp4BA2tXqtReaR9+0qVMBP6u+KPsoNE/p53U1t8j5FTIkYc+1h
7LzanTyQdxQ0mpZvxpaXcZVp97wrupshH+p9YVeMKUqdHms0D6QoLTs7LLc6MaGeMHG0tP1tU7rB
DMSbYKx5O2RSXYUjqnJN48CJynIXM+/zml7Ijabm4tJaZrLJw3Beu2M9QzvqnkZXDDddVqqrMnGe
XZNTpazSTRYylSY1/JRRj2/rMG89NGf6CrXL41ika6NNj1XRftaOYwdqJehU+ffazCCX92XXPBta
2V6Kzn7oQ1GsBDkba06YflOajjznzAtARCpbdvndjha9zaB0g1w1W0CYMDbXVWr1uG77ORgK/eK2
CRwzBOvvtG/vZONBXRkLfVejs1rh/PWzJgwhlQjPpIwG8ETSVxTFpWdIdWJLL4QXT27jKbye8amr
O83iv1Sxmhz0IrrJamCEbgTupi0Y/iUImlM2nieCYkNfGOkjsuWz2kXq1mnZw2QNIx5XtrT01gy2
RhbxR6JmJbKktBdvkZG4XhaXMM2mtx7NF2ZJF4RiWXCNoiVbJTADCMpgitH2LXC8qV3VZQgRTVPu
dKvZR5B5vBCys1cZ0TbKmejhKEj8tKZ6JSdqawHjQyuvvmi8eG7MwjmpFNaunP201xovU7MDa5+n
odXSrWKpydoSbXLUnILbZghGTpSzHlpCvd4n5daYuMvR1robsrkuFB7wewYElRINOTKQyedJ30+z
wTFS0WAOPKArSsDvMUXZlzPHH0ZSkeKTzWxJIqddcUQtHL3OfIMaY9s4PJzUU8mmGUrFj93+TsjW
s5ahI2JV9Hdo3mA75c+Gnja7RS8KQgqI7Wy1o6rUF6u0Nq2hWN8dQs7MJCRnZHlpR8qJRNJgLIVp
eAsDC6BbSbtRLPO5B835Sv4UBpYl9Aw9P9Yy/rB5Ka4Gg+vG4hj3eMGFl2z40OJ5iyblpZrSg953
a7POEaaTHOf1k8HMIPHwb2CPtcvywcyKeDOZBDRFncOLYx7Xy2y8kWgIgq8/auGrjYZiZUzJV06M
madc70D2oIrT14HW1tToOP77gxgs22+J5zoQK3KBOHkY3bENQoCDwVIUm7BfliCG6cdINI1oOcsA
AxsalAd0GTuNbEqOIfq+PE8xtk+IlYnHcmfj0YqN76xtteNVKUNcrTDWCnj64zBUytHpXtVGgty9
QsdTwxdt80kuDZnFcIu9gV4w0Je08OOxBgpmjuU771m0wSLzRsNot1k5vcDMrNleTyX0la/W1APN
ms4MoVd2ln+gtH7WU0wtveVGYNJiY5uCbD8lYOaPWqOLhwWqwxmILneL+aQM6VulS4MExtNQLMO2
qaMPUjBYKDbqdBznbkKUMuVr5t+ULd3KteURcOJhHHiZTJD55qwlEby2znAUT/EwB6ymFq4e2zh3
1Je1Liz1JWHX4Ey6CNicdVtjLrxJ+eqqoOP+b6ZbVHXBqLUbPSMv/NugvshK9yGP0ljlJWHS2dcs
yrVT5xSQfZneAsPJ/YFgoBVxOZIRVvx09e3sIkhp3I9Hm9P8QVVM0rSNa4jToFt+URrq3tbb5cI4
0wC6wyIvZoPGCF8p95Sj4RGbzypRyns7Dc+9Yo0bCa3ylNtR7dXd9DiGVOgiPsRRxNk/KIrvTApM
Ry181s1iOyxpF1SLEh/MLM1PXP6JMDaxDQeTDwqv/6ElEsfnUg3Pg/IsXLnW5ymgrLJWKuBFaDsh
KQ6m1t4TPYcZ1NH3kbbsMp7EDSXJh6UkAekJB7XVvWGQn0T3nvEXEhrWd59I2Dd61RDOl6sHpYo2
+M24YksakF3EgMMKCInKVqlW+SaYij2BoY4XJrmxXmx1M0yhdoDPPgSVVptPM4XSqnFGyR1YQLOO
O2QWi7qcEDM5+MC7ek07lVNo191FRwSyS9gYsArPS6a3AFA9BKpfnci9memKNk0fRLxGsA7M6SXj
YacBSb1lvJ8jwRKXm7Ba9WT+JdmOPNmg540rIhpY+6XOevT//ORgDftojOfTwqZoXUstkAXxPYnt
qTMTFcbiOvUv9/twO9hoF9z0nmyoxW/LqHhlWX1IQ4XZ13hH6GHjG+HIW7ntHkuqpmSmbm7bRnok
w9n7SbK2AETMuD+xPyZ4v55FKTED+tvABBSH1uJNxRCsPZhzGUA0mBFBMUDATAMgrzEPDYNZg7de
At9DtRcLd1RTVqYHTXsEDbfo87AapF1p1/FffZqWtj1kqlyYm4wcKpLpHIpDKGZK/L0CvuiR+sjB
q1H5BUundTe9VK0gj+FQzSavSWR5EVlbfetTrD3Yg2JsIUM0W0XRWOzXGnWPqTmjP8Vjv0Kl4p66
Rg6Y1UmrJ/MP6gZbjTD3Gi21HzHmCm+8ylMqyqmdJH0Y0WFjxcDi7aE8oX3hYOIdFAXwfJ0NriE1
0Jps9vl17i1YOONdIUaU6s7p4IRXRb2+RovCjK3UN7Majkph+SHKnZ1LbNiTLnrdly7HvJyaYS3N
Jt3pkxuSyMevQJ1y3/Ne/uLLbQIJ7AnhDSmx8ExSQgbyTv2MqW3qVRjm8VfVxEgSByZizjDU3sKF
/BCdqR5B6qlvbbJYGwup7jOqvulbxuzZyyujWvfEu++JmoIBk3iCcWhiIF8xtRMjIbFJWwrNgYPw
JnSTR+C54XHK3PISd7r1LtXuysKiT/CFq9T+NSn2W49VLltlqVzOZVNkp7zvs7U2dY2XaoDSZuzu
z4O9uPtRKcI10yls6U7Ooh8+1An3Q+sXS/kWNe2tmbA/iFVmSZ1olF3cpfaZG2JYay77BL4wtbqn
7KsPQ1KIF72aCzCxIhq/TW6a7ofC1JgzhebNXJOfxCxyVPdgJ8wD4qblfkqpR6xcA7BVlD05N5Me
3dg59TB+cdTCueNAe2mdpxEQ9acExOoXoVOtq9Cag7FVl7XEobuCms1rcVz8Iiq0OxNv3k7X6+4Z
2MZ8RE5aHapkCT9bOBApM6AShwZzRDTxCoEtn6PNINtMbMOvl+6xV5Due50SLZ9DUhUrJdHCDaNS
41BN31K8nG/21JMg2Fv9Vi/U4dJFZuQ7JAj5aZnkG+hsqWd1bnvowm7iFUZxkXXj9eFpZnLc8IV2
krqIGq/Rw9sE7+xWxZd90OD8evMkSioEO/8ACUnwe8nqlREDyD/YxT37ySy7a+nwg/9j8iADZWZ6
u6TSXhXSLQ/hgiipnZYogM/p+DmoI44Ys73982rI/yi0+EmS8b9JN4m29j/oJstPSLo/6Sb5879p
MbRfbIdtPJhdbFTwga5ih991k78go0Zt4SKDgAPBqPsn3SQKeqSWGLAMCwfYP3STiDFMQyDf0DSE
h5AM/5Ru0r0KI3/UEKvIRK4SJMAQqKg5OH6WYugAJ9B0MdIMw0p9T2Rq35pTNTHSW7h/VGhOHeq9
XdjbzqO0856CoVEeEV8c0VFHGzdXArJDWYpW0ChneWObbGFMeH3fppa6NsGTGkTof9a4HlkvTvKj
UNvXJcqlTzTEJUQwtLGZSAfT4LIvgZa5y6n8PRUAFX2Y2b62WvLaTM5LPS44/CrjME/hI1ZgY825
QO3RtAf6FuVKpHus0f6elzH9wkBNju8Cdj4yyf8ai6dmljLAlAbJn23/xtBpHDWaF6bazHp78OMf
pqLe8VGKk8xKb6yot91xwp/A1nfV1jO+u8UB86nN6Aq6BUGdmyCFHC1ywZTK8rOxP/StpqxZhpTB
Agl+3Y9tFNSV8Vnh0fGT0WHnIorN4MTyIc3rOyOqP8NMeTJlyGq1S8R3Qu72zpSwq2Xsu0UTt3UJ
3t0qGb1pXdTLfpFO+ZtN4k+JqB6qgv/8UcD833tcf/pTm6/q/FZ8dX/8q66f5qOqiUqN4h5p7++f
zn/r3376H0GJ3G++DF9X9XI35P3fpUbXP/nf/Yd/+fr1b3mY66+//fWjGv61FppH5z881FDc0EL/
5a38/Mv2q12+okom5U/P+PXnf3/IETNruOx4ZGEmXQXN/3jIxS82Jg6YHQauJ55cfubviivxi45Z
TcfgiW0Rcgknw+/iaB5y7EsIuNj2IWjWHOfPKK4M849PObZZAR8ZeTZeSazYf3AKTANJGoU0U8+U
bYfweCKjbBUWuXPS1IXhlVvWDN6gHdPUiMiGYNcug+WBGJ0ofqfrijFVSc7yicAa36J+1B4RgUjw
kjMzUTY4bZsCNhuRHPZSaFEwOXSADDDzxtnVuCrZBcqJOmRClLsgXQ679ixIkGM8283qd0TEI342
aYVTMEgQXde5dP5NEaxBVsIiSQNyRmpjgibBkD6pVwXZF7p7pe8lT+D+smPrDi559Lkj7scxRncb
igzUXrVMxS4kaRPSrsDEwIGga1stkXpKOoGrIthxSEpnyOYsm0LvWhLwRgQK0smtILKH9pCYuXtP
KpJ2IjQj98FS8Nca2MrO4xCm5wTYM5F0jDTIIScTleDwgaUULns94NNnz2EUtQeafQrixkJQ6SXZ
KEJojHPCgKlBAA1lO23uWmXsv3dxWYQH5ltT5TeZ4qo+FE83QewBwTdgHuEa28XsaAcZiCWSDkYN
KXDVnL2o1cKAsWs3eR1N1QYA3UPAxOFOHiL7IOFCJ8yjk5J21qtCfQAeg5jEDxyB9ofCnmj2ZJk1
uFSRRfvhdZwWhSnobMMpYrJo8zB+tBWDfPTRhgXiSzXLzhAn+3OndyoseAcinWfHIXdZDPuO5bam
6Ucrq8NXvQXHwa4/0b/praLuMoYS4PJntGawbGnCuPjsnxcGZBbrADN5lHmKSJfnon5M7SJ6L2OL
Jh2eh+2smqJYnkgr1Ci0o5pxnD2bv/5qVUWAD2ZQrjRVFbeLTArNr2obxm+Jg4VJt9nq4cGyBj2n
4If1RN6epR3SGeYheOokAWKcprFGQkrc38vF5KM19sBIk5ZtB+GzSnf13AzveVqQS2st2Xsyqf15
AmeJ6kVG2pFQdV1fDYJood7FyEmiQ4eQnEDHEqRkQ+/la0lSPI/MrstAgfqXeY5Vbuhdl1tCg63W
N7LRfu0igEDeMhHe5Zkl5nXIzl18r7gszLFvzs5HQmrDk8O7HhEgurU3PtJ8waUWyi2ERCcHzH6V
IQ3JmB3qkAHmyRglwFpDCVVoqTlAIX+KLO2baGwmqRksrgeisGj1FWNpCdlkx9ztWx0KideQElH4
SLTT5sw7EXLmjMP3U80R6mCzUpbbjK7jKZly/cMFXI+b3miuS+yCyzZnlw4W+XMhtPGZDK7szkAD
OG+QhJeUvFNcj5tKYsdb6Vro3IUSN/MqtDX2MDC/I0IrtNkq1kbuAEhLS7WX3Gz5eHET1dURQKL1
s3H9t8ZQP6EBXz7QXWc25uakzficam2vGtI4H7AAN8mqV01z33d1rvtOU5qfxP6YL1qPwNvvkhbl
u+6MtvBayZs7aaoKLSAU9zyoosy9dJ2hM4OuR6NmQ1ISG0PqldFsXOb9qzwxwzuVI4xvJdQjEAVh
OgSwPkMUifPMlrid+mY+8rQKnmu7nr4WZcwvy0jo40qoSm/5zAOtI1HADHxHvQG9mC7Z+MFbAv6K
qJp69thY1AfFXViZ8AggANetNI8DHLzTE7Dp8ooKJtsb3exQLVCUp6Q6pteUTo82FluAMqX4MtJF
7YszmMTyw0Hrx2Ucx+ESujEjklZU4k63G/WrI24RuO2ywFaANMy7YOkXvbnKChdBXrLbZnsm7TE9
SB2mSHQTUuPZkC6avnLw4cPRIF+cEz2yUKTYE/vbRLTsKBlS6d/A+4DgjNEbm1v2Zs49GrHWXV0D
f8VaAWt35sYqXETCfVpf0NhYqW8TQM/MJoq07+yU2Ms1jPTT+6Ve8nzfzouiPFquwh+PeV25ng2I
VmMzbffOIXJFVPtjrbmAGnhlv7qjzW5Ag6YxIA20yeNQ0Dadsc8tdxX7YM13lZjOS7et6X0oy/zJ
GhgRbKsqtBkuaeygy6QbPnokvTeSb685iNKOCNlyyVAbShm0Co8TeCTI1H44xPHrD/XI7W9V+l/K
obitElh1f/vr9a39Y+2O2x1uGu2B6grbwH/6c+3+zz6PzKTutrj2dLy1bV+x+yjQmZ34+bX3m69d
4J/v8/5t9/Zjofd//2M3+D+wJrw2SP++0dtQlpbd1/yjQ+76E79VgYr+CzQZwX0LPUMDKmfzjfzW
6/GPkCdyz6qo3U2Ettef+nsd6P6Crw4xPAJ7EwrdFTD29zrQ/QWDjqrzUwg3/mSv96us/p/3i+AX
2LCPru2eRQ7Vtaj8yRtPI9gznY9YL7exe7BIF/6mNEN6Rm8dHwYIyn6fCNsLo7o/uWrH4c8YmGla
Yq9/uGj/4sa9egV/uHN/+yT4EGyKYq6E8ytS4QeXfs9wJXV0JFIpWj+oFMlraBnJ0YCp8n0mbbdC
GBa/Osi1bswMIDJ7GVtsWjFGL0Ad2V1Hcy8uJnQcFr6SrVljacmdUrMO/s+f9F98UAeSBbhGmJIU
939ojyU08XA0uGTMJFN4rIqxaZu9zXqVDLOGuiWs/1+e9Z+9hb9eG8eyYF3BnEPQdfVu/EgwUJrC
oRs0gYcA2kcmsLXVihe/Ro2lWnO1jqwZ6Wc4PCeZFflkeBloqzGoddDnVqYz16sBYO1mzET7/802
tJq7z7/99Xp0/vunfvWVv7VD9+NDf/2B3x56Q/+FApKBDIiVK3D0anb57ZnXjV80m3sbbpLNnQ4a
4R+PvMBsY8OKuLaG8KcsgS3390deaLhpdaxbvFB/I9v8mdYPqOz1fvnnU29DtGSww2+hz2T85Pyx
98O7iNkz1AXKEYxuATWOy7y3YTc4gG+OutrBvW9vhDNofjsozk7k0Y0cG6Kl4nDJD9SsNjv58rVR
F6pzd2FMU4neS2cF8wyFt17rrc+Z466GTr2U0TBvC+rSe4L47CAf2XPFst0T7UZbmSrDqlMpvCf6
kKtbVmEtEHV7p2w3VrFMjyF6+FW8qCsjtDqfP0Xu9ZhYBGClE5ILAuDwXmIZZV8KN9zWBqTkorgw
2Ry3sqhfarO70LcQkIxQj7SL7qaEhCCy0STFOlaPGqJzv6HqXpHbEAeq3a+dpq43llFTusxjdygw
E3i1y0ao4htCXR8R95jMn2NcOgHJdw9ExbtekWPNUcvuliq82ZhRhEVSa6t9SbDPzogHplOdkW0t
F1Uw90jkt2qj0lDn0CLCLiEnNSHhVI2Hw5QNBsJLO47XjlkOmwo5OsttY1E8F22GJ6F7ftOcsKFl
HJeHvKmsA5vYEAw2Ik04DdNOGkvhOXI5miIZvveDsyXjbbkrI7k3rR5ZTaHhp3S0Y0ryFjRu/QhS
Yd6nxJ0ja2ybmEWR3QfU4F/NVUqObUYi9K5q9u7EZDw2mfnpZkl76O2OsL22Zf5ch/U2XNw3oSw3
ZQcvH/QV4uISB4uyZM0N0aYk+kyiWo0CowrjRAMTb3s7wdQ4KXaFw9bdsiln958bOZlJDVPs6w7B
m0Lb3SbLsDPyEImxMkhkBcno11lG0guGbtrZ5JC02iuBxIgqwRpVLAEQTV3bARSVbDmVhzlK+1v6
1/ZVU/PFS6Im38bkQx2iRkAxo529RtHJjdpbb6lm+uZA/IqmHMnp8s288bOMpcTE9yjq7kgLwD7D
OmKH3Udl8WQp5oqbje+iXUlzYYmtPSLaTlemiOlPY3ZfbF6wPG0l0tGbokxmT2u1ZRsa5BKpADVv
yikZMIYOreCxwFrP42l23/opF4hqyYrb56RZHRJ2uI+S3jhfcOPyaG0I4gMJUoeHlpnL1WfsNUuD
XHbQN7IduYK15jmN6WyZbjk3Hdr8D7bJJTMGPfWwGaFVVeH/muqIUTdu5t6rdAVlgopynT2OyZaw
bWw2rcxyCnXyQavRc2RXDTLg/73Z8Ux0rA9PKYnbF/AKWIDc2Pocs/nsIoECarqpEgP5cE4FXTu6
9FWRqr4eMlBhtFs8mpWGDLGK2ue+jtLboq4bXvdi3o9ZnXghnHbUBMO0yVDowqgaUCwtomcPL5Kj
3enDPcl6OltNwt4C5MfPeth1Xpf22z4d9sRa0GFXc7gxGwV5fOPIfCWHXOxJkKpwfiAEzcdxE0Oo
JhA66r1Ypv3ewMdiNfZBykbd2gnwEH1up1PbDtiWZoyWBLXXhH9oyJBca1Euid7hW5dsDp1YL714
nMKgTSz0FfPL0mGEYXa/wfER7iJpB1mJqAtszh0uauw+oa14hStKfxKFvcaqwgGbTtEx6ZQ0yJzQ
3SNWYp5kRZo4VwCz7/SY4yJORXhb1fHZJgONLwUze2Ip5zR2v9dy5oaMEpLAslfRWsZpkQzxOT9O
qj0Kmq/4+nulOKLdZf+rFNy5zN8Es/phuJGFRZcoyn4bTwlxYk1xTntoN67bNWdSEfNHzZaOp2jI
qiZ2AXit6nHf0sMGTWvUG8PoGH3owt6ovG9qlBEmnumiH2jDTTuCzWYGZmq4eAxmm4gNwiWuq3OZ
r/Owe+sYmiHWCrJYuylIJZnnYRcvy0PGeyJqWXrXapBizNBcGZiDzSts9iA2oiudyYMjcosybTVY
HbIvkzQ7m4+dHMOo5Xfr53xybtEW7QX6M4o4nsrqQq/a+D3CwJXQ0sivNYzfgxTUUcNLkSissFkr
xveCqVqezhAZ2v6jIkRrRfIkNnT+BScXJbxd0T1OHsHkHlMEZg1YDNS03qXaO6yr00xWAxL2fpl4
zpL4YhPwe+MyUTjSreKPJg0V0aQ+9P48oWMg2yLfzdboPtSR8wkTs/AZcz6G9TRuCHqQfFj4Daty
1KfNLBp5kBqr5lSOzFzV+Dt3mLN1BdGdvmjq5AyJoQj0iZV0iOJ3WvEEsWcgcMNPsza8wYWPM6vj
k3cT/ESmNYe57E+YgNDBat0YbfM+S056M+fX/DKWFvEMAsYeG+eOLOHojWgVjWwKDDirJrX7jdkW
hCKFOJROE6GBe7cMmxPwbu25Tw3crbPxHttEi0Rdar2DxLomP8bcOax9L6UxQYzpel0gRoOBQeAE
UmPgxfO2KfPmAamae55ttb7pupTTIkYDxGPI2CyrC6Rv8vr/MSX+qlqERolr7VpMHwjIcSndZql4
RtIx7wqLxTfnAdt0ob9UQ2cSJQ4oYo7BhZHfM1xavLpBh9sm65XlY1kmxKyOjlNkiofiiDiV0SpH
Pxm0zj15ArEXOv17WNKfkEfcoXDNZlS8i7aLnLohG8FtA8WyincpY/fEjfVaMa5d8RXhRqDhU3cN
Dlp2S8K5iwuiP3Os3N7cLdYWCe45dOKXgvDa3YSgrRSwt8ng44HALNGi4sejmqkPYzqpu5700u0w
l+W6FFP1VBRoVACMEH8Mq/KkjJIdfc6em/HA6BzJbXQDpeaVVtsksiTwI5iKxSyqyn45ko3cbggJ
wnhg1TepS9x7n0WqxzExWhjpIp495qSpqNstXBKGIq5gqcXc5ho+a89viQyrl9JNWoRyDhDTnnmO
73TMObvYRTZpdNF2cMHXQaC/ZD0M/LYrss0gSEqm7Fp2OjqdzaCNxbdCI81N9Ly9yGB1gkS2od81
dbFx29xP1D0lXnvqIsZkDYUlNGBxUqDXMaViVq0avq2L+6YqXptY3ufYOhLVXve9vM07NhSxFd5G
GKp3fIkMo00slZpWqEGszg/LkomnXyEa8HtZclbphwNk0y/EUO6J95W3Vefc0I0hWM+Ek5HJ07+T
+z2eFySaI1AGjWy22ilBFEW3fSuzJ1sxxaNRVNqNVdOwOqAnqJzVfsXCrHrIuYpHN9J7eOFMsSuM
JP5ALDyqvVHPvKscC28IsbcynD4zEOmHxsHmSe7cqgfhgGy++IgMPJ86mkfhomrJxjP2dEhg4cqy
0Ewn1rZyuElFXd/Z07Izs/m5iqKdhSiEaoCwU8vxktLc66nzDH/9aRQ1Hbd6ZhpKcTdFG9WSsCnU
ElHljNY8GpCDxpXEGxR/I7cxmJeGeWgzXMZhoW4ruj1Y1L02Y4MIx9AfZSI3yzLcObUVZALf5qgE
TfmhDraPrPGQlUxB+TDtKzjC16EKdzGTABYx1aN0iu8gNNfhFQhAqhSHoHM2aqTgS6ecSgmYxOn3
4IkCWInBUlb3sC55XWjgrBcNp5Z+h6yw+IIZa/nVZE/7ZhjEsc4G1JQA6Q4dkMVzN9I7407DQR2i
ZE1ziqbIpkiy4+6kROCkYtW6sSP1BYeK4k2FrmMMYhxacdbxkZJ8y7b5CeoPZO8rKZeIzms0Z7XP
tGpTLA36aTHf5kh7GZTv7DoJSpUgnSzuIp88vPzEmNLYShSAt4S5p9vSrrPbCSv5EI1nZcQPBmbm
RRtl9doL8wzXOVlBk9c3YUFgHskl4yYn9OiuKEb1bZzbfL1kqRuk6vBlQD4JWNuQGUeqpq+1A+CV
0B5v5sxFFIn9xMOAadwUhXk2nOEy5T278zrV3uwkr9cUUPFXClJkxXEDY3vpzpjFOb9sHh0pn9Qy
LR8hcq1Hk0lxGW+0kuBTki95KWDjyrTRs7N6OoMe+LRKrYZ20vbnkiDPlaEytmBnUwStsL5iraLe
kpXrqbVYj41hn+Yqd65GJsRtQg+xV5bVVzh0tr/Msw78K3rsdLZ0IQ6EZOje03Tu98WQG4HGMnoD
j/uk92n05qZODU1iJLUMNGiLhAt/WpCzWXhjbNcdkBwna+ksAXb+MbiawzyJh/Nm6uz1aBcsFHnt
FduZrXwnqpNlXxWCc3uxEH6u7LK5VCK+Z1PwjEjixMh6QiWXvIs4I7YX+sKouFslrfa83ghnUodk
Dx7FPOFcq3ccR+SSG0yOHbDEvgronGTGHCcSlZvbYGc2pcbxlzrGU0iqk49p13orARq8tKbmGz2e
eEPB+OGiGR76oAJiFNfiW1GgoacN2pqjsc1ZA5ZD625JYdWxhvJQQ7lBrO1UB3OMHgEDKfvJmS96
nrxbJt4GFTTtxpL1m6w0nJ7iyxHZWz+OnVdPmMKSTMdvLyijwf+vDRgPeGDx1WhJMR0ZomP7yPJb
xBU3IZTdld4bW015I+dqRXr6WuC83iYAE6ZCuSXjLH/rJ8kSB6DuzjFxMBWYJblywlqJRWbbZBTG
AwrIkJ1Q66wtoz+0KCdZeDa915CIjstM/xiSdmfYTXFgopqeSZKbAtfOBrZGg3MY8fu62GYDEXbu
qrLrV2cM3a0jyeZie5XT6lxVI6nG2eout4ZSPAqttANp1qx+bUK/s3yPe+UbWwC2JIpst0w3WIAl
NHUHLOW0VtT4Jahzs2FHgSvdxQOBkVAtKJYL85FMgPzRvookNaKtd6Dpuiczt8ujAkEYgylz+t6G
CtIPM6Ya9i5hYBJWi9g0p0MlQLrzygIjaFJH0arREqzbBCCsehKrjhWv+S93LtLt3LP+QdM/Xw1x
j41d1ls07sV7WGntQ6ZYekCOe/nV4oXbS1Sia3syMzJi4TcWRhH7bjgUvqEbIWeOka0rq8yemzx1
ccUVwxuiBVYaifhK9YFNLtJAxkHkT7N0YabiMDaJC0hXkmTAbWcWw8aeeOtUYBr3CP6rdZgbBLQV
y/KexbWyaRSLMMK5HnFb50p9x1cj/S53a0BmSeypszVJ9MQNw89S2oBFUnZilhlfxrQy7kBLJjge
sCszB55opYap5JuZW2wMAAwM2dS3dOPOsSqJcVbd3saEG88eO8ncy9Bh4o2fNETeHQVIVS3s3+oo
KJd2XiN8TnZOoqgP0tGSE67j0C8UQNcpPou50ECchmm3T8PIifmVhXxuJF9DP7lIftVK3c2quE/y
ZpMM3C2RhCPvRBZa7WnkaC0nczwMJbz5Fhe0kNh2g95OUy7h3NM2N8v4buKs2lDCEMClqYyB8Wrc
DfHybKjFCWFvc1bz2gmMKuPOjOwJy3KvfTZhG2KpI4zubGEyuppK2FPCcOry+ymf3utMAZuDsOOe
BACktbPtsueKwhdCqHDdkkcx+jq99bWnbzY15O6gIEGPGWHHCGYKR/s8m5Xh61n0oidOSLltS92n
wTm57J3wnCgGcuwq1V/C/2LuPLZkR7Jj+0Xo5YBDTgNA6MyI1GKClRJaa3w9N6qb71V1k00OOSSr
q/LeyIDjuB2zbX3W7kOzGzihKj43PX7Tc8p940B8BmStCPZn9Yl5M8IpvMQfXZU9RMH8pozN2QkC
FeFoyL16gF2A5n1UCgnForUko+hAdiGqw+U457a1xwYsXuxUYW2sTyqb70bRp0NNzJOWuj+oAEkY
e2pLznaaUS66QdgkZPrsRfZqtC+wCfCJqcup4ct9CtjnXei4mO7jJJIvsGIvTU0jJMdcwMFcLxhb
7FYgSYZrwa1BZmBTBdp5FMvAt3CZbw0rNbjTFdFdWdb5USxEg/VQkduIdmNifQ7G1HLsflBpAg+e
/XLUlUjDWafgFFXGEw3zyk7UmnqZc+uWwniXgtUtYXBC59MUPLIf+aVWwWanyJzgJmO6bBonYkGy
aInfzyEN92kPxghX+KHB1bv5Q53esMyoXQ3qMtGIoPJnR+UiicFNjGW8SwsjZj3b2eNZOs42aMwA
vwJxZMnfWQCCiNNMd6lij3kMqumBYEF4BuqnbXslCInlrPEH7iFvJMb8rJMLyOqoOWFKYIzSjasp
1Ns0srLHymi5L1Ux8kk12gfTyBg82aLfBGYtTxoVsTfm1Ipj183TTZzF8wVEKSZ4zdbIq3e5l2ig
GVK92ffKQonqWFq0aFn8gvPhA8DVdzCjzEUxEy6JtVzUbyqd4/vKMXmaKHQg9KKiS+DBNXfJ0Ndu
lsJzkXr0TgSEQPEjxnQvWDD0lx5eJr3lXbyod7giD1PdLtsynYghEkvcSdUumfRqnAgdsnR3qc3i
RizVZXSYhGcBf62GA7lCYoCyaJxbVU/xef/MV5q7Y2Tc5ayNN4EjXrmYHZ2RIdwyPI6bYVfi3/1F
w/BaR3mgWJdNz1SH3xDqvRhr0raIKDWAxaZtRo7wF1U4x27Q74VRsYDX098oYvJDcy+eqSW3Nrqg
y8okxoQVYvpUAahsSZjeF9RBk/EIxheTsrbbTsOb4CZZiz8e7pGpRm8VcgqEm3vFBsGRH0slORG6
2llO5vzW1NehjbhKumiu6E1ts0TtiR6Hhms93EezU02PfWd+lE2Df8U4gzqCRJ70uDX7+WFe1M6f
w/lVbwyQ+aL4VZuWHlsR7OIKrmA2a1QHjPZuRI7eU2Bfn6aqgBVWRUdgQ/3N3ObjXvYRZ0ofFqfU
sd4scwy+NVTOMVieVLTtRzAJ8foGleppzNtPrubYcRJ0ghYeEGyfWN3WBp2eK4AEf1ysX5vA4R9j
B4oqTypGMZ8BFKQN4m1SfXENVghw0S5+EfHCkQNJXLag8kS5bYeG9ESG+wQhLu3VegUfRvknwX6A
eHRdryV8tBZr7ozfweSHL9YqSA8hYOchJpgkDWI0xRjQurPUWfVtdo5+W9IAnh7JK2MnCegqeFMH
2a6pArX8mpzGsb1aa+LPLimmo7YCUgZFjWbEaxiaFSzU59kg06Qv03sXJiRfhfMi8JiQE+GEO9qK
vAeAQT4LBBVHBlobFpmz4GryUFh16OqTFBS9poJntXNuKXjIH8YijU4L1jTaOh2gGkoUCG8IBmrU
CTZx0UkTFcjRbF0dlWseJarRSVC5sKvMxDwAkfWMKCFvp8Q6fAjlBE79vYqI5AQ2FldM0xu4A7vZ
+u50HiWardHC5p8+JgDeIylfrFYPNorCMC77wiJ3Rd7SpFp258waa59FITnfcJ45UWW7cxVGO/ie
7wRZ7zrAO4elyks/nMfw3iEoZbDh2hgKx5BSgHQJgoRhpMIPErAl05jAOF3HZLcYrZ9axbFJ9ey4
xtMKNVTBWSWDhzUUNzFdMLtJY8+R5SjcSRfYnoGxT61NNLfoTp2E8zUM7fQBFQfj4ML7D3+PQYft
AirMXFFj2tgtNp6xoL/L+/mKt4VjQ67DSmrekuIdYWOMPMVjmY3MctpOxkt0aMPkifvNE19ScPNg
PMCTv0Va4Ft2+Njby6EpnDu6AOQvolfNr8yg6lKQ476JijTzeyXnaxEYzSPFAdZBCvEdjjOS0WAj
d48y2Zd6zN8qENpmsqrbZDJ+9IW3ca308oJdaKObZPnHSiBAB4tgKJj5RveQTN9R3YktTMXMdzvt
vZJpZNNquJnMPmJlQ1vyvm9KrzRbkh76QtlpXN43SncI2oBdkcOlmeNekuUkSldNke7ni5XslHEh
z1qXtnnt8pEUapD3W3MIwzdUcBx1E3F9fbLMVwdnNmeMCH6pWiA90+bKq2hmsrQar/N5g4OquE/r
Pntl7VZ4CwMtV+Tipp3i36XC/pcpX2pVGj6goPgNw9s70ny/q8ri2+bbzWsdEIWyIYN0yLSY7Ula
lPU+KLlHwyZxQCWUj46K+g8HsGOlb3/z+sv8uApIzi5+ZgfFTSKN+YT6TtxOtOTrzFSjL1y8dRbk
JQOeAUy47B5ryQqdBUY0KsiSYxYQ+1aykshyyUQSLJc8qYpd1batZw3gWpZwOLQmaKEyT78G3Xqi
nudI0HKTKek+lLgosihF3cvsbFvnzTNFQr2f8mEzMif1Vjokm+dauVo6EGMeCD2/aFM+cNWO90be
ki/W5bzBKji+t6OwHlTZiWfKCU3y87XlaVwQ7os8dRhGUn2VzhMfik10ZtUY3ddzgo+LFdUdRoj+
3Hal5REu2+O4c7bFFKpuFguqtosFiEfLoOjldYBhMXeUg90RoOvshCiuGfcwOJJ5ordNn7e5lQMj
6DXpidFMT+Fac8xg+8XbUtvVycj7vWGZiTkN+cMpg11Xxw/SVsyTzPGc0dd9riKouSOoqxsna5/D
ZVXftAq6Tv2jqd1BzRbe9XlcPUF7u+lEK0GoMb8YnadVilcGzUYa2kePGwi7n+3R0Kje0jBXfgEl
MLDcyswN+yzzCou7YAdK98CXsbi1zdg4gYIGLiAArObhfcAf/BiCAJnTdYdFh4LmkZdquV4W+smB
x8pLOnERaV66uuBpFfSD6LK7KSdFP9ZmPe4rAvPK1BWPXAtbVx+1R6VT4k1llNeCViPfjlkPhA7t
YBSoyQ3Ix0MYAYXUG6x+UgZou3nvc0UqIl4xAXckZfrCPRvjfIO2fWfCQNoQUBW7Bs03NZVvpQ8B
LfNfY7OZdJskqZ0braBeGR1d09kR19ONXrPHNefxuev7H0AhEBMK7uhtxpWgLF/tcJrXxiDha2T3
r9EyuRPIIScY/a5dkUYqYT8kY7estcc6gm7ZJae6Nh0YWiCr78IlMW956Zf+ojXSTQRx5HQ81+0K
LVE5T4OmxR6ZAzWx+8Aj4kWjNE1g3BpQuRXZHroh427W3zmDmR7jtjzHQ30b1mZ8E9PMyVY0T4tN
BaZxO470S8PZf6JVLd7Te59cAkguHoBrpFslbVBFC2kf6ex+XByuR1M8v+WsLEKe0AOf0MUeddW1
oHRxKZEUCOTOxllXfzpLmv3YBvpOjZL+e4ahsm+nsLtPnaViZsU+7CflhGKqUTduFKW1bEYVLBWd
3O+UykYntQXrknfmti10yCb6CWGbFH/M9GGXjf5gl1HC9nqq9npXmgTzi+Jk0419W8dqx4SEU31R
ROLmc6FuiIVLQjJLCB9IXZESzamfeV9FBmZxsvkwC0pQ2J5V6N2noaY08CXm27gedWmQEfW2ehYW
JvvGvNDyg479GJwTTKzAao7qUii7IkKgTO23tqLCYJgwYeOp92GO934dc8qmsyJvxiXj/I/2YdR8
t5rFJ7ImA+td0mX3lomNczghsIGKnR9lzSO+djCpZoVj91XlFxQvMdNndgPyG+Kf+ppV6Ml2/aAY
qCgxrW5Sabmfof5C8EF5T7ajhrpaa7sOf7c5qLfdZMP/HgZAIc74wuN6HEX3sNg9EKRKO6StiaA2
+GIevHwAD8JzVNDUUWndbhqp+8HG6aMq+kWXztsUxx1HCZNoxSm9kDOuV2IFOakYjoWVqK7Gk5LY
LAdDwfez5aFUgcKpCKYLf/Koq3fLGHOtHGgskQeuA8gLyjGig4f9c462z4IwyHYqg+ZhAVV30fK+
4zsDeuCJnCkUa6WLgRiWwkUovcJ5tndpmk235FZ9baz6fWKwHUJW4jMU4mkZlV1UTsU1VOh4UXub
40q3o4sG1NOriMyCfUhmT+t6sTcDtKgUWfFGHbV3y4oxhpRqeuDZ0NMV9lhfJWYGt4uT4NDVPZN/
ydsM3+HnRBcgxLbyshAZ8BSWory39afOZnFSxVH2ytsCk0BREgtJoFJETfpGQUPOQ4lTmx6XBaOw
+LELHbydVWluPLU9l8d49gDRhUjWlvmy0JS0pczvHKGl17PYmSUIu8TiCi7fJFeUsix2Duw2jftF
YSNAyLEihWuxV581N+VY9I1S3QdW7ekmzGzVjr+5t/hNXRJpm509kNajWlm1Ty/84oVxT/SlDRIN
qZLQp0QXe3Vm9SBjjc306CVUDm4Wu3Kw7XJ1bFJ8weu5mPzMtbONgH2Mgxlx1MYLyTx5Y40FGhQD
UUswABeKsdNqrViYqYcb09S3BjxdwmP3lqqodxAIeAMM9n2a2QAeUkCjE6osrmRoQKxrEoORtYmd
K78J5VJxUXiTastFuwsae9frBY4bvY21W+zS/CkQsCrRexaOr+pXcq1jhUgDwH4gc+wq86yT8QDB
Y0Qo/5MTl+sC+IlNOFwMlviaymstkXPvR5kdnh0le3BG6gH6AGyDYdrclXriH0kAM40WM+SL7BRy
wy/hforEvJpTfLHi+n5R4udKGXZTG+7sxrzGunUPLVJuFkQ/+gTgz4eq8xBq0GFD0kUggp2cDVu0
nAq9XitL+H1tJiMSv5ZqQ1dUiRS/qGWU+0KNpOMa0k6eCpV32W6IojDZsojuHWIvqN5A6G4Fiz5E
auuuJMsbzO02r3oEGZW3ngPW0QdAupQ+I6hDb6ohEKGtuozINWhOtLMHnkgPP/1iAnKD4FdGbXRo
hlA8TWvnnsc933A8fjiPs1ESjTCAqGIaM6ut0S3lXWrnoD+4oW8LR64aluBcgssb/kRWgF0vsDdz
s3hll2kHLqWZN9R67lursKniMXDLmYFI0Ydbo7UytxXqxSrhHeHCqTaFIrzSAVBUmesRKzu31bXw
YEVhcxPhdvStGATN1CYveOMiLzO7F+xjXAlkvxzKJg/v6JnjVGLrkFiFj7nrhzS6B0Mg3uiKPfuS
LCYcRCk3Ju19vm0miqu1ldjlqvE4l9GVOplbkmd3CV84NwqaY5WVt2LSLlYK+xD9c9taanmgLMZx
5SiyrZBsBwjYs+MqY+dpngheW1CtmlTjUDCRGHo2eSzQm3tsZqwzF39CbgeUEm51OgvtlLY6c10N
r2GQUpX3qjL7yKIWXpvsMS2wKwijfCiVAPaKsBzfUghyaRK81YYre8M7HMEMdqByW7VdtFMip1eA
Hk2RF5XzZ070ApTb7Li10YcuzbkoAF19Hizm1aJeUj9s8SCOFhxu5knzZPWi5+1TKGcQacYu0/54
pAYIE3qtbcsiCd0eBlgxc3vrBEqzPU2+FQjiaNGAsY9IFtNZyA58IAtR9qTfMpU0D9TqyssWqW0p
2j4yl9SnqlqJ0GnZnflELBgDWf4GklqDkFPZ5yJm4qur8bUy5bhPdFGRj28Bp4UjNsGlWXZs6+zb
uK1/BpYJm6IKodZOcXxVBgoTDM5n+h2ET9v8V170zHRR6BXYtvbK4IzbfFgnV2q1Ngg0wdkR4zuL
13aPp5PXJ6EzTwEQ7BWFCPcj/fXbbBnDa48e61EDZHhpz74lKHVxi5kOcJBWTY8tU8uRn/UUy9jw
lmhWLulsl7xOizq4Lore+EbC+dBojdia1pA+MulP7ox0DJdYOtcGWtBdXUIznitGIW4f+mfYiPFE
AGe5AfRKJtHss9h37MA46IDKkRj7bJeoPexLgk93MjO0E/b38abCpQldDn8LBQ6z1Xm2WQPLCucZ
/lXafY+5AeduTAL70Ri0K2PkYntFN6QlA2PHklSE7EZe54gAkZ9ibMu8bM4EUIvRYF3BDtRT+NN7
A6DDzSybAjKHFtXvVWDPipthCv7VgAhzqGHl2kRwgFQuATpO3iia1FMraThV06q9abpoiLfdvLo+
Mr6k9iYGMHVNtRIwjVYgyxByZRgrKTyJ6OaIKuLRjombVmqk2pi3oEeuRzTe1ab2K1lZ5KV5MkgM
fcFX63bGEg2bJieYA6uJqU2PknYPt9HrF/uqFdk2srivxD2E5N5UWw/jqzjpDfsxX4+LQR6ov1Ud
bpP4QRT0Pc9Jp1MgtccKeuclGhmH5iE9j7pTgVjW+m2S9R9gyy+6wg0n0dkS55RRHPOU3raJZgAX
AD2zXohsFun8lykce+vKRb1RuxhkD5SUwFavMpnm/VBS01FYl8JGereG14iZNnB6XzrTtu2Gk+C3
Eyf1R+mELwlZNRFFrYcScA5M5zD1mS80dD1mQ79K4NBs1EFJtz1vx3aD6yo80rEKxQ64PZecWTkt
bViD64p0yro02ydFK09hAgAlwMG77oyGd62dt1Up6BJaRmurRhOT9hpWc9gBHocpNO7riAUofJ9A
/WitBEgvdMDheSEDdjMWQfIBPor70dw5ptfIIPMbKeBaMdxGWEaa4ExvSvfKAHYnbehcDC2hvVfC
dtil3Fw2EPep2OTS8GPmceojcN+XErIpgsYl0sRPaWhsopWDSIazSMotX9LbuhqAQze4+PQz4L+H
oDA+bXZdzBQQ85HawKNHdqBsp0SpnkwY+PiRs+U2TeIWSmDaYNXNQSDmhl8NEy9tTPYkPHt7yuyP
rLFYDMhONm6zFPKjIen6NnVMdlEYU8TSaEBAByU7yLEwfE0rpmtZqJd+bOATOyiQZ3NEet5wuQ/f
omX9lmal+Uxid9mkU5EdUExKZlDJPMw70Rq7Sx4J7SkHf41/McbsU/fRyQKbznJBDbYStvUbMuu9
YBd0tDIeDy4IyncO+BDnc1w6Tzn4aS8Fj3LUKjvZw/kgzJvL5TWKaU0hNZn94KAob/R8Th5j7LKs
JRQFtG7N51GpH4OhfVUO068dF8lFC4o32ID6DdeV+UVoWrDHQt3czZh/di0ulk+TO8Khr+r6IkSl
X3HXaydChMm55cO9cCqzu2iyDAWb32TaFOOB4oH0s2scHME4M5yJOKDeo/LRpNmfC22Jbsmx5n6Y
N2A0w8RvGtXZl50jXpLJ+qSRqzsNI3qzmeHqnvjAb5MViWhM+l3ehem4T+tMvoN5njyLCOEDz6vL
lrTgZmmKA+7oc5qPvwC/D0sXdidSQgGukiGZ90AQm8E39OlnLHCAxYCQEZlmMDB94xn9/K1YQ+e3
cVXeUa6FpZ/eDt5YanZnDTDEWFir26DMHBTrejYfkpL/8IjpwM1E2Xqalb5g1TTeOz2FIVS1idd2
dv8NdohvxoIBmas0jxciPyJVu6jVLrY07bYaGVxVmXyWocIiYdTtoxm1P20WB90eASrflkpvPXAD
W/Fo4QDLkE8HaM57MrBiHJWYx4buP6/K56eSOC5mx5gAp2Ec4NmWt+hB+kly88FawLM/J8ubFWHI
ZHnstCgtQMLUlFdBm5nzvh0pkQKZdM7XNYcN4/Qpz+gTX0JCA8vAL7WghH5jWSHndzz8lKYkCq7l
ZOtLROClgBmOsre2xs44R2hnj2HzK8t2bAWu+xx8EVR1A/llkm3h4xbL93IYQJ6WxEBHa7HeuHuw
Me7MAzieU1dTZM7GVO/3pgB4D61d31mgdg8xF1nUDzU4zDkp8l7th23tJCeDmM0t0A4bfaLKXeLR
u7agpbMSyDpwb9KNmUT2NVg6Grs6S9nxRNC54izBo5YxchS20x1teo32jAvZflnsxB0hMuwEA9cH
HkCckBpar4WqztynEtHFL+UbTcRbMFRfhoCKCwnMHAcuKiPntgjf0UwYjMxGPOQs791QgQPcmmZ7
n7XgcKUs3SKebkoL8ONS9S7LyOTMMtRx1XSUfoJbgr6tgvuOtBpzb8cQtipsEe4wgYXKxucq5h4M
kAGbXN0fWlL5cLNgM06LoW7Ldn4k4Dc/T5FywYGNIG05T0CJi01SAqgjHgzl0whdKL07o66dg1kU
t0WmP5BdbPEztYDr0rwl1t+DgxgMUrMy3BVFIPyhLu81XtN3Y5u2u1zRAQxQCQCB2yypKsMK5cGD
HZ+0orrDbQDpFgUR1+y6gZ1RY0UyO5tQpresECgiyfTH+o8vR1EYBL854eMWKG4ZMalpGgoU5TXs
xzvbVtxlbkeKKoSrCK6vcWPSiAdXWFVFB6p5iPfM2hw75mI/k8SCEVjVyHmlUu/rMbZdx0wLvIbx
SsNVgDY3iXGGRVL4dki8AMdtB1fMamTxhX/G2scEv8McAPlQUt6ixOK27xXVjeg44XPRZnAQhbl1
SDO7pcFEgy2Ea3nXc95gwZ1knXohMWi+pdxxzZa+iUStrqNWy0tr47SX4bzmrcFqPGMbH/fNUE1n
Rq+GjZrytQzRqg2pEpJ+RUVuzawzJzm60jprhfm0cxY5ns02mW//CK/9A6jyj/jl38sT/wxc+d/H
cv/yv/xvY77/B8O7qglC6b/P8d18ZN1fAC5//O//HuNT9b8ZFpE7h4Cs0FSC1f8Z4+OfqJQaE6Dj
JqmtjJf/F+OT5t+ozyN+zaHuCCGd/09wkcbfbNhKBvcPMM1/hP/+E2Tzl98QnvR//N9/Tnrzo/6a
4ltBUTaoPJ06YDRmMoP88z8lZgX2VSVMcQsYeLljgLoaibaecbIw+7uCkSqePzopr2r2sURXu3/q
y12HAmrO0Z1AvmB17U6cQF3qt+3DCh0r230jnqWu7WWKNZrOgbAu3SYB/rHsbfVuoenXNF6X6oYi
HHf90WP1SPagU1N3OCnVV4lVjNfcvA/ZLN2JbGc1j2WO7mmB0i0OXVhvuLqUGl5guNVluWejvcOE
scKJs6g5lvy/GIi81WeV59zEQmRmNNsGNGriNZj1RXtlm0eRzY9eXk18QjTlPQxFQoPI7wKtMHBe
Z7RyNa8/4Q9eWBEfFLJ0esotOtw3hrxJRb6NlWYz5a92+mkxjsYl2NcY1jxiG1tLYlduOTp+gzYu
0i+tqs6l8UCV0y4aPiZZPhs2gkAwbqEXths5ltidn52B6kCmibyM2N5HviVDIpUUGZUDHyKWD5VX
ekjejWhaalX7kT2MOv1OY46MtKmsuzl+1+vDEE0bvXzrwxP2qY1h4XFLuRY2tzlcKWjDfhB07siV
Wdvka4JD22fiR12+7OVRcT5Uk0G9weaa9240fxqLBjA/vtJ0w8o3YlPNARj6TZqy+kapsV6xKxxm
BXGgGn1FV4CUdDfB0NLBuQtKqgaJh014wQoWVEu6G8L+wt5nw04TXWbaplJFVpC7eSAdafZ+Uw2+
NVW3UqwLXU/VSh/OFqUBLfOLhhha+1H9QdeWq7AIorHNBcs6RLS9tbtkIbDVJ94wx6dKwHkuHyha
mZJv0M9ujaxRWKOnE3ywdaIO72KKaakAOs0hnrE2VIp1XSGR/fh+EyQAuoCkyv2B/5QM24PZ7pRS
eJNT7PTROpvsLC1S0kWgu/ildouNvmnw3vXDeNwUdN2H5vMwvFVLRYTjJmspVSEcUfAkrD8xNN65
0rvILXSwvqWQWNjDbIQ8JPGXNY1+1czeICcWZAl7RcmtePEGdngLnuyZZiFDV7ZtLbd6vOwLpGQ6
1fjTIzWpkxd3E7PUV85uosiBJrMn97IidLto3tYYE81x8nScyJl1NbHQKOI8qA9VOl2gTv/pJPwv
ThgL/kD1p5jw3w8YtAsNboGAD7TG0v90wEi6yJ2ow5WlZb84/aw2f0pHfpe0wFEUtmjXEKnOIdLH
wve8cjBni8q1gczGMsHDB+GSwXpFmhykugX4wXb4SjJgazoq/xrDmvpZTPcsF5E2up+IMGLMvwOL
WnWKjT5TNFRux4SbFwtjbTiV0f1Sb8s1KKdRP2SrG32EAC7fGUk1gg42rSxK6Ws8zeZAEajNM06M
cDmb+nfENiUplJPZnuq89LL2kEQfOHVaekeGFO/AY7bqK8jMNoKMaV7aCMY0aJVp9+8/VJXXz7/9
UNfm8D99qL015yneCfCi2ZPo0ivFJl60koNZveTF+0xWsxCvpsWHsgNI78/1PwoyeUX/12+OFSL2
L38EXWqmjYVGo2zxn8qyi0FRbCY5ZF3S2NJEH4pcpKKwvWaRRxRrkRvmwCWymHd9bqeGdq+bh0J5
ra0Dmca0RDnZCO1ZxGeeemU+TMYptAH4wvCnb9DcswfgMP0fuAvrB/NP30bKKFn9W+uf3F75h3/+
4GC0WLHqZPDSnU82Vl4vgCFZ55kis3//K1r/Q//6g6RpAWHT0Hf++TfELr4XY04xI2Ui5JTAOIVc
ktBS96gv/8PPsv7lr0VRvSNM5ghh6gYgjr/+tUZb0IAQEGCpgW0X5r0V0KzWjnu6y/cDHMECxFoB
wRb0++tYUd5hyJ1qHNLSN3KxSUdwz1jEi6VgHZo82cycoL63YVJQuZu/iFCBlcv684+rIHmxNQjD
Pn6UzxEP7xh330pT+Jz/rpPVh3gQ7Eg4zVGFqvB2bL9U0P8dEZVF9Vp7pPyyOU4XXdzVNiIXm7Bw
vmtYzFporo75OxvSbViShDyYGKMJ97NO5monFjSCoHofcnkowXSTJdnoKkfJiDrdZHstfF4tn31U
E/FDuYwUCPZ+svySBAhTqCOsRlo0dxvrUzAhqt9ieNIQycIc7rbKRZkXoo2A2gWPIjvEpEOMbm8V
dyUXV2kRQiFTrlok3rkRW29D2GxHyFDG8/oatpp0Z8wvEb1v6PboLMveIXA86A8o824cs9wTN+PU
b6b5WxXn1F5tk3RCEihPYtxA37ONozf3zcQ4zv0AtvbXVr8tPgJJ3B1E71h89MSHI+tiqff03gzd
fvXJd/cDbw6TDWCtvIRYtkX9xxsgL186mr9rmx4HfKe9Urmtdh5JdSQpizRChXixM/xD4KV3i6SQ
Iapciux8naGts49pOHltOXF6zgC/aL9rz7VOQBAawxo8rRd56Jb8EZs+kWeb9ydquM6yMbN00vcx
ekZC6d8eO6UruZE6vNqWvucr9aWtnvtMPS2qzy7EdeJ91OxCFudJoO6s+YvyGlaWA0DZ2isp4A55
9/UY78Mzvmuv1CNfZzbjx8Fu851GPyQD65nmObWW42hiVNwVctdGBmFgiNLmM9dwHzvu3sLS1WPR
AU6xvlK5Mm7ydXHCIKMUzV6Qts0o7HHMWyP+pur0bkr9ICPBl3Q7vnpbkW5z7dVWEXUN/rU+3FPy
vAsNYsLGaaDXkubso5E4B7LX2MNNwotImDgDAHrB9bwnxvyQyafBGG6kjm/LMlni7oLwySYTSYsS
XZ2SKKOf2Bn91/EmD+5T/ia2ckVkZSd+V/df4ySZvjBiksTQUWJnRgKaGtFoR7s9sgZhhkk8Lf/t
R5N5xPRt9rQFO4mMknc1D9D1fktW6N098hYGQG/k2QpQ7XGLbNIUQkD4GtPbBNbfyxz0+FI7RM6V
8W+0fxaY2Ih96P5sb3hFqs+1fekNLJfLXjJx5bgv4WrxoqaqOibm+CikOJAL36D6PqzVAQvVCCqp
AaqdA8qKLKKeffuFgL5r9dex193IoU6RIsMoCB/WkXLE8907BatooOzRsI2qr6J9QeLYa8yac3qB
SLTt+jcRR0/6RFypJa9Thz7znWQJFNy0jh/azwMkrqWJgDX8ahWjJnqVAKLOpdzGac3QPTOQIm3D
JOJukbMyIfMBQiBLeV4mvivz/cI4avcvlnYTcsy2w0ugklqFGYaT2+3o99RNjbXkRN7lFchCu5Zy
8cwPPSu6wwpcD5RuK7WrSlNY7+m6r0XUVkYYsThjy/TZGQesxRnJewiUDB+9ml2QznyznreSpBZw
wg05el+yExx63UMe8+gZ3kzZvBFBe6lV2w3NCSUKbck8yIa5xUTSMHmMm/eQ4AnhjAO/rc1EVWjy
pBa/BbOSQleRgfcbyvAhmJmdkufWIrxYql7ykE3fBteeGjbZRAUbn4KigMiel2OUE58KKjYRzZ3S
3tfpcgg0Zl4yJyaQa3O1xIyUpq8FMjRqFdj55OTbxQOvBnxWm6zLHll5RQ3f0uww0GihfKgjYE/+
KB28DlW5pmOGaFtTpjL7dCi6a5ePbbSQML5G1su2ymMrgBrybe0EFOvK1/hxtYH3okfoZ6oN1cLt
eQ8RvIM7mvkhRAzNejHmh5wmJ7ulBCEtj4n9reIM4sjDUnriQk6TGhYYAxeoa33iGsY8SADYTY0b
sMukOJ5Sse+BRg7NLh0IVL+N7C/S7lzHlKlYxcHQL4qBXxc98a5RvHjYh4Ja4KPeneX0wEqrDvYZ
UwHYFKupkC9z1wFZ0tbCa6mHmF4D7l7MPkSZvZbUfaqdqtWuQ3dg/b4UCHj8nDy7zZvkHUY+nbD1
O/EwN+jhID/XyMs2uY3/4O5MmutG1mv7V154jopMJJAABp6cBuxJURIlShOEREno+yYB/HovqO67
ZiOTr4Z+tm+Fo6p0gQMksvm+vddmdx/288fOg/6wcJBg0AYE0gh0ahWu63G+yd3lYJC4ek2Mktm7
tjh/D6YNV5ScHVZQP0Vlg0pmht1psmOxhg5nWJrJYv5If7zW11P+ZfK+ShuKQ0eclvxVkoy8rCGE
vsNCx7mYGadrmCQRwXYcTEjdW7/ORLDkaxhVe5S4yMbOaOxjDwIGD2uBfHmnPOBwgo3BBJ4zE1Ef
Dm5XXli2pntNROmMudBmqM4jcdgcXRu63dNhliwylCn9bgjbqN57EyIyUvSYTPEbl5gEJ3m3Bs6t
jeZ2xloV6/wk76ZwBkXaBNbnlqne1FO4cLxKmg9zT3RJu/OoHBdRQ7vqQ8+qPJCg7JsE8989h3sc
rdRJ2rto/mlZy3WvyjPLwRJtQ4vo818CO3tLPgxCaqKSqErwYr5YCn9KEByrzb9aEK0hqityxnYR
Je8oHw9uxHH+o6EHVMI1mpFJYq4Ja4Z1o2lwUvjbfj/ZN0eM9rjLkacLbFhtfDJWdHHwSS71tsjl
5yte9mAw4EMj9GLWUYudVQGnDOw9ZjagogeBD7BjsBMLTPZmulf8QjfCyrFWV7bdHHWSYGRdkQ25
O2tiPceRWiN0qcRpUmbngyCQiCgn2lPHpWAnV5O9xuJb43xx2JyY/UJzAdYLfr+CbBcXzc+vFvxE
D3g6AdHreu/m4LzR3Y5Aml2K+FGT5+2sZN8gdaTkk9vuSdnJ3dZfp4ZNTCsa8yj7OQl3P03+Li+b
k04hNOyLkAbxdbLtUlR/k6XznWrEIXVOiU4Pl55I7oLRI5orJ0YUHiEliGr6+59mzIljnx01Jrw1
2yHTJJlqvi6o/ft5edXQhsvZfpTdcd5OrXP1jayg65HkL7vLI5oUwyEnJLIcf/RMmZMuzvGQnZFG
CHPJcFzt9nP7DiLvsSe4KiNDN2AjmtBfwQ7o6fKHAlMwbSkUlaTo8rWf59DGOZXzHuvCpRvM6lDK
fW6z++QZwcugy4gaCDTHhRLrYSbUDc0cguUvpf9hRPaGVp2J9p7RTLkZk/yJU5KCNOCDsSiwx0hq
oq+9ZGdilafOwlEZd6KpP3WE1lSK913frTRyUMc3fShWN3SKlTks7JpvxEGdVNNVuVr3MYDO0cHQ
Sg6xf1/CKLEIGzPLFSxPpJB9cWOZ7tqgeV3REqa2OaEI5272BrZOUIve/z4A/aPKMyVA/u85Hfz/
reT85N/6XwQaVxRT/uey9G4sYvI9nlSmtz/xd2Ha9v/SgvoxLaPfOLiN2vgvvpz9l3I9CTWSg+sG
jvxvvpzj/GWzaksqOVJIlzr0v/lyDnw55Wr+lPB9X3vwBf9BYdr9fRJ/fIAGaU6vRantYMup1tvq
D49KHI5JIzjYtECoaWU3k9r4MxbaEui0tTihrY9/twGBixTec/RP5IdQmXI1gmZOBfIx7cNuxNLl
5tcd6V1EfuHxrQ4oSajMZvaw3hP0DbHI7WrAQZKljrINf9ujiuHaNVqFuYMVU0TIARUKFXrGMflV
0W+Jf5JI/3a0ttKqnG2i+KKuXsBH2AUYEyqs+GUlLwctAQkeyRJdDtHKZfFjMWl0TeOJM88tvGWX
R6j/c/wXeUzgpJe3UEtM9Xkqy5BS2o2typvEHe6tNWLf5l9ZLlYqxNhB2cO9yMPNGOXCKrPj+RjZ
5TFp5tOoAqzTs8/MKG/mmZqOxbwhYXyERfjB1cCkK9R31/7UBSTa7ERiX2UIbkGr7JuoO/qePkV9
+a0dvOvIMtSzsoumDTABzTT7CUWm7npcJX9y9AwkiwYcecFjQJ8zE0bUQwnY/nLEO8wmNPGFmdhA
80eoQUTIJxtYvN6o7sEcse8mNLd1qjkssQ8pyFCDv57OKc3QInG/2u0cfCloHofpkOGBqZkfXSr+
lI414aefUc7G97Kt4VUkqrB+GnvBviVRXF9NHQooGmJ4aGb6MrgnyO9DGpOknESbpkSfSR5lfpeC
O7vOfItpK42Vc7nQdj4Zqsa7KHL2vnYO+8vkE6clWyfp+0EPyV3K0suyx0FF72iwoZLTYNrDThrO
GFWJIgSGsUrfx0FD2QKEVXqBFRLJHW1c6udDeSv0uITI5kVoFuQaops/mKkt0LmLyLBxCKBfaxLH
c1nF2GmsiCqa7VS/lsSUJFZN9GxjwjRzF+uKj0v/bPBou7R9gQSm6pOHZag40Fkuywgd9/wmxsBw
jKPmIXYA1mczGXpVhwuS4CYv7KMSq3Egy8U/9+Z6Bv8112B14MSl9O8HM7G5rKP6x4C46D4xQ/MZ
d/lYnZouitedNCpAk5YZkDF1zwsOtOx+ILfpPs1rUHzGnldgKpxc992MUJRNG62wr2hh+8/dUrrf
l4pL72BqLPT/s766dFWGKr3NB9YMbLYunIdscSn0VsGDotXNGEtsdJhBOUl2SR5sbXKQ+u99vI4+
LYvYECkddTQOsHIHaVjQxaeP1QTm0smHzBznWeQ/e8eDOIGkr7sENReJPdBIfvokloUTVAPv5rIu
nPInbgLz4KlOJNeyTOvue57lklqY6auTFtgdYA/PasaTxIfuF3odetpT3I1wFaoFGfqB/xCaNfeL
umfw8BuZnTgJt0iSd8tMU25HMnSFQMVMZX1ZlGOWnmFZ1f1ZPRBqfyUrsiUrd83lbTF2QL2iHOvI
3uYDwKvu9YZTJqJ/iz469OrLNYPddmLmgVWfPHuYBAl6mQh+EMKCQ9kJyznOuDUjGJaoRjY3FTts
ZKrwtkY5oXmtCkMVLekVHuAK3FXPWTNQelfNJk6uY8lnfeBRtRQ5wJafZophd07+KPIApxabGM1O
xbFxgk3Wpf0RVkru+d2Jo6yZ0HSDLoVN3Kh0WPYxyJYE2Wdz5IgF4Jwuj7lJweVKNp70ptgiog44
Bk4n1Cm52YAppcGYcTGjvXiQKwQk7oVMbir9iPX2eJJ6MosKibkn0wJRHibmoL1sg94fzpoxGiQl
SvKRw3pmDx/UcKFOk2nBfN4ZP+rDtiXp+wwAJ15TCqqkrlpB5VII9F0Lu/GCgvPcElFlLst4rAqy
HwjzjcfeH9/NiFGul3qhBLE0HaTsAn9JfaqNARExS9TyYdcOiPt9GTX20Z4U9S7Fd7spdERhQwyK
qc+5SrvN5TwM6U/Mf12P26dvlhtP1yUE98mWCREwTXYGEG8WezmVOLvJ6vOdI1pW7YbY/VAwZF1u
hjOD5usbTKvpMmoJdd7ZVL7Py7jQdFyEypwdf3CSCBt7mCjrjNSwaWoUMhFLJ+4RMaQcUDr0PWck
RozFZsj28CXpmVgDhDXO167KnJig20nQZxFLh8WgYoOvsklfjHODodlYub40vVtkBxElcDdZ1DnA
WHLMKddMgDp3MfGExQ5nBMQVl7m1p8rLiYFCjKqaQzt7wxwq39gexPzO3/glasIfH6j+6zJyztsF
TWRMKFNwcXs/i3KPencmnWPk4ATfYVlMMPipBCWbjjTWJq8mte4YF2v9o+zb6fuo0EbiHB81I7aP
3MsUTdfPvo0hj006QI+OQjSiakNFspf2hxbeNu3RBHWpyBLxIXfViLWsIDlrLAJXHTpVLJeojM1n
B8edj3iIBETZcyzuM2N/d5FWljhazAYfNTLF9Bv3F8WEFQ+3blQVJ2VdpumJ77jW7WKXKwChuI6/
uN6n2M0R15bO+KOcu6VAseXMdyxPCh1UDJxg5+s4eHDAFjjIWYblZlksCgzJaGxYWrKLaHR61Das
YsSDwQPWH8gnVA+qHqCJ2MYdRo53pnnwaWORC9p2FOfKCIPAzoiI/BL8DOIsAWxC+PdcIuHEte8h
EjAUhgN8+ShHfJJAgVv/ANCIJNlqZ/XVNsrNjgMqBKy6iwYRCH6bA2EqJOd9qvbyF5JvhJ+qmVDZ
IUjLqTuttcYGGAz423y3RTpMvcZ7X/cOHcxgzfsH0Kij3nlm5PUNrZ4wBtaCl6S0zWokAjYq5CqA
e/ExoQxeUbxXXduWe1SI+CnrNqhh2JLVymjygo7A0SXDGGOXm16rr+aWUv+6xUE3ClAJXriYQGM/
NyHlEp/j5ESkNk2Qur1NcJTAKBmz5CvfbPBj7VeDSXvVZAO7i0/FNouBFTMfmikL0VDP7wvhVLdD
qiBhBW7NB7lC+jpitUJsNgs/Wo4ry+U5hjb2HjTMiVUmVXAG/1RnHWO4hOIGMLVfneMqEDZy6lrt
77j4UVTy1wHOjUd7tCi3E35AdoOz/+eHrv9RxPPkRPW/jdXv0cv8n49VR1ZKApweU7u3P/DvU5Ut
BQcWQQtNeNSj/n2qkn95ngNwl38cuJsS6N9yH5eUJzrCTgAJ3rf5M/TQ/y+12/vLFSiTiWsiZMkX
jvdPTlVy6wM+OlQJgeUD6hjfj62V4wXPmrarjWGwSzN5qEZhX3hrf9/Em6pBru7lsC7BeSrL6iIA
1HLiSzbCih0avS6vaBE6rx7SWgSw51UFF+DRI3z39y08FiI9a2BuN+bDtOPGgOehiHp2Yx7k1MwU
jmC6b9qLahihbNo9y2GFX3XvWvRPX7/gyyehuKjUnKJQUnkOB9knx0thurQnVuZAwgipcJ3fnXfK
Gj69fpVnXWD6G67tkQlEq9mzvcDZxBGPD7GImWO/6fxDqkZxOUerwgHbphjuwSbfVbYd38Vja79r
FnTxr1/6uUaAa2ubfAHXpQO9/dJnvzDyVTuhBCaZcdX5VzrBBYRJ4OaO405UEgtVURbVJgx0xnrQ
+xX0nATac+kIfV14vb4ZVOV/eeOutqs+HoHbXbEEEjrhC0n6waZsePREWGziQEUx289ZWaHLqzlt
ZQ25p7LoEjRQ4N9nM3tAfJsXzUL3lzzp5FTrSXwmgYkBKINba9ySgjvlld0bo0JuL+TF7WmFXo8v
Rdq///mj26M56K+E10QkGAU+GalAn0XmdN9monNOvSWXn51yOyvqlCKEpDWIH8UlLHDW9UXToyF/
/XE9/yx4Wq70mTP4VulL/37Hj25Hr2y1kr5L8BT5fIhZQj24wUNA60xY94kbLG/oI/40aqj9MAn5
hEdqxsLT90M8T5GlyMaOAR6lcJ1Hz6YaiRq56xacLBWLaUzo0q+WV4AwtR+uF0osx9qWzbnF8f5O
mHl9461sGsRnL4WhjGDDpkxEqt2ze5p7+OF2AXki8rR32w2EuXUC/rcTR/NplSI187oyeOPRP58g
qIpxDrVdZiW+HybMZw9ibNQYRGl2rEnlOPEV1pTVLeo3nvcfruJs8550kd0HnrsNgEcvuNJWF6R5
lFNe7nmgesiwCIyqfP/6OHrxBIl4YYbFP+mRC6rd7Z8/vkzKNEFKLAVgDQ60thPnrNIRMpgcW+PJ
OnJkzEgofvf6VV9ERPAFMZ9TD6RcSIaF8+zXQZQP3Fak8JApGkenVuJavxw5J1VYL1S6SoMTGGTR
FltlrA6dUlTViIa61diG1qwFwMVibcQ/G3TDh9xqk+SkVsbbA/zL3H3vkiu265yled95IIV2Hiyi
91mGVIChpG4yUPS3rat6HD2DJ3z2d1F/Ga+K9N9sdMHCNqWIrjAF1fPJyI856emP1dc8RlqFwJXn
41CpJmwtG+h5B4LnN9Vi5ByRyOETxTZ9LazSVOGU2PWW3kI3dfYC6gq5k8BEy9O8Njt79Oge+WmB
yl22MaFxZmwmsC6Trm7nqcLgR8ybD/YLHhm9sakAw+rSmwnUUnyaAzuN9lDorOkgyZCDISYGVYIU
MN53C6F7d4BpgWBxbM/6BmcthdP2U+EQeJCWXdUfXn+nfxpJTEcKiTO7FSanpyOpAHNqR9SFD55d
giVJi+iEArKmT73BHddiusZ6XR1fv+iLRWMbRzYddEfx34Ve+elFTURCAZGm7qFUnQa/UYIgq/Ar
wfvR/3SuYe7DYsuVJP9LsfvppTAp5WydAi7FV3GBdk6EUZLkeyyHzjnjfAm1too31uo/PFQtpdIC
R1mg/a3g/vjzLOIY/PKaIxqug+EqX+abCKIdTIGoOwiP/YkeCL34x89UA59mI8hOUAZbY+DxNWsH
K0q8OPzQNHXCgBe+b1K/ChV129PXL/ViFZPM3ootiFZckY3Q00v1mQOeeqxdYDcUB1i1ujOB9Rce
WLBeybKc37jetsl+umBIhO4e7jyux77afTZeClyd9QgU8FDqgQ1O6SOmWk3xPUWO83HMkfE4fjWa
E1GTnUFRrF3fiwjR8YngKO+RguHXJ5qqLzEoWSfeUc1rkoNTwXrvK8sf3vik/jC68QFo3LK+5ik9
F+9BJm2MtXGKKvgndJ3TEvAsBUnd4Ft7/U386VLsR7eQZ82srJ6N7glKGNzf2DtI0s8RKVnpWYaO
c18wK7/xEv70DtC988Vi/Gfuf7ajJyKih3wA9qJf3ehyXCkxA5cQDYxLVPJmKLILulPTG1f9ww8M
XIEcFcEKEAOxrbePFjrqeSnWpdXDkp9XGCcdgLqYWXdjDM769Wf5clRzglAejg68Tcr3t3ykR5dK
5tUr6CxrhNYb2xu+JPxbqp1OhvdA5kNx9fr1tlt/sguSimqI5ygtXZZT8WxQR4nKy0Djkqp164a9
tQyXASvsGyPkT79q84NwJWZ3/Vwg26aD1QQOoe6pxlMGsnI8gd07Xisd1Hudt/4b1+O/8uXvYmbQ
TH+8L5vd7tPnWORBwDmsEodBb+13evcoxCrpTMRJQb1FO1crytWIrJvzfm7XeDeaDaMT9XJBCUEt
FLkreTzH3teUIWeCET7WBI5Xh8WCh7I3BWY4OkdsI0S50lOJs+kTu/a22kH0LB7SqF5OwBeZXz31
/RsES4Udks7Kyl2oxIxhbVhbd73v0lmnQ5dez2vZfZ0zwbbF8hxiFmlpxTDY++JLm80zujARb4Qc
0Y0/k7pGrzM1MVoto2zzPUJTl1DhrKlqJWvWXnBIEw9OR2lnz6sv73p0J3c5b/sXAPfoOrLhnLAZ
WbHWIG4B4p+2VoVbsfUoe/u9dLKdK+b6u1s7Q3QeeAUFSEjzyzuQjxv/QFPsCvs8RXm0lEl37Vgd
NdAMoygNm3wtOPwNqXehxhy9JDrN+ac9tN5mbAZhrpuhLclQb+yPHBamzyRRkLWRF0bGl7DQ6aUF
yzJ/j6YONzWRXw6sIeJrsdCZavicAGBowmFVnOPwlpdFmKegTvdQJHGCpLPnsnWacVWD7uiYkOau
KB8w61nvIb4CKqnbiBsxLhFRaIMW2DMwn/g7bAndh5LcrV/anpDILnkajyFcxvg9/AJ0aXZrmptO
W80ntm7DJhpJMVrjhax8iD8txvy2tPAjG+C+MSwCO5v3sSPBoWEhGaBMDzO1X60q4V0WK+2ys1H7
w11BDZ7yK3ViWprQOc4Hu0LylK8k8AQKdutJO2tzQUhDVe1K6dB9IXkC9FOQki+6gzQaXfAGZxwv
7gKDYlk34hdcXRqpvFv+Ra+RUHiIQBqvAagP4z6wOu9jJoi/OqR17vtXxi/rM+ChyQ+7toP8BMAa
+RuD0csxB7d/lqqqIlZZifh20qv9kQvBXp37rv5k5mp9z7gmHzpKmuknKVPBeJLDXap2dskiR5sj
am80Gc3F8fXJ63lY3Lab0gEcCJ/qge88nyzT2ZWFJLf50CbCPWkrXR9Ygu2rUVvmyLYDz7cwuEMi
01GacM5ev/rLUy2XDzzfl1TmoCI+FxNUtmxbGyDDAcwraluwJ2DRC3s9+Au9vHJwm3B0mpgNCgTJ
pu+Cm8CpvRubF05/dTSXDciWN3aaL5cqPmfNsZZdCjsx99lSNVhEZVslJFuiY/BrOXCyLL8NwAgH
xe0bv/8Pawfbru3HBzC6vOdbDMIwFXlJA0xBWxuc8tNyWLK6ukQ54VyAQu+/Ja4HYD6jMi87TOYc
QGrcMYBvWh0le29cmKiIkQtfv7GXmwT8j+7v4y9aFG1va8OjNTQttEGLVHmYc0HEiNHgYVIaAF7t
Q7WMcl19sobJvDEYX1Z5pMN6w5mbOctG8OY/veyaNWjzEkM/NJri6yZlwqcM2JxV40BpJ9JjiCJ+
2mkr99556eCdwRfoy10k0v6rhZv6/vWnoNxNzPJkbadg7PnUIgWB18BStuf06DnIbp5B0aiYHcQ0
njtJgfAq1xwLwSpHhJeJeUntE5ruI5jcjOOI3TB8djBR1Tnqe/ljImSJyWKtMNfkRFOTIwhRYqdW
1xHHtmN/ud9y65szjszMdVUQzec0DYPx0El4wPsGbucnYkvEqa1zg5JZthPRO73sTu0siRvg6kDU
QOeRlbWLbCbJvVlc/TlxYwK06JnL/uDmsP35mMb0mqzyZAMFSbLuSHuA3UXZTD801SbTHMrWzGeK
ZCR6N6jZ73wkPWQkOgOxJg2ZEWeS93CvGkUGAAoPFK0d4aUL/3Lalw9tXDvQ+pZR+OfFgv4Z6SAp
1XBevVkWtROq1LNvXNX0dzgsoGrKVbU3I/Ou2hMaJIEyZQvSuRQbysfeo5RwHO25lKfGt631MLji
ihAzXb3DcIY1fwYhjlE7EcWndkShn8yOjwh6Jm3kHEwNhveWTjyJe+kA03hGPYAFcGxR2dSD+yOr
fRiErItF+ZOOjRg+wlEUCiVqgu2yhUdFI3DpMnGk1+mN5yzcaOZM1F7PfaOny9bLAgdZU7SSpFDM
NW4HM7QdATmAIUOYCJ28tQkcCK3EUe1h7AA3wPbxu3TvguJo9nXRJzfp1AZIVdA+fBTxTBCgTmg4
8DZj3R6WsaN3VaeNbA+2gMUbdkr0D0kUmVsW6vjBYxDBa8hT9zub3q13HFRoR2oHdBAIBRbKKhH9
F86TI8WrrIuyfVKnbXTmL1iDdro3E7W6MqdSEADlQ+jZI0IwbTLAtoBODPxlKZCV1z50bZDkH+vW
eJBRu2IOmzStYZF6ahxx7UZ5jvd1HkW4VgzTLQEbLHniTN5NtqQ+kms3KxcMFwMhjJU99J/YNfTo
XrOALmzdpeVyABfuybAr0vJuUDUxBPSOXbZ31tT8BKNQJ6eN04wGT6a0xz3aDEhNCC+K7qRFknSZ
rR1hHiKNffsyqLbreCh4TsldQGHtEua2MJVDgG/AWUDPWg0OAAbhTEu/j8RdIoE7h1TIre/abPy1
CoEF6Spr7+bQkPPkPnZnc2qVAfbgNAoIZYHnqu7XatFfRvI7rN0wRtqB4Egz4bD0HdvCASKW2E6t
OCaWRSwkwyzV/NVAUaYmMxfz/WqBg9vHASMNvbBTn7TdvO1sEG9atYV8auxJKjmIwGlHNqu9uBv7
Ie73oG3a83l1sp+u11u3cS/IA0RKO32XOoGnYPBZf8nbwPoIlcvDHUnSOegVZQArU6b5wKeOxsTo
qfiSZ76+n+xg/Eg2Xv4L5OB01cUNenQLfcO8K51+vbODJv5eDB66OhhlY7nPkM+Q49ElaIH4zsYS
7indWbQV0mf/3Mx4rThYD0iI9Yx8J4o24bjx5iLYbY2mo+3ECA0IiZSbvrmQNyiFNr1tSn4XbNBU
YSdLcvqkebuc+5Np+CzcOLPPLIvcjeM4ADEhIiD1H/rZhT5m8gEwlIfNaQpXTpbvork193NZQT6x
deXf5XAgz/u2lXTkCzhCrOdrfCWnKCP/LvfkgtnLoEpvTA+4VuZEF9GXWZR7ysKCfszUxq7OyIIV
KYIVD3FfPpXpdQns1uw7eEqU/vzCl8dOA1o5VFJHt01T159kQowUIXX4gQEQTf0PEEHMZ36cWTcT
s2RMSb8CBDXwYMd922W4Wa05F5/MYAX+TvFVdrAhgG6Ai3WST3jVYQoHawc2qJ6bhfRN+swHI3La
V7Ff5/mN5wyVRlEOhvZkJdn2l1raXGNLH63PvGlIXTUKxoZHQNb1zkV4AnFvkmm+m2Ai3I+cEXZN
G2cQnnx4ujv8+RpxfT7quymqWLPisS5+pBLzDfVOoDkD3f3bVtBoAI9RVZftAiof1eLquLt+dOYI
K46TpAfhDFZ3NKoi2LDz6/l7rO0aCR/75vtItuv3LrGi6TSpK1bRAXEphG67Hy9np63pMaHNxARX
W4uHqnI6GNgeKCuGbXcGZl/el92AdSmp1KYAsRHYH0BKGmdvodSjAlzasGJ/bxH+kcL5/89mOwbx
R7ulw7fh2//5WQ3kZ19/K3/+5398mL4V3791Px6323//kb/77Ur95RJ8T4g6SmG2UNtW728VsxR/
sbcU26bXpdbleOypqhrQ3H/+hy/+8mj5Kp+Kg9YePfl/99s95y+l8OwyCW7ddv7gP+m3Pz31ML1Q
e6TlAnVzS97mDp9u6yyWKmQqQh4XdHo3svYX4hAs2nyA7pjhLzmVxH44kjS4sACLYri0plJ6nx89
sHd/byMf99aflUP/vg1KflupygkcmlpPb6Oix9gH2AiOC1qQHMzb7ARnNVlU0W5KTfQ1XVkddpnX
FPdjq+2Zs3aQgoHWWIRO2UVEeHWFh0Es5tHtnYRcbZ13BDKz1GB+yDynit9oHT1TKkAFsinbbidC
Crm8R/VsR5xlayA5JaqjnyBcEwrQfxp5w3WNieNigruzIZyT9/0wZEdrJPsB/wcN0hZTQrzFtnZZ
hELRSyL/zR7x083637fGvW3NfUFFbiO6PN6sj4JHJy2pjq6R5YXH8YkiCHSyOVFT2A/rLU4ldVb1
dk9itJRY4dyOkK2xfUvDsB1T/vvU8K8bQWdC2Uz5yBieVc5y07aLbIkucNbAIke5jKqfgCaLd0jC
DSETtJw4IqyAvNYl+kcti39dm35l4KOhoG/xrBq5wYJBKMJrpaaNVhJJcuyQlpKJMJ98Vj2frjBu
IUR1hzdG8x8ev3b5tVQo+a5Qszx9/P3YRcL4jTpWMSgU4KdBu7Nw+p9SbybXeTDl1l7wza7DCPje
jIvcEd9V3np5RAnzjZvZLvb0FdBX5WTt0ydG2aCfDVOIUR2AFME+o7EGEaaelZG1JGmi7GpRe/Yh
Hqo6O+8yexmBwM7Ft0auuJ41y963N+5lu9bTe0FPQQVV2jDDmMKefebG0RVFQhyvfussKGKnHj2y
E0RXMe6Ccmd0EX1J6UNgrG+K69SJlrvJStuPkyvQSFdUFm1s9l86KFKXM1mshyWwktN2HaI3JqSX
4/b3vEhFhvOuDpxnb5AzgBsDEAtw8CYj/FLOxftWs0UeuvjKLqLi2hkdhxRE2KdvPKMXg0exHmBT
4TlR2qCJ+XTw1O1KqbLt09BfhQil3UCtqMfAAhFroWBOy97+LMdi/ZUHyXw6k2x6gUQ1DXPfG95o
/f+Wujx5X9yBr8gNt12fWoTc7vXRoZ/TV8a5Pp7DNk0LHP/UDvlUa6a1y0EVKxkXnLPObWbom3Vx
fPssmNotHDzFsohPQq63fdGq9KJqAZZ+xuZOCgoxaWHfUeCAfTPiblRikZeWCzKMrVg5Dyc9RH9I
RmghA1DjM0XwN57wiy+CFgVrzNY/kMyS3rNJKSuo88N8n0LHHYbTaTTjqaxg/5jEpAcYcCpUuSKR
AffxwzxNFkgoLKFv3MV2kaeP1kM5TynFQ223/T9PHy1Tcpzqeh5DWzfIUfoBMcsO07y8Qk16V5WF
c/L6z/7Dy2RxVZTWYHJptg3PrqjGbm7kEozhjKnui1B1HdICcj7aoqjIUUrXcd/0zXyJqLW5DBpX
nC+w8M5de/BuET386O25+DStGlPAYmefmlrTbAAskEhySlH89uWpKwqk8ziTaweQPzhqzZ744fXf
gUvr+ZPjd2h2Rqy9ko3Ws8VNobdY/DyawqF3hHPoHDEcibTr7x0rbi9ImXdPQdOCb8L4w4kFH0xf
1t4H0ze3C02MMCAGFsesrd8DjoeFnLoGK4cirDNXuDCZQd9YD353j5++681tZgMUE/SyUVY+fddj
MOT0wjoTgu5If5FIiR+nNuMN+o4FYS4BeDYfDNZ3u3zvWeYhqOrg0q435mZM9sZxzRagKREwC1J/
hhubUulhsFSJcShal89rPaNWXqv5JpuHO4/ErDPioq8slWU4IEix3Qlrmq5nuebvXn8XLwfx9hnB
iPNZZ21eyNMfZnPe8LMK5Fc0CqLCcms8TijfCe+Ty1mknOyNMfzyelB82Mc5CE4pSKtn64c7KkTa
kbs5UOfqXg3WDzYdaX+gfPidBKYhf2Px/MP1HNqmAdA5tG28v6e/r2smCu/kCYZp7zpQMNz8p0U0
+oXrQi3zDcaf15/nyz2lE7ga6Y7WAo2FLZ49UC/PKj8WMWjjjiBzCJAxoX01oWNp3mLamPDAJ6w7
BBVMRwBfko3wWIGLC2oh343eEH9UgyP2Az6oN9all18dd+YiuoPgQ7f4+VeHpSqw+jSaw4AU05No
CeSnOKJRERR6BFbvB8eSDurPYZioltlV/0ZB/E+Xx0zATo7dLN/+s8mLMEmHdn29hCsmvzsU/fIr
uq4Tyyn94Tj09A1ma/jh9y4lTwjPb/x4+bQTwl6S98Jf+Ot25GL38nQg+D4qKyS0Juxr9ixgNgL3
Y+c0pNG0yzpi/O8/Qsbz3g2xt7FcnbNOeNONWraAdLKLC8ABTWRhwgNGk45VfPf6uHnxdOAibu1p
ZDJsdPmfp7enizE1+NBUqNkKnHZOZt/UcZ1cFnbb3htXPfimbN8nfFVhVfTiw+tX//2ZP5nfXA6x
GG59hBscVZ/vd4Hf17iOehVmaWdb7616rO+MUIG5znq+qkPR1Vru45lW7RGyagPEI667UykTfKVz
1g//eOvPDXkBZxxWOhiVz0+1cbSOW1KRwzxBLDe9UljEkaiHq9nKzRdPDpejVb3VwvvDS0ACu6mj
kIIxGLYx9GizVK5ONCNSckKsMhjhs2CSvzaV3MlSao8ca1M+eEElT4nv4u/Vlt28saV41jRilG5C
fLXp8LGfBTyAp3cw0y+yk0nrcIgU/qd8WFfwlalJq7PFFu05tuSsPFvSscVrz79ymVhTbd6pQU49
xsaW1kyaROQDvj4+tnLJ070O96XZx3Mm2l6L+2w3jU7DHihVkyqYt7CA1qKdQDrjzzSU+qY1gazh
1iQQ8GCqQ1XrUp0gmSWba0ohJ8+VwEU5kOmwnAayhnNU0eJPNi+u8A7NmhA2TJoXpULY+dFJb7CT
Uu/HyvfW830xCyDd3iTOPlOLL9zNH/H4DXd1WchGDtRD8j6LTrdqCXF0WUvJIZmSRe2iKnb0PlEb
WioKQO0QpOOROpE7CJCXZSAFwKQxGdiE6hT7RnjA1NWygP58/Ym/HIq4NzaBOLMWAsjn53+v1gPd
Ax44/m91yIvFPRtG8RmJMplk6VKc+q2Em9nUJ4u20/D1i79YNDfrCDtM3PdUvVAiPn1K/8XZmS23
jWxZ9IsQgTmBV5LgJFGz5eEFIZdtzFMmEgng63ux+uVKdaMU3W8VjrIJgkDmyXP2XtuX0FSqohD7
2HgWgKhsemCYA1DM4fBgSwZH//55f5dP75cfl8OJzdYQIISOr1aX//xZaDCokMwaQYBCq3/2ljcf
as68O4u4jlscYX6Hzw4KMXtqtI2y2E6quepObs1CJPCe3XWrqHZBlqtrFh4olgX9StLWdEOabI2+
5VgCNmZR1FcL2U//fvUfBv/XlxbFOAotG/cMG//HjZWWeGnZurD3LU/4nSfj+MVpPXXT4WN9bWbO
vDXB3c02La5yqgXurZMt466fe2YzAh/jfgihmH9Ss/6tkn1/U1HEocSO0ca5qK2uv/J/rGaSlknX
k3RJHHJWY+Vn31s2JOH1X4rQT7uvTJMI8DOIE/Ktj064SxotQyw6njiPQYr3nt5+hhFal/JCNGmW
7g2ofHNjBlztG08WcKJ71NH/nwuHC8FCy7Cei/9w4TwJsKsna9k70QzsaYhRPyf06+OHVoTp93Yc
4F2m6F9oH3qaKUXpOOaHVuBurls18JvAmhxIXKrFYWrhEDxqYieuJv1rxa0cHTzmwick6JMH4VpD
fLjjXDJmzatBMXLFh/3DIADHSeKs+2LAeAdH3Bnfgiq6Z7iWPbbOPO5x6lg/fHkdczG8fom6Gpq7
Pbd35ciL/X+/nOvRNAK+7Hset/L9AzB6hAxY1PxExJhlTzYmNAV3Ls5dGKgLCdI9lJxcnCMoQ+cO
1Pcdlubmwn+chLtkn1gd/lmAkTdFjYM6xOYOYVx7fzVLTax6o2YqnKI71F6K+d9uevNk+Xl6bUO4
N15Wyf04DvZtFkr9Za5m2Jm+mpJVLzB3S7k+oChmXKSm+pOy/b+sQJyAkO5EccAu93fz/z9fFhe7
mZD2sO5lOlk+MZQcyOIwLfoHiwBHaENekYuvFkbXQ+Baxt5H1uLNP4o4owCqG/w6+3wWnXOhXU8v
OQ0QVoBzj+zlamjOm/OKiouYOQGsaTcEad4RBMQcDQKk6312q//LcxgzYKaapDnCAvDhVke9qSAw
Yrom8YtReO5ips/CiFCSzAINEqj14rnUEWbKXizuyYMny/Doxak6VHCYPlkf/7bOfHgtWNKRf9sI
m/k6H55DMBQq15wM9nnYrCd0ZtD8R36NnRPYWMVGz0nGxVMIRlz81PMCw85W9kPUzO0+Hyb7OIIM
g5TNWsHJJIt9APywEoj3IHOZKF3YwzXO7heUCi7Ku5yYWxecVVaOP4tuLr/XjQhfP3m3vH+86hxh
Xb6NE/B6IeJ//zTLEhpCBahy7/KC3edO5V1CCawTAnX1Ngngzlk1gIuziYD37TT+XWTmJz9Ev1sR
mT6NduV+UjH8l22InhgeG1a4a2fsY4+i7PToErCZ7jMaRbcyVD1UNlQXtJXXnUugygGVpv4GOCa7
Y11YdjNF3MaSDm4Hvso9A1D/k2u6/rLvf3kuCTMFPyTzTH6g93dpAis2245IseKg4yEhAPpGGHQX
avopyVEFfPGVaD456v2X542WL88aczEmB5QU7z8VfcakG/ITeXgy/0Dj0z2OLUbTUhFMgCi9ucG9
1H0rmE7jp7PDP1Cv0KZNsLnCNuhIBxrlxapjZJOu194ErgrvrBgJaIVRG1I3astDBxcksUrCeNa2
T1+6yS1f2GhulbVK8cldhHr04T5ioaBwZV9hsoYv5GPXvaolaT/YEwmDGchm8lDIICLCjvVSxi4E
C3QlErwgE4lsxyLcVztPu8Q2NaNC9rpw5NzU1UiQ7dp4pn9tIU8T192SrJnMarLdu8XG6rOx4T0g
OnbqOZkYRxwQhEhiNkr0DbuqDV/gAiyQAx1AzITCv3az3eFHh3sy9EHb4sJ3xh6UZn11EXqYZzYp
rwnSEepjTe3mm4dKO3ADl1wYrO25P/8IQABAr6sKh64maatnD3cM+WvdBF07JOZjS9wYCgO8AxYp
ajIghX4I/bo+pb5t7oRbW1DnAy995NZBWiqBUvyWuvDKvVXNMCyJo8ymG/i1fXpEsGDkrkGzo/iC
lq6wWjjVI40c+adwXRNvFr7cDvzLijFG+wagO5nJsDLVcAcatLSBtqjOQ6pgIQVDSVgAshPB4GyB
3xG/AsTXIghyHL6lqU8qGgFqcKZXy2Dq6lKbcFStOzb7BooFR41Qy6MKhumkCGaW8CdK6NppJvzE
nqR3H6vFss9Ox4wtQUOdhzsouBAc8wFH2cGMYw/bo1L1EzeP5VBW1xuVVpAXeRsrAJddKH41MA2I
ufpk+bvuIP/5YvNAspzjb6Nc52j4t9bwP2rLHgABsdSBkzRO4ZxLu2r3pE/yvjhDcfHWBhkfqrl+
77CJn/3Oq06cH53TJ1fhf7wKlpRrs+06+ObY/NFHavtImiJOjKQ89+OprtLs3JaEHNdRcZch/Dh5
WfgcKQwoE2vzDTSLAFhwbB0YisBsHRcS7XShfv/7ZX08PfG1uSpqnOjqRRL2h9NTP7D64yAAe7g0
5nddzYRXaCEfJp3V39CndPt//7x/1C6scJzU2GDdGPEtetP3611fTTlZPpNIoniOb0vyMc6QhOrv
0TQRGREMvBuZ396t+N1Pam3gLdn5dD1mORCjQ1LsGVuU+foaLrJ5wiNXPgdNr8y2F+HFbjRrBOzV
K8oKXopvK8f+7Gn6Xx3yu+eJwhDXBrWGy1bBnvn+K8T+HPSurtOkd/QaJp0vZHQa6iEEViuvROVw
yfNzWrOgHezaW58Hnj9YZnq1470JHHOZs0iZQ4UxGHzPxKF2GxJQ9r0AhkIIj2hOY95CWXRaZb+h
1qLuntoCaPQQybaDl9SPr5KcaSsNsuaQChPk50EpSZxx1eXzY95EOLLJA0Euu0Jg/ZaHyO62w6iI
rad5B+M/Q/BbHpXJRpV04K/qZNJTt56yqG5Hoi3SRW7LJgrO1/N1jAxSkofcyqybTvgxm589Qco9
kX9utSYpJ4mfQg9tfSQowqt2IeZUci99qRW+cGf1z+WaunLjRBIKTEVrDO4ivxdNO/mLBaIeX2jC
yJ+5bAFrA5ImlIGtz2nOANgxwc8TY71d1HjBXR15PS+CXSDKKKfVvPn20rh7sGZlw5IWOuagw+uA
CaVLm51APmTzNmRs6yc1Ght8qAPIn02P/Bj7CRFP5PTVRWSODqLnlti42F8upWw0QaFm7Q/GNino
T5b2hbDj6712n9IupiBalCeRbaW1/xcLUPQAyAGR01gWV4Vha8XMG0sXCGfjkYNVDs++N7bWMe1W
zhJeGQCwBSWs7lG89/hcgkqBm8K+RWxBZbvfo8KKH1SZCaSjTkeiJ1tRDBC1VetLC0rSJGsd1A9W
N0KPtappusytGeW28PiO+HNadaznEt42thqEX6m2wjlRlt0SZwqZJiYqlMYwgld/rZ8xixd31Pki
P89RNh2EI7P2ubBcnC4rFKfhxRWOVg9CdO10GPxrqCBCXetXVXJ2PWUBe2ZCaouP6zUF/2plYzzt
Ede1V0SLK9Webnk9b3LYPMCJi0LedH2PzLhe/FBwnq9yBBKdigviccLYDA/eVNTO1iuW9gvx5mN9
OyOvQ/mZVjaAabvUB7BgRCETbRiNh74szXQ7TRWJT6SUadB99KPTfWkVUbnv1r5+atlmp53XEkwd
NFPVPihnBFpfRhrvqj07bouOj0fXNVpklxaVfJmk61w8tbqBHFTqKJ1vXeWt/bO19sRk17yb5lRI
tNDEmAKtO8xtQAysH2mIUKC3m/J2XQQeOF7whm/t9XN9IPq0zg9OiP7X0NBvflcB4tGNbezcPzf9
FDJM4f8fjvFUx/PWKVCsEg85OKSF0On0EyvqAfIYGrLrPY9eD2nV+ADgUMjLfWYNi9iHkURIpZyo
PzbgkFnUObVwyDPxD0LVVLiF9zjv8kJcOW9SMWev9HzS+KnJ+YmK+Fm2jJEfWFAwRbSjM2e7ab2O
YgxT0JfauJLdK1Jql2V4CreTw7556Z0Adb2fUcruHV+m624FeFwRveoDMUoHRcZC7dZOgIJ2iZ8b
tInOuW2W4HlUhfkVSE1y5NBNDYkGwCjU3iUwPCcCyGfKZtF9VJtBrvK77/Y15LupbodkUhDwAGfh
SQEbmRE+NOJ1MSfbLUmGNfBMXiujo98GffmrT74ikddWMDYbO0AWcDPUbeNvdGOiIEEeDCSy0pPC
H1Z4sd7A0iixptkGTqPXqdeQca88IN6AG1jN1gpnPrN84jk6XGcJbEtCR3KemHFLhHc/PoqcL7pH
7ELFOLsQ6pJSzPPNEFf1X6UTIbMegU2WSB2C1X+0x348A92j4qv91TFM26QKL7kPP8lqKlQ8ri5Y
J7ogp1phsC7xVsIGP0qVCfIaas2rTifbxLtsGuEfB3U0PtqDHr+sKKLJlJ4A/V3ioVSQcukXuF+g
hfl/uLtBe9NwwHITRZH0ai0+mmm0aOutgWb32/Okot28TlGdeGIcwddbK/TCtQBV/pQFsQW1OAiM
e5jJeB1IClLZlJT1nH3RsgfYHDG1804hYIqTVRIRe6r00D0r+gAOxpaxWS5zYSnNQxmE1b62HDNt
shgb2G4QI0VaZANHhlPAPhPQSwOVP+XwkekhjWLTyGvksxfgpK6AIWTHYrTB9mGOJ9LRbyMe4Fxl
/hlyX9OeLarTbRA3knvfrv14gCTmm03Y2+5LBXaueE6tgq1c1yYmNCvX63hsqU2p2Eb90sd1f8P4
OXuEYuhMyRKWzkMF9/3bBGtyPlTg3vRlwVf5LDwFKFo1rrfeYyg04dZZBQkLlfJZYnN/JeOO7zKX
zPMKI3ZjJXNqv5JM8O062CgzSgfnYh6KxrBHF+7XXGv4XN4aF94Nz4FKky6oxycziZRwZCFMhDwc
MhaLPmC9xJm9PnpkdjB3ewwm8e+8jLgvxPHSoqQ/TJiwZXwA1+AT+FcCYltP8xTMN+s0Gb2LrqsX
pC8YA7uRisBF1yiJfTJNQfMt1vS+CTQfrF1lhiXblxW8iP3IH3nHesKmSvhECWncbYcuaU1evy44
V8obQ997OckIlzD85saQl0JpeiacmFonqv02OKXhivrD0rXcQkv0RwCwtn1XIS6MtqLxXIofSqyb
RYDjpA4UOt+tWIPsrWxC56YLrZXRZwYU9bbvI2azay01lolooUE202A+p9XMRtgyCaEqKGh4wQsL
n5AdjdOWhCs7fsEnZOy7hrFZfqMzHf5EuxaDUu/cEb6LBPBHLyKTRK67w/iWE1iabwLt8Wmc8tfv
wmpEn0xTLCciS3ExQOczmIM8UBDLZkKe/1Qu4TqCj7fmX3oW9ht+hseMt4XrGjRyeFYXGkzaqydC
3DoChezO9h7TZcV+ce1yI+ljAuVcrNIOcGcRVndxW4t+uYjnCasmNNsGUn3VwHL3yWwkxa7G+T9M
C1T1JYrOo9CWdSzbmntjO01GdPcV2U0nTh+Nr/LsorIWyYFLV6vZOgQ+Y2QYUbWc6MnMp67L3PFp
ndse+t06+L9FS7j1nprPsh9XSwp80VkapvvGy8dHn4jkJZmguayIdFyqo3bNKYeVSkuijdo160iC
HKFIrj04YWSqxNHOKGGnY2u3YtqzakCJlfUULltgLiS2iomW3DE1S5QB+ff8x2HwsEly/dZxDEjx
3A4s5MQ9GEN7ve59MoQDLEcn0aYOUZ2WtBgIRqN1xB60jm80Pu1LFyrLIo8XYidi/lV1D1kT6pTA
9ZDAtsq5ZvepwEE/7/VFy7E6t+J9gVdkPUR1MdKAUGSsHNLeD5vEYixanviCYfrUacwTCNDS9TIY
sFb3PpmVElmfY9mHanGdPzSdPHOe+9q2tr7dWwmps42biHFmQNmouH31C3sUkH2csOEdLby3ilOH
3mIb8lG+zfUKW9xaqCw7cFLD0VcViK10cATR8TQBREJS9hZA59ZbGpT7eZjXb5nTiC9Elrdm54Ya
GL4Lr9V9iFvFms4cDTdwaM0Cn4qfRQ9935Zy36cV6xAO83w6QqQKs2+gvgiLD0yb38Moc4cbVnD6
MCJ35zucuXF19ozfo25jRLhiSBtMua/WzAlIVlm1uS19XtRbb6XNcW96vyBmqIHDmrhMGh7yYaDC
yOGFYUKZZcdcu4hyc5vH2s9vhiInhiHK0TcdOnW1WrmqsHZDt7CmFh7MIB55FC0Fklg0V34tOIQV
g9/tnW6pbxyXg+ZuCpaQjB/Rm1vXSTlEsAc7ziUzRB/TffGitxHHepCki939KnFbdxSNTX9KMQRm
u7qkhX60oWQ8Dd7gdkdMZ5aXcGBJHewQV6YE4xWYwF09e9nWHw1XMgusWtulKdefdlFZnEOKPDuj
N43H7dxjgMdpc80jbDTQQhuFEwnIXmtZScEIODHOQv57Rejj78wnO4fAE8t4d6UVekd8iM1Pbzac
SmfTRwilxq6EwGw1w+9ZUr+d4NPo7hDkreCgP8ywQg1+/D6x8Gk0+9iayH1p/UV3+0jgG/JJS4Wg
X6U40Jt2XPW5IqZ42ASNL1+ub4PZDk2gx21psv6VeeXw7PBEF5AeeyLmSF83RFc1EWBWfOoZcRtR
UULzJ/+KOFvljYcRVnWRjDnKQOM42R9TyaK6GfRQKcaNnncea9GEie33fXHGtgbXdMDR7+OWRgES
snK5u1pwtLrlfdYPmSEzfj82dvvmlHj8D33h2+UNa+/4aDhKhMkIg/zX0BrHuuY9ePZzPPnNTTFm
7ZE+d7ulPnE6BpBgPN7iYLXvipnKm7xCOe+zrjTRC549/m609swrlM1RIaGjr7o/oMmIwFUKSM2h
sAAcJDry15cp01e4UVemtw3RDiGsdUf6OxDCrto7zsB5VmZFTe58qcWEX2kV5b7IeB5gq7f5mxb9
cI13kcBkZ5e/A/mdL92ICKtkGrn+r0Jbxav2mylkgtzPz/Tt8ic5dPZfPBU4BHMqJOAm5NOsJ0r5
EWhxP7QQfoOp/kX6jDr6i6gxnIYW9YFYcuK7fGHU/JhSW9g71yVifJs1edNtA2cAC4XlQXebigJO
3OZr60a3oh24HGC/sLELAg7jnRTMRLaha7KrOoUy9Z4gobjfsh2UE5XHQrgZJPLgyUfTBQ52guJL
ZvGQEocVKzdtHqiCqluSKi19m4M9PkLQdt2LB+NWUz03cfFgGXd0d91kYRh3SVV4Aq5Fw8DzM4U9
i61FfGHK08okRo2IMSOzYgio2Tx49321EEpTavyS2KcI3eKNib976EATwMlYGjOKFuIp3Cqgg+5a
MajTNJfZlzwbrskqdQZ4F3Mm4RWQunf20GX+9mquTBPKa6fDtAw2YCdRkLA8Mcg7RmK+piFKukBe
bU/+nerWrtuWJK2huS691ex9Fec39pLbb2YU5DRrKp0zyiPbnJcZ+vaWpkNxe21LEXViCmdJhggQ
3FO80OGvndCgVuldVv1A9Gq8Cex06g5r74X31FjSSvzcMTdA41aZ+Pi26n3e1teuLypKshGnYgIl
tmZ+ZBMCKWBMLBIr7ZZU8dYhIK3EzHbqlyqub4Ie/vGxj1tNw7lI00epUiuCDGWCk8QeNmIAS6cf
OYz7ej8w8F92mknAcJ93cd29xIO24juvFiD2aVULeu3or9klI/Ndxi2bFTUWVQPodihAuSbnLMtq
cLa6F2n7AAgtD08SeoR7Eotfq621tGwpg6Py4TiDQ8YBUQ9dS/XBefkUVRrH5CZslP06c5RdktFQ
+SST0/fXdJ7KMbA6qvStLCOWwbnhOMXIAeH9jrSu8pk9JgyPjJ5dfeSpsjXuFbpmN1ZQePY9N1n8
zCFvpVvwtuWylUM/l/fOjOEDatbq/NUAdES8Zy/r9Jj2aZEnLVTq9lgSEncQsAjK00pUAGdENdbn
0m8rZ+MwN7mS35z5WwEFgNyUboaTTsQFyoE452Hd9k4eE4NH82CnI+Qvu0L48usKlp+0AI+vvJnV
wNLQBT1nV42wljAFNHJsTcGsx7tRr4je0dXgSHU7q7jMYjLAt6M8Gk5Cchq+b2u7ep27qnzzpgpM
sjtgfscBH0YTWal2SLauKrCi5srk3xhNjdvRC7HEUlcsLyuhtMwVOHTPZw46mgFep9OknTvozDSq
yKiNeyIOCuJuyeccgDwB4Ma2ucnssrzg1ElvSiFFf2tjMGSxGyaYYwH7xveRgWmx6XPj/4xp+GVJ
U6Ztf/E9miJ7ty9InchtTvhkJFYrzTq6k/MNXB1/fYSkgipdQJB3ycZd02+mEaW84cE0rMdWOInv
npLNN2fJGUi2vKL+fWGVa4BZftGkxmVdd6lIi4le5eiWCD1w/p7rtiJjtKOSJb1qAsG+DeG6k26I
RrQ+qKnH+jKrrv49iVBgjfKj8g/n+q499H21pnfBvDCCbTvj/Zza2SYnInDI74n5ZzdcmhsdnOJq
Sy+ynMQMtwaEjQLQlwc6RwURFVFK0TbXxr5gDo2WHT8KdbgnLO8RUy9km95k8W+0cNpNMtOU9rHs
S2aD0yTqh7wPCECcaRjXHAyNpt5ddczxqZ1uZLO6tLtEnrOfLXE67mNnGci54BstW91VuLrTAXXY
hsm36sg9FM1vhDbrKaq185PeIDKWOo2woNnEXVqctxao1Kr9BvKmcjk1LUX6sOa9+72Uc5jvQvSM
/Y4wK6vagouFFI4WFipZXVqKqCBbEabYh+oPrW4jHmOvmOU+gBwinzw2pzCRyEPavQRcOrNGph7k
asUc/mzrldxRSt1oBiITNfnFa80sgeNL4jytghMO8X6+OQUp+xdxS1GPvnxcqd5mDuvPigTs4ByN
BDad+3ywL7jli2fj9RzIVLSUHHc6yOjjagGmcGVUkdYGIGS3BLVF77Cf5hRAZ8UpklNN/pD1gnTN
XkUrgBe0QxcYMcVwZjwdqn1O2LO562Mp5J0tliDAcb9MHGkcUiDetFURSbZERh66HKV43dvWjyb0
yfEuERgQcFu0xDBVfX9Bm7rEpxRZKjFDwlqCfTyVNdj1upYkAgfj5F97FiLa0txbAdEgtxb3Nh7v
GUxRt+T8rXkJv9LD7Jtk8LqGVkvRDMORb1z2mwUFo4JSiYvoPNRWYD2D6rHX8+g6msy7ugrjk4B6
Nu0yQAy0IAoVWbeFmmS1D4wxyyZlRVvJyaJE9fpgotLGqTpQSTTaPVhL58JJs+Kmdu97UDkn6koi
vMbVlfeGqglIReMKBOxOTA0e0/pUPwaFcubO1J6pz3PQ9d/8qhQ/UQODmcohFNiHELf8S+rJ7JGw
yMBAO7ZhDhSyKpcbTJ5jeyB6MthKyZ6+Gewe8dYyQLzYAoPWy21Atfd1tQkH3ZnMK92dCjpiE7Nw
5RuyrPnVzqdv9j1eh+irgIRAVzelA7VrOBCSHuoo0ERUwz+7qsl/2p3OfqRTqZZjZJkUDU7YFL9o
8emTb7Qj9tJOSeDo4mEF/huX+hm7UOZsKPhCUlD5ZWj55m6EdiKD/0sn9EoXGQJ5cktHfB0qe/0F
L2qU0DADGF5ZBR1zz/vchyT70SHfOdPozcehqoy46eJr95PGsMkvJPlMZIbwrSJyrqT9myarn34T
Q9mFP5jdEuPD6dFvNnHpaGcPjriNnno0SR4HPTFPv0N3iaedW0A4JqbCR7ha8iR6D+uAs39LDCF9
cIo55ZMEJuqLqibmf4yHq7cuhshaBEve7gjNE4e6MFFLH9KT3uZqDTlwM/iYwSFGhvhRSStB9jEG
hTIFAbFp+XHqu1yEptuvzKR/TDPOigecQuB6LTFV4oZSUu9C9pxE+m1h7Qf6bCaAYpWm4THIp+ZX
76og31l+346/FtBTCHxMs5SbVWakNiKX4lxPXg+QKtoAVXzJaVw9EjYU9szI0HtsY8YgX/1hKJbb
FARAfCQZqdixRbEjgABh72p4YF9V6ug+IX6iPsalH7vnQo+M970icz1au74m8hDqYv1nDlayag3y
zB5QdBuuN2UR5zn4MN/zU8RK0hyLjmHZziB7/8VpugRr5LjWH3ZjzlO9pVVNdpm12M/tytNzt2Ly
K3mJ4/4I9FKEty05w+ShDDTst6KuuhhuTmP3oOhG9aLalheWtDL6qEXeR1HSjaUbX+FqJGfqfCax
aZYVjzCs7UYfrIIbQOjKZHDFopYWid0M3tlqsph/wA5bwqIYzu+CpfS8Q9nY6E5tVJOCuFvG39sU
P2v5zUhyEjlxZl76hflbd49aZAw2uZZjdaOJIrC3DXru4lBDp77HNhaSrpiFrrU1YyZ1wh+Q94Zr
+K8IK1MMY272yREiHdgMLFwgb9eKmF5rTlOOXS6LGr1lCGEGRcdTljNz3tAL8E5WbUBAYRz1wq1W
XnZXjCRO7qdFjebgMxIhdyYlkofNAK8dL1hEdw4gQq9O6TSTS1X7C41OFVboXIwuNNJffwnDHb1D
q2RMhCR+1zEH1rs1lPTmJme+RjMERcFJQzbdI25Hp9l71jqJt9kJ1cvA0vdNOpUuEhyEg8vAaPQu
uRt0hNJG8/q65EPknNED5xUjhQk0Gy8QQbNeL3J1inSfN7uxryLnGBRr9xdtBu5Vn4/X12kEs7Gr
3aI3h6aBxqtyJnNbu5Z1fBjRMXOc6opMbDKVzq+qEd1fqQoM81SGlmLrpSI9GvTFkuB1l+PKEAlZ
7jwT+TfT0K9MYq1rJnGGM5tCTqg8hOHTav+GahWfnZqC8DcnoYHAFYhEAScOKCFnDFhISEh8YN4m
JkmcSlNmSGFmR5eE4iKwpS3qOvd1zyNP7CqyZkaKOSKD6wHoYqPdJorHOBmRq3G/7PM6nXL4QGH+
2DTg7raiq6v8BFElv7VFQeZRUMTy91z5DclRU22R7BOVwHk41rHisRLrPQFXUXlsJvo3dNYYo+7y
1Zj2Phc2OqWO7xkeBBJWfx/VzACZIRTylvEhfcJ2Sd0/ZVZ5XI8gley5ll5a7FMorcS9+GRmw5tk
mg4dn/71VlpLau9CzqzgZJaIRowT1h5nKqgFyaBn7ngzBylUyN7OEjWE9g+CWnr4L4uZp8+ka/8Q
el1JsqC6wSggdoQe8V4HkVU2ZzZHk+SZ0lNS9FR24xTos20VE/7BLvuV2enMpNoRak/jw9nPHbAk
6jDvvISkIOdmdc96XcNj1cl6205j/qXnnaWAz7Lvjl0Hia/I1yT5uVZf/l2Icr24dyIOMBQgxmMI
6kjiocq/v/i6WWCvMC0BrOb7G/BcxSkXImasM3mnWtUMUVox0zdlePeJhER81GNiCL4qLYGWMh3m
vz98NkOqNfKrbt1PgavudYBELR19h3SpOrbrfciONaMOZ/pdHlQamXQnw3AJD40wnrfH3ADCoXCb
UB1l39oBSveI1j6nbCRyRlWwqTyK7OKGjS57VKYxL6VwzXpHIFBUkkBfmooivkfAPDvkejPPCJuM
Qo8WXeLX/ST3+ZRG15SeLGLAwpAmSGQ6N/1dVi/51yLwrx7tYS1OszUhD1+G0XwpMGd723Ydf3nI
mbY0dNuviGD1A4MOmdhROWfIWibyljM1CoKFkJaOxIbZ3Gp+pLCAYy/X4S0v0zDa2SNTODKZ3PJt
nVeXzHWKbav9RtMZZ7jyA5Jc8qCrfjVriz7dWTz7QU8pshfGt+X0lGdyWg+Oj+yKFTrtfgRzhONY
dcb6gXIFdbmd5YSOR+DVOpqstUVD26tSZ99Mw/CdqKzuU7DrPxRg1589hDZyBURcbY3vHzmfXi/d
d4G9syb6mjWWvFbsSCeX2594Y+3sjFinnzImRTgcit9+2oh9m62X0BeMmxt/ujcF1/zvL8I/pLjX
pzHwmYHjMPrbHv7+snJ6JhB7QiKlgqq/YzOzX+O8HA8+cJbnjtH9YeBp2NBhkNlm0qn3GoQm3QIe
Jy3OzSfCFU3jfSKX+yjG5aJ4NbhHgLJtG7TI+4sa3X7QNib9vVX32ZlcRvKkUj2Up5xFEUppkZ8C
FDefuRCub977VSHAyheiTsMNG/kfHcahGCmcSFPaq56mdiEVlWflyzu09MhJ8DszQeP0/GwNdXEe
wL/yz7T38N3XYxYKey8tJ34IwPslK3lj/zdAJlwI8BDgPVhrwWLzg314gBzE0BVTUGfPCntvqlYp
0HHNcOndGozVJ4/FP1Z3olJCZG54DHgyUHy8/wVyhsy5pzMWbWv0f2o1+KBt4Tsn42QXv9yFWm2A
E5sUfr9cWlKmdlFNSGTBnCv590v5549CLg+bDO1+3wbV+cFiM5Zjb3w7n/cgpcaniqM77aYijrfR
sJa//v2z/rktAPxkuGgj08R8/HFppjmpUVfk694TPQdzgTx0004eM8EOYxULD0A6DUFsoykGPvns
f2gxUegT9vO3MBLnvvjw86o5Spk68czrws+fTMMAIHKnxtuQzK4Sh+S//JN333U/Pu946elou1iu
cD1A737/Izs6XyO3d9JE67LmFwRwlLMo2V1CogI1vVfo6aSz0J4Q/1UDIbCtAwlelBzxORLZpzYi
KZKANN39Lekegwfbqiq1dayVNmVFOcBTwyTAS1JqxV1a1xz5iv9h7ryW5MayLPsrY/OOGmhh1tMP
UK7DQwu+wIIhoLXG1/cCM6ebdFYzut6myjItyRAOhwMX556z99pq17R7ZGSZ8JWb5PIcahYME8Mw
tRVBw0VzoWftUuCUSh2xgUfq/J39zgKMEdfiPct/cahDbXypTWiKdj6zpuVGVKAYs+hmNKtBlsev
ZvfKQDe4DsVT3wvKt8kIk+OfL7J/dpBr4YFfkX/Qev961nnUT3nOmHvTlyXoxTmL+/lBLAUDrmk3
Se0e81vfvf75RX+zTXNquEThiaPjJlvq0qWJfElsVIg/m6okGYPOT0VlpmqA/qfAWxiYnxQdBFwz
MzyxR7I6+behhFuG0V/Z/X6Yk39eZwlaBmTF+rLaRrH/XFRAoSATF8T4aRNIpKHYJerAQ9m28klL
w8U4Vrqcx4eFPV96xR1BLCQOvMTYNeyd8BIbTDFsC1e84uJktIYjgleGGGjIGukwVBKtmzlr+Rux
aVnGyYvUrpivZIuvK2Zb70aZ5cwuw0iMtnJbBUcrRsBBPGBL27ia5LgBeFqGxj5VWef2iZTKwZHs
Ovo67Uh/x17UET5CTGcOWGNGziigS7S8FLTssY6I79tnDZTM/BIuiZicy6agoTu183KohtjS4fw3
qnIldwiZYi0R9WPIpZY5ah/hxyuFno0xclz9wcDjHbijlWvjNdK2aHJoX+KMaDDCbr64PC6XAp3H
rbgaNrD0UxJfrrJzRsav1UziBuOBCL9vsarYpu+JzSwUDYhWSo33z6l5RA0YnyLCqkYypkfI7XGf
HcTJHNH81GIzfFEKXC7/rMMyqQK6taIgkM9fGMSweYrA10KAihmh7V0XVhhTyX+nNYJT9YsFhAfp
xZIIfAMvCoARtjbUH8bFc6+cEyFv9Y6EIyJH6lUAJpXnoKzTz1wRqtlTMEUg5UpQh930Vjs+Wj0w
zD086DI8zwOGlM1KvBS/hWbPfpvAUUO5of8WXVk5sjontMJBPaRokqSXUiiy6b6O4joDdAyG3quq
lmATzWTG4WqjSLnfzrCQTkFJvx0jy48TXgIBu1rEIBycvxKZDJJos02QjoIc8mNaKj32cTjN27Yl
rf7BkJB/22NNNIWtAjSRthZw040qYGlz1/HosyUF5kdXBnRRQskAZBfSlaOwK7pZ8OC05d9WHPpG
hK2p7zNpRoWLSYtIjjrFt4TRHqIJtb/SnpFwNxrjc2qrDROxPHLbaO515lFh33q9IgzBQ8vQnjgR
OgmONufl26SIAzkrQ9IQKhlV9b3VyBhS6lroP6syN+xqscbsjacGHZ/cItL8mTEN/NYuiqX7eYqT
wKEcUpqnKtXCXcj2Kd+pvTbcKmUFkZLZSBnsFCOY3hVWVpb4Eou8o6R9f28SZT7uRqaHhARYYfu8
PqxgjqMwjRwtGQnKLtWItD3dzJRPKZMJKoVsPH8UqCjvlCxtjPc0NZGjC1GtF7XdB0FKkgd9eDj6
sLwZQnCxHGcakqlTtCNpCIaJt9RDbkM+ciUGva8aecF8tZnoKzL8YReD9KcXHDCrIvS0NAftOytl
XXIUmqjwGOWM418xk3Cjs2FdHBH654s50Qe2jXyQ6WfpVfCNB+QCcNrKIiHZlKQLeHKC9GYbTsks
AxKfcBzLSzfsVRjnO2MQFtND12fio2Zcx3rWJ5W5zaAd5a4Wme3HlAzMHXMpZB9ZQ3MQbARwzB0Q
rnXjoeYBFPlTCHXLFtj/llv6EkZxiPoqPIywE+s9PXYDQ1ZsRJNNikX8vUuKpMJqPMKAk6Q4J8eh
kUqmF8NiLA5rNh9DVGgqUmKQ3rLL+DK8lmPE7/R1SGF1BWVMWk/ItblyFL3N70SkzpotFVN8MIeU
4HS2t9rHksg0+nGmmBVE2WA+5/w4gQorHf9MjxwhTLgIMKqN5pXdP+GtdKZmroC8/a6miyb7lFHs
dQwc5zC51SlzZjWvDAbEESkJMCMsRyaZGpVkFMhEAENI3etSKqVe0Q3I7YS8uCdZcN4VyAje0ZTU
Oz01Y8bCcpqqfqXAS9mRnBKhZyGOVbbxyZDtK7CPJf9ALQlcZVKoHGNZs3hKDwVC4E5rK5Q6+GMp
vmEr7AcSwR5px/bNKeyq6ZbgBYj1Q15JRySdQuPOnVEXRxqX8CKNxTCC21FeIuuQDG2iuShbuEjN
ZpFfCkmko9bGGAhtGmqcboDLPAUyKRQnGOm6PHl6Ok0MryDVNcy8A3D9WRbN23mitYWQLZE7RF50
OrDw4FOwMy3oOBsa6b2WYIWsQtYq5zECtT0WFYm5HtTLWKETLRQ3qPbrZ5UmmWGXi6bdxsOkN4B+
w/KwrO55W6REUFwjRTti11M6Po3IAcq9SQCwW2AFeM6pSQvwz0KxuEWVhNNuSMzsmZ6WODl0X9TQ
WRjK5A4GqQSmkxV53BW0BEAew5aRivglSzG8bK28jl8wMWKhCaxwrDdytlSPIWTeBGibMbHyMU1c
Se0Z1za/3nwY4zgOGQgFyVPZgBmCd6ZNmbeg/PGXZMprz8jTGoedTBS5X0RJTBa1KSfzTafmjeUF
ma5eF1XIiKNQo/K2DXRNdhuxWOUhC1ppZ53ldKDkLSmmfy+rb1VK3e4N+WJUO0ntludRjyhDFDI9
nRial/6UIchHboJkKSE6o8aVKHcEUkfDyAC/nKs5dMpUkf05oBXqSJOleQJ/UTpGZSDIjUStftMj
jRppKmNAH4jmjZsxnVh+iqgLvpE83xhOD6KI5ce0EDp2o4bHZE6WhwWyV25PaiPfUbcViaMP0AB2
kMJWPbuFX8lZNNLtpogpIu0rWZDtSVSFwo5k0cgOzJqmx2RiWso6Pk3RrRa26XszLoTAA2EmELOA
wMmCRRSmHU6BpD1JzFUIV2qgBO3hLwj4KvWQxxHTtScpLXDpD+j5So9Rp+6KM6OeMJOm6qmpIhDH
jVmgSmeZYtqswiSE7zFb6nJdF2LoC2DIZWdZxDjezh2l0pphKom+UCk5m1OmAPImG7D5jcpk6n6k
dpHuJ6Vkkq7cyuUHjrcWQUxWcZ4jkrkC5DZkPiNJNDwsTPu5gb+Au7LHGbbIMenOwPvqN5MhrEjL
V1ZGR58nkkIHXQnU+6o1lQm9dT9I15O8mPpDoHPpOXh/eaiBcqK3ZQ0BcYAaAgw3SYLwVk4w8+AA
H6ZNQ/XQspBj1SI53Eo4Ix2tT6Pql/A6Y+53ZUH1Z3Tf5/03ZU6FILPTUBgMP2aV4GdGyYKBFwqZ
1xgT3lBxksWWp2ndBLshFrL4QEC39CBBk893tO3xf9Gu795SdFoF3os6EG9MMVc9owfs4yJGihok
YORg2FJVP3VanKpeVCBm8yVjTS2fTUBY6FvT1eFh5QzPSIy7TVmVgZJD6uQkKqq+GVs8HMh3i9if
46l/NCIxeNOkxZq2AR+pF6V59UpskLb4dZyXH0ZoIvJruDNz8h/QX2FZKPPerfEWFyxOKb2wcYwN
EbUHzy58GFq3OAPGTlLcx3o6GGx5mAZLywCxXmjA8nRsftkNA/S6kjNwPQ/gegNmt8JUG37Xl/pd
lyZ56OtqwjpGDn3Lz4tW9mAsM6mJWmItx6FM4XMCAyqISGRLwI3X86l1RYiqtdT0I2nvEUNsE8OD
D/kbz+QUm1j9zElG+iwkXQKat+rm5QYzXwV0sG3UzB3iiajxJs1n5uw66UJMt0v1fWrC2rTnuJLV
TTKlRsN13tLUX0QDbWdnch1YYXUn5YkcIkfr24ehmrOFilFTnVxeO0TkwEexE84V4/A86SZ0Z7TO
Cnux6qn2uVK4g0KFLV+eLvNwZJxTvwK4wnkgTeKgnQWGysRdxrN0RfYRtWa0SNXkFoUUR8eiK/rG
1rMl+KYNofZRs5yQTTkmWnko5kG+xgzHgAfzc5fqB6FQislNqnpK9mYM6tNNcxbrI1yMiiAlpp+V
x/MgVj15lNTgipt+MdHNDZNndSxaJ4EZ/Emq5kI79BXF/I1ahgKGnwiY594s+JDcdSuNjCQyB0j0
Isoyn5A87UiVvMyulZIugOGvJFggnCKRxQkJhF0AhjG3UZhGOIBhtguUG8CAvFlA3VvYBuMa6yoK
2Ee4hPIupjONab2cU02fSttUgt70qKq7ZUuBHrS9G5U9vn/QD5KbyKgbPPSSleAOE2liqKkwqzxX
SEg0PxvKWuKxJZAs1spqdwIpLeT7nIbm6yL2Mm3gvo7fAp3P2sFd03fHkrwQ8VDnSqafQR7pw2er
BcNAmFwUDrsiWdQbISFQdUNFRbaGisJt6u0Z7UfuUdpYL1KkFtspitfA0Zy9r5u1QG+u4zYyGUEM
ciF6a/Zu7hG9h7tN1ZIuPMbkIie35OFEoq+zeg270czC6N7AjLnaISvCYeI0EfNzvKAnOeXQYjMf
d0g4PktDWLEdb2eTZNWAodTRyKJg2DDEK0nEAo+NPaAeFKln6KO3a4RlHiRIDKfMZDQbSdgukWJK
VP01KhWE/MJ4DZ+1WZO+kvIm7Fpk7Aa8u9FRRmZXx3CkX/qkRmp5g/oRr/sSIQ2gvIzzZ3EOY6v9
onX3ew+JSh8dC9lNumJB0fi1h1SEsYY8IOw3SNXKKyAQ3yoMfKPNzFh0q3j6Cs67Ns5+7thADmFO
AEfEBNgBcWttF/9korfYfGfjPPebZE6Hx1aJY4cnQXI7Rl3vM60gk9Mqxmc4M/2Jevcr3/g/e3ka
AMDFaB3Rqbx4u72p02FumEqI8Yh8qS8FEBetqjYPoxq1jxa5uZ9ZV6KcKuP2KCjC55/bI5evv05s
6I8g5uZEYFxfuyc/vX3ap3PTYJba0K4pTRsHF10Y6rEd8qfOg+JRe4tZDqsaD009tWXt/vkALtsS
axeE+QzFjkRXWlYvTkBFNSECeZ/BhaEmR3Id7oW4Ep/It2qPpt4PLxrP4i8679IlOmF9VVpB4MJ0
xpWU+b++7RBrnkyqHKh5IX1kYhPv1xg7R0arSqZEgskhTEzzkEjANTJk30SVC/kX/Z/fTj0UPO0H
pgCEsaxY69d/OvWmOWIW5pPZRJSh5V7TgbodxLEfRgcAYr0cashRxW1Uq817boXiGaRK1/p/Pv0/
Gsc/X/8UVUBNQBcwh9Vpkl2cCbgsRSlJyMSTWZtV9lEB5bfYVOPy3mj1ONwiW5ENp6Gdoq0eue5T
phKPfYLvwu7UJa2UnTJ1lIXrtLDK9nPsqgwTcKwb4SFUjXTZUgIQsTVYHQSYoVoyLwgqY2LxjtAj
qZHOgkskdO+lNbIYR+ikTDwsk4mgdqqjcvQrVdSDbQLMKn/AfqGWz+jETfnKTMj6pK8S9OGWHnAF
+EIHT7XNjH4kSUmnC+L3paVmWMhxHNqToBbiiGFYK58YvM+S1/dy/o51VOzssUE+6FSAw+5pv0ts
d6CmZIc0nwLtiy75b4PJNR+X1jzKHNg4mnEZyCsioiXvfsRZBtbZnVDG+EFpLq5Wy/FjghDkSPz4
tO/LvLRLquszNHltk1br7LyfY6cUq3L758tA+u06YBDGAI5ocsWgywb57dersVuqIhTg0PlWa8J5
GnGaCfuuSCThsZtzuABmMOCMREdJvJBC/pjXG1RGVw39Mu6RAlbo40RCRbND1jaLG9Q7Um2rA02P
d7zV7aOJbT7czgENI28shPrFIOYBtec0ac9Vr5k6tatRPwmkQSX7KUEBnAHKrf0wF8nyVImoEe2+
liHBTnKBOANOBoqXPJipDUPafl4WrwFqY58OxgG7xljs6X5o6s2oJFPlk5O9tHdmp4f1jrKzExnf
lJHqY3QfiVoSEvOYwj9UXWaV2pNcL02G0LeeGprlfVC8VJJBPMbcqT07XQAejV8mtE+IyAINgHGb
1pMjdZ2G5kKSu+R6plA19mx/GHgDnl4Sb56Spj/rclPQQSzq5lZNKpEHKvKceacDAtIfewluVigk
CuIp9Bn6Q8gH9TgOpfLaClpfHdqJ9osXRfDakMDKQeQXC+MVFNItulyyyZfFz5CXxVdj14xskNvF
vFcHddactAqX25Ybq3BKICK6m1AbEM0eCHTVDC0fY/ZzvYWHOMGngJiBYRhzQmu40obEKl0wDXTM
4UM2Hp/CErh4DOfUbzWzf62yUCWnA+TKfpJIXXX7KGn9fpoJuaeK4y1EfaSjYBrhdSIQUFvbCnJJ
8Fqw8vF5SEDc7Esx5zLXEBQNjhFW5fgG7xT1vs0FAJsZ2moHmodBmKAcw4b0I3hEhHm5jPGyDfpV
c76u0lYkwU4w2me2ZBTCSF9QwrWpHE3nkERk/ZZ46myPmElCOW7qWYRtJ+7JNJJKyQ+kNIw2hTBJ
2gEnIG86BhIXXwE0CJ6xusNAt1JTbUAyQKPKGyn4UKMOP1Q2jwjGRqiN+zabjHY/Cw1SJkEvxsc8
bXvDphMs9l88xS5LJQCH1L3aGn6zhqcoF0NOiOeVGMVLCF0LOF44Wc3N0pDyQjmz7AoutH9xjru+
HnXCCvXi85CMiwcWxWjfDzKvp+SCcge/+G3G5xI5KE6+R1ozfv/zmvTbEJfXA5VtWggE0C3AYP11
STIEq8qAxOCGMzSMM0YznaPQ8ht8kC9JDlkGqNWQHXprKMldHVVSbi152jBrN19kPXxNDbFgg6yr
5LIZIGZhRyemUwRjHLgWSjmHeqg8ptVQHCNs0fhNY/Xpz+/hcuy+vgXegSybjF4kU7xYVdmfBVGf
Qt0LyR3McRtIvoEvytWNhZ5rKANEE2kDkprdW5s/v/SPqM+fn+zocQhmIPWIyb8Fi+1iGluWPbpI
IuT8IsZyg3wxBZDbjoSbbwJR662rQh7wEyE3Rura6iFaD2FMluepq7XelTso4A5FI2Snlj02Rj2l
l7dsMvE2gN9a3vRM51rTFxoTOD3ZxDj4e6zIJ0YVMXNYS8Kpig0LbA79p8H+87v77dpnCMC5RTXC
EkRG9kXZIhRDEBblUOFOnhNXp9/zGSbwXCUJoylKdCH5ok5VLkvGNf1lhdijQqNipGb+9WoMYQ2C
HwrrzTiLdL2DkLgZYuqg1OG85EGgNmN8MGhH5Bs5bHTZTiisFBcHkNJ7Yhens6OWIgYT6BwWcx29
yR+LNlM7FAgxpgH2Y/iQjUjBZLQwrH4U8n56COU6DndIiWjWx2XkkDvWilvcfDl7VjXpdikajreK
3aE3rtNjVt/28cep/pcSyc7VR3HXNR8f3em1+rf1R9/KihCpMOr+/d9++dN/m132yw+1//7jl4Qf
5ZoD9ssfGBswZrrpP5r59qPts79e4O/v/J9+8e9ksfu5IlnsreyLbv1tYVwWP8eLrUzO//Pj+P/+
9b8Ekm3i781r1r02lz/yVyCZoK0BYpqJTFQ01vyTVbY0frTd//3f65dW7JjF8qVwpSBp+s9IMkX/
h6SBh0TlpPwVZPafkWTrl8R1I0g1bjIWZi/6/w7u+q8bm9PGyeZg//7zL2Fg/BSX5H+tANz6LNT8
Ro5wHfrql6tPsIRRAp36k2ddtFt21X1+Kz13LJZrB8SuXN17T/f5PnKWo7Tta7vcAO/aGgfrMH9o
x+G921XX7VVxn+2Ec/aevEuuts3uAY0bb+MjkrH6tfUY7O1IOvSsrexUu3CretYBN+57NNqGbFMr
7jO3vqn3+mt0rX7G2/KkHeVXfEh9tmVVkB+b++7Y7gmz8axz52Z+4XKV79JH+aY6jl5wk+wUv7yV
HdzI19hCafXZ9HrN+9yLt4w6MIae6U08jJPDV9qb5WhupmP/2O3qW+GsvMl71Yn8cdMd9U16pfn1
JnC7beqJe0DXjv6ZXJd7jvJKORjb4DG/FaB8vJmfzA9C04WqGG4Z8qqQWhj1tq65r/cBL9rZzdny
ta34EE7nel9Z19/7U7zP+bXhVXQ9763z/MgpPPIePmWPZs2OVPI9pkFPOxRniNM2JeldcC/vyg0H
6LTOfe4YXu7hCdwrx8gdHNGPrsz7YF/4qVc6qstUZDN+FIGP9j961rblnmLdF7xu25/wqSalLRyC
b8Y23ah3oBPBpWUM0mzE/wRvOhWyP90FuFXw/dEJKDf5m9JBKZzxoO16R3cKfzooHNd0nAlFdcyX
7m4uXEVlqbK15+WYb+Ob6lBv4CElu3qruTi+eV+dnXFaEDDuDD/flpvwIO+L+/abcJWfzGte4cny
pcAWvWgnzrbJaScQfqO7xq2yrTEwvIeWIzylB0SgG/NzPiEKH56sWxwXT8qhu2vOpm5L0WYBQSVu
LQ4Ut+UW97oveTSENr0j+f2ruZ/ZrDiupXv5QToLd1yfA16O4hznW8OX7PLEz7uxI9v0pA8ZrCSf
zQfeCrd6aW3Jrm/o29UMC2zlipOWY/B2py1Jrw2NyvspwFDsC7kvxk51HPzRYRqTf8fn7dYbtBuJ
E56uc8dWnfI28Rc7841t9u5398zK9UcYXGFCnDun6VvpMUk1vcBBs+vJnuAMBkdRf8tPy6HwuzNT
bRK8wHNyv3EZic7EYMFW2QMSNJYWR3Y/IYIgX9KfwRlyJ38KssGg7DMLDthYdc2ZlO2knDr7+q31
DWeavOyg2oZjB63biY7yMNzMd9oDLgezwCJy4O8oriHXED7UvtFwtaeHzDMlZ9uUQNKcWWakhTvi
mNeMH/F9Yh0lghPZhbVfszPnrfg2qSSJcu2KXrBRMVe/1vvlqRBxx+8JunYBcyb74K28768nnF6F
pw+8jX29AyhuvGb7+Kzd17A/dbiQd8GVwbrU+fO+OKqblUL8oT3UHhF7KMrvKrcwHAnxyHk4QZ2B
1HnSHlVfcmInc4nnS1mOfCr5wujspLEBidmxitUJpz41eETaqjMCkUpP+nKvMuQeNsp9s+cWtvUH
Jl/gyAbsKINrrGNdQgkMOzmV1+q7KdugJ/wWZTCOXyjTO2xd2Wt8J+z0jSX74LpgRH0K7uyItfeE
+x20KGqaG8Hjpt7h/NUQmCqvnF/xuW1cWX3SXaqA/KNqngh+Vd10gwHdHnFhbVXdk82TknnFd7am
sb41LIfNrd0c0DW0L5NDhq4HEsAx3ZBSMjoojJwXD/AfV0TH6QN9Jj3NxFOn5bcoRTLgrEag4C2I
M59Urrt+2ebRNdM3FBKylz7qfM+LejDkU/FQ57v8qX+KqWhwPZnbanUR2uNGPDWm7nwzsHygonhM
I3rLjx16e/EJoEq5HSMbPJcYezixREJWn3sLWMam1J10N1uvnOv5jjgPczvejXfGI9cU/hlnuupu
xYGhL3slu9l3N6l7Z+wYA/c2M+7ShMf0HpnH0LrByjo+tU/iDUrGwSeHrxd8gEEb1CRbcpyKB+Ha
vG2375ZL0lkuupndVgw5Xo2TKPRO/1yf+5TOua8F40kKb5HlnHs2FZpdfDP6B2hpEBqMDR0kdseC
M70lzrwpSju3CfNw2bS68e3ozXAAgfWcGKtzId/ze56J7IJjrxFE5XNzMESK9o3XVyfZOunf6aPY
sZt4A9iFaMe6YYedU+hPdJltZVPT+pJIzqXgIwbpNOaqy/qGH8cYXOExA3rxYgHd7Gw5P8XPYvEs
nZvumxTuDGBs4bH9VDokAtWb1jxYZw3P2D63jqq4cWuvt7mpesYkzsPgeeNb3kLhYMTqINyiK/MU
Lu/DScoI5a1ILmSh9KrTAGh3kzpc9hN5IJuUL9z0yPlxmQ8pecOxeM0Tq7D1N+Y8i7nCe1RfT/Mn
wY3GU9G76R2zWTRWFqLaDQ6hZN/vRrdy6u/mrXmFhCB2u1OdOswo5O/8qztlexyEZ83J3fr7aGs7
XooPFYu5lx0J+cTwKGyrnc7TRf0W7aCl1vZ46L8r1+NWPdBqQf2F7Ci9Lo9m7a4RPdfSVnfZvPi8
V0YY7LamDf8Rqba4hWrJjhmrPrqELdcqzaK4ZyK11UzPSDd1tUviPYC/vtx22tMoO+F7vwsadwLv
Q45Fvg/wK+KrMTZ7sKQFOcr2cMIkCqGu38buK2MvNFElplV/1PdBdy2W+4xebue+M+oT/w6i+5fK
8vuSrLL8j/X45qNc83Xby2/6/7AcN5m9/PfluP/alB//Cwrza/He/lySrz/2d0mu/wNNC5s0Jhkw
eH9oHP+uyI1/6Mj+abITbELbfRUJ/50RrMv/YM4kIzBDXE3Q6ypPb8G0Ex+sS3yJ7jLDeUlnA00H
4qIA/2NB/mvDnz4NqmPcKPQy2CvIv2nwYSJEkgr9zSFAvb1pE0vaqU14H5hdDFhtDnZWAypDxjiW
YmnVNrKZxFdIOTDOJrCdpWZ0Tab+d6GYqltAhVfmaHRHUejSG+B41z+d3H+yffiRL/PT5uHH0XJe
6AtbxA7RQvh1v0vwapCg41QcRCftY1BkEvqwsjHvK6WEE1qC1g55wu9kuRqxK6o9yVhDk088gRJp
B8kNvjc799xPIsXcKhocnixilEXHtCe4D19mjwJrFj7SKemuxDrvrpIaUVc1r+Q5mXbtTYTZldtx
0e4qMwgbR7UEZcEJnWu1I8jBexvSIbDNyfrogmBiUqL1ACV1Ib2WZDSccWZUsoN+JvtmpTikv2hB
XGS7rJ8n/7CtWjOnNbwrF6NDrIy4oXPcqeB4bAvN7DFKS3itUhi3W2B7CPxogBABbY7KDgduDmit
icbbqjLK3AlxSzoL3+DBT4kkr9Ar+SauC2yBgqbl7qwq9RdH/KNj9utnqjH14mAZlhiIbi6OWKRh
arb4JpxGCYW7rgiynYj/463D6YPgLYa3LMpV8MAMViOzQAnCbdaHnwTVdHjSoxkObZI1J4PJC2D4
sDYEe1TE+ZHMtO4xoOEaQ7ZIx9bugja6HSpISxiEe7ZmC92SCaVj5TATCTBuKlPyDdc3SnFoNGxi
6Dciku1WXSoXTPQOgTqFpjSoKK1E4Fcgg7oZ5MU0VTfL2HVeIFR9zco8pxP+MubnxRg894oEU1qP
8tsuNqrXXuRtJLjLZdrXVb8tphCt+ZSbwkskw32fJbN9bzN4f92UIe1g5ALyiHBO68TsRrgeLaM6
l1gqYyptKb758y22LlQ/78/XC4j+gaKL/H+90S46dEKdN0QcC5IzKnW8aYwAhYuRcEqUzAxiKn18
Ad5Il98GwmN6hUT30+h79TYZFWixAjWT3orOoDZsXjAnqx59B+m+ZhjBBsJU6nOIM6d1dKXDkWyO
7EKsuYJ6QjhuwxQG+cepD8ptFRUNKcpIFSVbVIPBmVpqo1EajnPQpsiFs17lh4QuduoZXEoUpazS
UAEeUV0sHXZhRsdlG0anoskWKDd6mtx1dEhMkjUBbitMVHmaD2G5bl9mFGrqKMxHgyJKAmLIViQA
mqxEiugROpI6aSvnByHM25PRowPy5UyursBKivhwx2hfjiMtR6QAqGSXTK2xSfANTg807ZpdxFlo
iQwr+qKPYD/cyH2NtNlaIl9ECQhGKjCedIpjrLtQZ+9AlDQZRBPhIJZhDxVSq8j/NJIXvc6mo4o4
5FZeyCBzvvjs/8lHb8kk0oMRFE28Ub+urpm8pLoodbIDHyrG89wQ7KVY+lVNK3ezjAyATC1rv5dL
JH7lBeRR99tVB1qLfi2NXYvu1K8vvWZxBfmYAAmSK7ajQjW9ENgEOEKTD605ZDu16+uNppFAKY70
YiyhAnVBz0Cwaro7FZfK2IrFFwaFC4D+j9UUfyIuBUY+IlaW9bB/GodLID0nxL6SY42x4kWqMWwS
BF12EBtsBpIR6xq8L0eqGjAYjNZtQwizB3DYHXSiFnqGMogbIsMVVw4VERGBQYQc0JDjKGbsm1C2
vVEe1E7datMX66oh/35KmehSWFAr0Gq/NDDOIEuaNLIkJxDU5KiT6TF5gSTPxTZIpbsiiICXE4ph
PYtZLgAVTJszEJvPCLiTbGNNGyrq0J4KGVArPF2ijMSzyvw08QnLRnNdyjHpIHW9z/NSjtwRQkwL
M32sPZiOvYfOqr0CcVC7gTqj++I8PmWaMTsSEkZvLOE/2mgqqkPZzPO7LA4EX0TTMh7aRjgnwXiG
yyCwz9ON+B7zDg0IMbWac859/TISpUXQZFJNJ6haK5egp02UqMGtlmXTFdAMrlwaOyqLlV02oXQQ
sGsL4JYs82Cpqpo4VAixT2b7QgnOSgXzen5mvBDdZUGCnDmWMBnEGG4HCDGLcqumLdLcRpt22TLr
R1rnDxiJu1dGOJYrza3ukmjCIjnMKyLkz7flP3umo4FnOUaNs1Y/F11+uPEwyvgf8qeY7lwvqVuU
Dr3bFNngtR2aR21pE2fiMYo+Y6l9SUT7hrmrJpAUuiRQkde5kxJib9h0NDlTyiaj5VNVDCf+fKwX
E4kfd4yBqZdQGpw9pImsV+VPdwxA6lnpI5HHx5CnT7BiTQibaziTSgMEJKTP1aRsRL1E6YB0ESl7
/VIP6Qh4b0w28hIj7xVVxWH4DUtTl2TSDYf6sEjI+Now8SUzUh9QPWtuS16H2y5Sc1sRC+sB7Nde
0qFMrrpcj7Dv9/m2EWrhqw/jt5VKxYLPqEXitU0DoMGvb1CI48DM65E3iFPtuqyAJZflMj7JU2cd
kbPCMsASwyPLVUjPsCb0sfrAwfcacsRefxd5rH11r1/YDTnrHBSxIjxIyV5honcxearMPIDCswrJ
CzW5Vo1i8IQZwLVkECFhStk2bmCldOazLvKklNT91I/WF6qdi8b+egyGqFrkB1tYyBX9onCIYXpN
NeImp6rGNy1W9e1ATKqfyxCnvrjIfqtR/oO989hyG+m67Lv0uFELLmCmBF16ZaaklDTBkoX3LgJP
3xtZX/9/kskml3rUg65hqUogwbD3nrMPjzIXnAM7BVK546UNcx/5SjqhBR0iwg9j4fqf+WKcv12X
MTSE2rcE0ViGgVbQLDDL7luFufIzEpioXYfS7FajENqNadkJ1Gs/N35k1UC5qo9w4eX26Kxmhf6G
tJp5l1YW/IRqtLJ0V7BmkuPGiagF6F6vWuWj8IGn8Z0UqT5f4a9srt3Il97GttILSXTisL34+iN7
aN/QiHkOrRzvaORxicMMXuKFnDj1rEup8H2YTnmLGHb+NCjb3tDwn57aKveAO8Lso7FqP1Qjhqc1
YeP854K8xgJLtFiXqGmfUf9jnHCUof2IEJk9G1p9ow9t9bFoF7s7cIpKrBTYpO+NPXufOTeI7ahF
aLEMzBrg3Sm9TpjZyFmcHKDfTTIgf8CzlMbJBIB0rn9Nrab90v0i+RphpPuST5l3Y1Ed/jFhzIUi
7QtxmzUm2SmI5Z0bdxBVs+ri7MqY+7yh5O0S8WJ6XwtzzL/U0ijzjV994pY2Grs67uhTGClPggMq
EPv/J+70r8oZ/8fe4UGH8Wwv8v/BsgYduDdzbul3HrQZg7b63iff31Y0Xv+Pf0sahv+PjToQCQSn
P9Z5h5H6b0nDsP6BT0NDmuwlCz0X3cL/XdKwnX+45nn0/yBVErC73N3/U9KwzX9sPMoufnzP1Q28
sX9T0jhcoBGMWWga+IuWLufCljg6SrIO+FIrkYDEdck1Y2nFR2Y3XtroDmfjv49ZzoS8Agd8wDum
zWRinQhp9rmJMTw5JrRTEEAaBGwbGRWposMnMx2pDALF01cI6aHmQi0iOCP1pNKCZHb1F5wpAHtV
OXrUBlXLNHBMfPrgxoqPMVq/4mYRoSNMQmxw708jJihRMmvpNsqU24k5ehPxDIb2tUA89DzlSfp5
zDI57NQEOW4dF73/nICbxYu6yNvDvExvGnxysM878kdxzVLdfTNSThRpTrwYn04xsmWdrGDjVQLy
5gSgwqxEKsiVdwZCz7Zz787es11+igTj7b9KbScedFi6ev0FDh50tOnNcQZKFuNK0ETDi6qr+wZB
uWNxrwKBZpg+RRh53eN7Pf/YZfz8d72CMUUMqOEwyAFhYl72jk44UPzQsJR6iOKdjtwIyXQTQXnc
DEC4tjb2v5UpiMs4/9CjHf7fp5rssRBtLOQzx6yFRieZ158ktDVr8IPKH0l+y10apSQyfWiygtJ1
B+ocm7g5kwPXVzup8KPkTJYLu6+9HDcPXoDgksbUX+gG1OG8o2tiV5RiigpJfYLLar0eh1jcLXlw
HJgtYM8A+nAYE9lk+/deFE1ybXd5cdckqUj2EVE7dCxJrL41BLkbKyts1UtSTeGT3WTDo4Y4Vl3X
3CAmSOhcpFY2OBi1w7Gj6m3TOn0TpLOy7jr+/Z3gEH/jxqHzQWoWIInCIr9oZSw0imW10bd6YdDP
t1rbUaBKU/VURyOdJ/TXBdh8sAFbcPOdT3Mj1zGhiI6EUJXpl/Tkh0cjfjzeGLILE4f7orJ4rbm8
mRKIIiLwnoNG7IM3YJNzms8q1NSPWkJ1vTBQ3g1PnuVSwvGWWEhUeMvZ6c2zir5GNpUm2mpwDMTD
fk+HzIPMcIuhPvmQ9jQZpEsmSodG5F7LtHpT5E37KNKKq9BYlXmgTTDAhRVX11jP0w3AZFI4yDW6
lBV4tFC8vpWlLk5ANgc5013+/M0n9VyiuhUVmkARsrUD10ltrZu1ZM2CWT/RJp0updW/cnSOhi5i
QU6oFOMdA+ng4SOHuK0b9HlR0DDHuCy63u+FFTp+UzUpXPinsIqtGiLy9oWyfH0FAInLv1V2SFRy
C8HfqIXqChgXeoOpzMgVm0i4+pS45gAwMxk7c3f+5zzazJZ3xJFa+BTjLIi6ztHVD8dWn4Y2vyaT
46mx4BmuLFEy2c8/5sSgQfTPkVKg6KcEeDRoFK43TF5Q4mbbVmRLyH5DrvczsZH9B4IeIq6K8iIj
5cQ6wpwAjuKiVsL6cPT7i8jlJDgALCbMx+DITehKuhN+A/iRyNr6K6yjGfxU50bWysUDPu46TuXs
KY6Vfjz//U+85uXyoi9HEAqg+tFHsdXIBRMoDPfUikrjAPMTEet/jpP/Z/XTycfAVFq4HxaVi6OV
sxA54XWCym42j/pV7mQYYjMsUEEMwRGyaWTb38ZJLmbh2qZT75EIQ7RM/LOu6uSecz1Y/SUcDf9f
bN7/X7wCTm7gfCAy0Vc6nBqqGjKKnT0jLY/7tRh0DXQL4M2/fopDqCwGaoPzIZvZ4VNAo2tV47c4
8FKj/+BWE5RzHOAv55+yXDWPpjmz22TW6MwZknEPn+KiqDdmyXs2rLjYak5HJ7U3ij3o7PleOlm0
t+wBT3Hhhlfnn3x0JlnmK+dOCIfYFRY13dF8xT48YqhjINlpB9QPdSQp4Iw37TElim0NBaK60x1H
++IqzK2rCT7g4/lPcCSwe91sHLTQFF8wFC3micMvz01PHwjGY7OhZkn+TpmT80M6cZI56ZM2TDmB
uxBXusEar4hiaW8ygML7zHCIheAWi317YmfFAw4LtEPhdP7jnVj0mWHLhqjDjqL5ePjpBqMiCjEh
S0hzW+Mhc5zhMeo4RlDSnQFZ5pRSt+efeGowsA8uCxtHt3fbjIRNYZUWUUSsswWeyG6+odJf/Sgj
P4eCYXXE17jWnQIr/uX8k0+sqoviks0NN5jJ8nL4Xf1o0IHlEkWDy5OjGM4aWgvTuPYju00IKHNI
Ne2a8MJaduKpDECPvQI0FwfUo8EvEfrC2qRXQothSTtsoq/U4nCpttaE7VkAOaWNM87F7vy3tZe/
+GjWLRQ/2rIcU5cb4OHXbWVbTAOSsCBRs+2tU42ZsHfAtFyjig7J/XOWuKWeE9h1PaTWeA22WPtD
B02jY1fYc7RvRl1HcxWm0b7IIvReUVaYRTCIKK3Xia/mH0kBrgDFXdOFKxGNNfpEmi0EqlYhiR5G
7nkfvYhwllVHNXTY09oW6orODZlkspgJHOwsp61uukx1YqsqhHis+L5aN4hfP5metIYAGoJ7TwgF
4ncjrKh8D9QtBzrIw5KOCt6FurikFI1LaBByg0qnu9QNOTFJuAhTQmMeL5W9o+3I8jUyBnUK1oVv
9jdAEKdNauSjxUm2indDVBITUhDRmYz5dKsJu7rx4YDc+xCt9wpy3JWnBpQjseXfN4T0PYyQgC9l
857Yy1i+XdfCf2Qs2vPDX1uBGe7KMY4wLJTOr5TlLFBaM347P6hOrKdYYdkpwOU5mMCODiY2kCzF
r8/BK665ahTE8KzNiS7vyuv1BNhQpW6xVS6tqZ5+WIK9Ijj/CU5+T2qrvoFIgn1x+fM3p9SenLZE
EdazclLN+EL/hK6Jb0aX/HcnZu0i4mfO2gg+WCIPH8MFjhglkVNOqGku2jnyBUOHnuSHdrFVYgCc
rIrav6ps3dwJs022XiOTD2Y3+1d1ksHNJTq8/BxXrNgAA/UAghkQSZVSJT3/Qt6vp0xym6IHdRqW
F/3ohShfz5I+Y3OlOMceAZxhU9Z6+oI5KgIhgIBERemL7HXnwt76avc7XGBszsDLwZ0n4y46Wtng
uvk+bTVtBbwb0bcZiYcSQxQS3khQvYUMB0Ta+eMgECGbKeqIH0+n+7YaiOgpYwyE51/E+5HBx7G5
vPA2OJ6/ftw3I0MZ8KRhrHNo1ATh8RUICfAOF5GxJ943Q18IC56FA3DxaKJR1qwnd0J0KWOTPCWU
DPBzlIy550L2Koxy/jBx4f86G3pYB22KXDOqC7XuEr2yabdY5cY2KMEGQIeIEJNp/MOERrQjdHBJ
ZLW9C1P2/WXXpkq9XD1NrGBM3MORDC62qHo4FFA6qh824SOgHtEDkTcus/7CT/B+1tiLl2G5zEES
fecUjwq70gzFu5lxUT0M+COJ2cwtGkS68ympCo4VRM79OP+7nxyH+Kd0HY84zNx3JyyK0bBLdMah
Hy/YwGYLBovV2cz0MshJT41BZMVGoHGlQjgw2+jyaGLHQSZpbyXCqa/Pf6JTr5wbNMVOygvMjqOd
t7Qq+jncplay6vRtBJENSWE9LcT2BJn4+YcdtSOXAybOfI6WEPuQqFFnPfyBrdihLuDz0gnCtJ6G
SRKJjJ214bTh67Gf7QnwIt0ZEZs/7YkXFGVQFCVO5picXESHJnQmYKt2siMbK5ZffNK9QOg7WCkf
yLH2E8JQigLkgXBiY3/+w5+YTPREKMFQHAEG+trwfzNnCy0y3Gzgs7ujMT2OaZruK0/5RAaO5LtA
arkzQxJ5IqAAlyAS77cy1grKHK8lc17c0QqfGnO7wA4ozHgWAhmTI9hnXFro9AEzJdpj7+fdbZtG
QvzWrWn+KEcjbdfnv75xYs2iKm9RlqV4iQfnaDFRIgtlPRp8CHI4Pk4NHLIK+s6qleKT17XdnmA4
rgq61W+GWRvhmDR09TNDpZ+aqZNBKnwOZ2F9UQFy4u3QM8YxTb4aFXxxNKgSVeu5E0VQbiJj/jpM
fepsu8o07kjQ6OYdCVxttJFJM16FvrKSq5rLRf3p/Ns58XL4XZfKNR02gyvD4cBe4C5+54LSnUNC
cRggZKMqCPnnn3Jisjq4IGlMQBFehuHhU0pPAfapWD0mF7bPShDyFXDMdJHYVc4lSc/JhzFjqThg
60dtevQwQgB72xMo9isMqUmbErFZFl8mUxqfz3+tEy/vFduAqVNnj/aPfsDMzRJhRMvMKsPminAJ
EAo6NKrzTzFOjBMiZ0zyuIgKMLiYHX4hN09GZUO25CS+UGjrefocD2OHljGpum9OYcak1GWYR1Vu
5GuyT1P4mlr0i6x5SEZjn3/3BpLeye9x/xRJhOVIdxJwKui0AK6jaQkq5er58/mPferlUO9YDHi0
rZE4HX5qqorCU9ZINpekW5r0vlopvbYvLG7Lj3l0PqJKSL0QI7RDBWD5FG8Wt7xoKHtEPEUDHBR0
rKi7xOyMT1YVu7ecYy9xOl7tpccPpGjGz0ALDNnM0VbfxMRtcBgGoBtTPa0lMS9A6pu1NXfDLmpx
BSVFKG/pB2ZBlGcj4dtyRvYzWea6zpL5aliYdSLzir1DkMu28VoTKW5kX1X46W2fQPfbtO/aC4ft
U7+GLZjqqCUgzSxGyLfvyZwraRBtqMHhyxqupW2yJ6VHbf7+N6dLyh5Dt8hF23r4lLhvtYE0Mp4y
d+K6nRHcuAZR8uefcmqCC4PuAns/8/t4Q5ujLLGnkNNWV4XkyEiHiM3at1JCEwsjCf7+YR5nUMYX
HT7nuLUnZ0E2YK60FVE28W0yJe1V1VFLAtPlX51/1KnfaNEwWx4LChvD0W/UwX+byoahNQsPd5fR
dld5X9gXimUnzo9I8+EU2Nwvl+bM4W+UxcptR8lqMib4VzjqQ9CYe4RH3ZPsynU6Js2F3+v996I3
w3TxcMGb3PSORoXokra2SGELIi60q8yW9YPoiaw7//bejwryGCy8A8jkl0vr0XpjGKVBhYOdbBzI
ONE1d4HDEQ2zAekX7c4/69Q3gnZOtxd5GjvM0SIwpEYba7iyA7IN9HXjkYEeNd18YW07ceqkgmcx
INC+CC6ey1d+s7hlKlZJFZaEkAOB+dnmGOskcerXs9NMeyRyGMCQgT/pWZTeT0Xc3IhUDSjAKpvW
9+JTTJEikvP2M5tK/1niyr6zzTn9jGo09C9cS068ftSzNOUd2BTUYI+OegiQLRJaGFZdH1NQ1yo6
K24/+bRjQ/Pr+df/fghTLTBJvoYcxaX4eA22RUhNxKBC0ukuaVolnT5FqF0AoVkuW18bPSfe1IsL
X/HESfLwuUff0e/DQVYVA1mDvLoRrfU9ret8y0dZMNeF+JjTE92l9qxduap3Hvwx+15kPqQ4pWXV
duwLhA/ZVH0//zrY5xgIh5sSHwyMEdUzutS0bQ4HSuEoWsr+nASOHjf1IyB4Tfukw3jKr9uoEOkz
QZtmHphRZPzxOuZj0CYhUFpydNP6UUDe8Akj1PR7zA+5wCkyNNwPrMh7ps1HADk/PISMJIpMuEit
wjLmypZu9Rg5GidjQK5+nVZ4V0ngNHGoVTGhEvhWtMDzMpT+aee32fXoz2gYaWeZWOsgilYrQXjt
wvsAnhBQ4tJ/E3Qongafe1VAxNXwSJEK31sZteXPsTKS7qYfBNh4GkpYSUNpwcblU0LVaSaG923u
UvFkr10at31llnjfgXe9WE6ax6glDQIQCKysWt6TWRPXmjYqMH1PK9cZGW0/pdkwkz2EJiRzNL64
RdzSgwDKcTwQ4jzlj6hUpt9E5aEr6eBzENWY6GDHI0LpcP+OYQpiYhg4VulVp14Eh4UnwvfIxpau
1eys2O4jFiU8O0HfWaZaT/roP5IWliBRbKqK9LaRM7+BoYhE7prLNGbOcbbWVWlaXyEr27+6rs5J
ehWjfR0RvhxBPR7HXVmX2loaek1Kqg4DOwAblLl4jfv5Z2MN9YvT4xyEGR3AP0frPHSSqyD8pnHV
TlZHSC/BQcVWlGlMdyptexthQWv7KwOtGww+ej/cl+J62hHeayMQTuLY2hFAnT8hYZdfOoQaX1Dn
PVrNkF61idMaG9Tt7e+mM42f2dhUL6GvzR9m6IaQttNe/PImKa0gA9fd3Nd0FIp1iSJaD2yw3911
aHF1BPfpFDTIo6j/aIwDXuLc7YzPJYGq7PsleLC1m9a+DKqQcNy7Ppmym9AZBUof1YJUb40kmvZZ
MalHxwi173rrKLQahqe99MSb/Uzr1p5XpRfFz1a5dL2V7FpY58SZOoFNWuU3VXpuC5C0mj8QKbUL
C2wuOJcdsFuweYsvDVhLa52FaQkryYt6Y8VIj4C8CCd8VhOxX6t8jIzbyXGqfJVKvb8f4e3/gMk6
3ee22//IWlWlV+5k4OXPOQrO5cKhph7YPVdpGuOIb5NE4ExQigXdksaNqqrW3QhnMPMVHrAaBzBY
U2dDbleabhyUIBVwnVAjLtAf4nJl9wkBzhPhx99tOZPxIvx+UEE0h7RpGH8AhYs63klN4i71XVxe
AsVjH8ylSyCTcieCW2zptfkuHdLxV9mlKEZICsT0USOdDCqjpAxCoav+nBfAVtZ508Gz0WhU/hjc
TIuCGovVAPHW9uagA9Dp7CSdoGJVTz7R6dJJVHGT6A3p7A056sVeG0W2zENlvWRth2GsIH/rRoV0
1hex2PgnM9zyozFw31wNppjgKAPMvMZW4Lrr2YzxQKdTkfyufIOYO1Lywi9OGVW3pfJSgj2m0P+m
V+X4xa48QsDcmYI3HGdJagu1NYyxyUIGCXR/KB60HGZtoFGG/IgAGDf1UqYYWscAaGyXxFeq3szj
ddzPPe6rySq5F4juYTYErL0QrPtXd4zDDwmr9gCbORmeKAjMj76KyI4m3IZbUdLMltohUWDHDi1l
E3Tr2QmGeSjNkBCM0n8oCXb+2XdGDNEvnaeNqFPbWUeJNkGaSsQP0gS6Bx1QKAJ3e9R/TKSYQY73
pwzzv97oKYXQuga8nmR/hlboLyrVTYJ47C56RM2VYBdORAcjzJ8Er7j29JmoYgJJ1iZ9maeJtM0a
YPcIWy1NOvda1nPfru3GHu7yoQ+dtbDHhuB3CM4SbGOSf4ysqfF2VLnsj2DYWPWcJkufdK+Jf3Bl
o4gehrb3HS1T9pKQRfNsm6Oc97prmVBzXUqbKxRV/YselxDkWX4KVnUWitZ1hmQVxfrM+LC08E8l
hXrpkUtkz441519YvH3vVre5KiPmraufvRNm8d4dNATqI9gzhYQr/wRRbi62IdNUfnBAnfaBQuFm
PhCSWXZbSGw6+QO6VeCsJDpRBamkC7JCTVLcWn3Y3jaM5dspklrLWaCZPZYasMhMmaHUr7QizZHG
hI7Lj1sN5nfqwQQ3FOkU3YRt1hXXQ2q27EQa4Zypnxj3fd6yV/XA1I29qRz416kVZg/0q/E9oyRC
E+Y3lb3EP7o44xXZEEs0jXDviGpOnFXfgBiGIKVMbJ2FSYKMpIP0TIxy+EQfNLT40iTbbGOvN6qN
21rxp8mbW3MXot5pUxKQic+Ir6OJuQYyjX4mS1rRUbYD00zbXNOMdcXoU/vIm7X7zvHjOIiG0vnR
xG7R82dm82DUfPwNkU/xXvQxJTWPEROtbGk06MrjdgZekMbNU1YaHrhphOicINxywQQ0FhEHI1EC
PyMW2M8zF/dftuZm+r7CI0Lb0ZnMD71jVmBz7YFQMLYlQDAl3aUkKP0cUV3Xg/wNuK7N3q6YbO+L
SZQrxBWHjWNF38L9IA2DXqzUQ4xeWtnE5qoKXf22rWWlrWtdqx4iZfuY0aXoSalR7QRzxhj9L6Pp
DclV2rTyDsSXh+0pziv/Pi+NYl2YfeGv8b0hGOpEaT/IqVJwS/wabR4cba0KzFoH+5Vl8+Ct4cYz
lCO/b8JtY5MJvoIAPxqbqPPy4RaLlf9LtO70lSomrBuVhu4z5K8UCEab5vbKapriO+dA0huKye8Y
0aOtk4ArJuu7kjl7Zcw5TwuQKkKhcIgOMFap5rHUhoNvAhryU/Pe6Qb/AWh3T5RyHN87cxM9xLHh
QvromK6mssqc3d+QT23ZQiCUY0o6hjeiYwxS1alvHPi8elWLjFiIUJ/YJHQjycYVEGwFSkKM3WOk
cvNr1ugZq9SsFqzG4Lj3eUeKgW8PE93sWF8PdeP/STtH+z6Y9DShWeOOtLXGSgKDTRNWTRmVWzPh
kLS1LEWGbNpO/SY2NcQtrZmYW5fedPOE91KmULLNMXpifsQ1Xv8orIJKsBItJHnv66SyOL+u07TM
b3LbHkciQsgNuHGLuEWngrGiJUcmT7OrTOj23VAWlRHUbjPg7uQQ0axM1AXtnRiasGF/KzKyykVO
PlQzNGW/MzU1eDvXLJP6WnppBsxDB+a81QC8pTt/bG1ETxhnV74GSyxvtfS5Skxfblr6CTlAI80W
KzcqW1K6LNgp9ixGmPwGmRpEJPlRtpECDup6GP3sBUWUba4I2tI/i8KNPhINVZjX5ETgyJRE8ayJ
WSy2ZBWjAu8ZKh9aN4vxsoaEyGIEnwCVjwOgCMpktKkkUgLSpayhhM434g0ZpZsPm87pcEy7duOj
mElmuS8zjyMaKbGMayU09zaTulFs3Jxk3tuc3GPWQHseOK/E8NuDaer8J4NAUW9bcS7+NY595G5n
mUN+wYhllntzEOiYy8qL/4xuGvLZOJ3c5aXS70VozsvDETKAtPDMn2yX8jOTSUhCdVT+WFmToDZS
Fx/I0ovDq9oM26967ZcPaLOzcFPopGhU05ihWzAL+pNdbcDgiDjNb9ohootOP6C7ZS2BTiRqXRW3
7Txo0YbQI6Pd1L2s965Tpd3anjgFrEhvMAF6doqg2ZbYZnNdoUkTzLAhY0nKIoPUA6K7h00dlris
qcKBR8qGnGXfnuL5M1r5Bn4nBvR9PCvYHL3fZcVjNsVZvfF0QoJByIxNswqNpoDrFFu22gtL8f//
z4ioR0DcqHkqwWlqxakQUBYM7Cag49KZF2r1J1p9lDRcz10cBcha3KNyTUboLpj7iT1AiRoVcv9r
iG3udsSpXgMDDHkPnqDgPOk/unZor2N97K7zWoa/HUfGf1/VcWi4k85ouosk9KhapVB2lW0BF50x
E+9qotZ+u1kZBklpE2l84R596hbtGYuIDF0UdczDW7SwQo7TVs8X5yq2gjvaracu7f6UmilWtL3N
C/f2E7I14eCncGjnvkp0j9601aBhIEQ9CmyHNjE3vZKNUpt9LP+5/BXGBOs6omQJNIrmE7mU9UND
RshmEOa4asI5LThk+LBYyBaXu2x2aW6ffyOnCi3gkZdyLnIUOHqHbwSJpl45XY1cOeJTyjHmQurL
tA7m0dM+9DWai6Gs1IURuPymR9UMqgrouOBd0JU6BnK7EbsjM4qnWtVwAwV2IsgWWi2p7f687Vx4
F4lnDXPQVDK7UHN7/2wG/6JTdcGrgv47qsGakR9mXsmzW2DB11U2eftuLLqvOOq+cwwOP8iC4kCn
kab3t68aCyn6DjpkixvttQn0ptYnE823qklwkNGm4Zr7TnFt6SHUd4qeMdlI+Rea4emFN738fodv
GunrkuhFEYfenH9U0NJaw8/n+VUDnFrXmFi4GcwcfipBEAZ/kO/Of8kTI56FZbFnL55N6x0JUdOT
QTY1UshOq6pt1af5JrLDPJglZ0z2NCc01q602SmJdYIeHpLxwmXOjuMnX2/K7YxI99qQA9okO/Hj
YCJR4JLA4sRLYRtkBUR8QtX/WNM3paNHQg+Qb2OsHaKAKZDr1W2cWlu9MX6dfyFLUfroB2CQLQMd
qQsi4aXQ/OZXnzSM6LJ0kUCNVXXrEw6m7VNbA59nxRhxg963o5dhlhqw31j3SbrySGG5UJ9/b7Sh
fIP/gwamge4ep83hp0BbJ5xokZSYoeqL68qcHQ+KY2I/F0Y7PWlNY3yT4QjMcIkaA05vEZCG2iLx
fmka7N4Lq86JOitsd+ROSxYEYmZz+YXevJXE8rT61bJAYp+5acC7YAHigFHPmfdYxBVF7SKud+Tw
eau0IQQlH6xm2wxLumiajl9H6n+wv7pwff7Xej8yls9FywkRFI6WY411a5IHoHpGRpoXgB1nJA3u
EisWRZ62z+fmkt7w/WKEpJU+A44R5K00Uw/fQ6+NesNApFdeTt6Loj21Svqe3MTeX64EkeJ0nWaU
Fy3hmdOFX2H5yw+HJt+QhYiuCksijbbDhztDmlo1MUZBMql21zYA6HquaBfG3olXysjDg4ApBqvk
O2Wd46SzsUgNY3u2P2ZIqD+05kw+djl3cN8ddcmB875PwY5CA4yJgkKZFs7h18qoS5BjwpY2NG30
IArdW5cpMEO7R2R2friceBRJIhYOz8XDpr+Snd4M47EwW6MnrgMR0DCvZ7DsG4laZjU3oby0sL5f
SHgCg4XzLT1pvtjh14pcvGZjrLNJy7i4cYayfsHIk9f0EkvvLoZEQ+KCNnW3ha/p+2k2/5hjUq0R
VWJe7ykYD25VXROflq2aQZs3lGjCrTMsUBhKtBOBVGN84TOffD0kr6L4RWhKe/XwI8MJQPsZMZso
VqW/6RiNN0ZFGkOiz/PV+V/i/YpCM5rf2kdTyBTmJHn0LPxxZMkS9UhzmkSfdsg6b90DLfiVxhi/
saeN+VfQC2l7nUo7ootkJvH4vTHjrN+0c0tgl1egAltbtCzMxzr2I//CyeNVEHEw4ZBJeCzC3N/x
i6C+PfyMVq93Ya7PUIBpB6qXKJERxAXsG1AnKVfLNZFoKt85RhmD0ZWmrz4hIOqQCGduuJbkJcgA
EURLq4IlftvUTYXLr26GieNkhXiczo92H+W92W7HrOkhCdlhYq5MDEn1ShKuMF0XwmrvhiLpsk2f
k2DWkQ4ir7Qh1Ok5aJlU9500B/PCRHnd5o6+OuagpefNGwDidbTWhGHBdbUC6NtyrNtNWqPJda57
2TdqDxaRB/C90w0FQzdbZ8rO6y176kTIG3bGO4w9Ut0SFa+NwB8d97kD4GJ9I8hWPltJqn4CSKBa
SNjBXAVOz0+/4vQ1fEtBuFBiIJMh36QyiTu6iUn8fH7gvVtEKVjimYWvghXCdo+Pk00UklJlW3Gg
6Vz0/FbAbmvVdEEL+f5YtYDsgF9DQfM4RR4z4nhTXmKEYKHgzNe3aTH4cteRQBiv88Jud8nsafMn
1YYlte2kBBJC/u8AdbGu1mNNR3NJQIUsEoFy0m6odITmZvRkegli8f5tYHpDIEuf0oRycCzWcaht
G5I2XkDnRu7I66W9xQVv87fvnInOMujh6lpm0tFgoiYiUiYrRaTYjSiCIxgIxjlN6guj9t2Si0jf
JAEePzSXZN784XzV+PdmVzhEndR1vBaJY8BImuVGFX1Z7cgDdW7GFvBe0MHlvW4JGRTb89/03fmA
T8D7xJKN+Olfuvnbc9KklyP5RHwC26wAd9uEJLk4zW7pzkYjJbxebmzN8HcmfcEP5x/9bt/m0T4y
KO5JKGLpwR9+eUmrfdATjX7q1MzBhPPkLmmq8IlFx3iUYVZcuB6dGDrLLZTwBlB/XM+PXjYx7jpy
WootfZ3pVzK3fyk89hd+0Vcl3eE6tJi2uQkt3szlRH74rUJuwn2uRjhLTiFeMg/u2zYm4aQMWk4N
5Ld2WURGuxbjtqHxC3JmxjqqapRgE7UlBBiVNT6QEDb81OwF62rTQITwYYNaobOQv6AmkT9CLR4W
hmNHVb0zp/kJ/Zp5n7tu725N4h/h186VBbCFT/pN1oZPRDbhq/aanFrhMHm0KcTp1BVU24RbDQ+V
qmEs5Agi6fGXmvacoAEMfxMo3Yx7XDNOtC0mafkb+rAhLl5Uwvk60xAFrImD7ecNhecFeptFkb1l
o4ctjfTKeTHJgInWLWzaR+4kU/WxovyjbkjEmVGZy7FvNsiuJdcUQmAJ/SNzATTMGHVfZuRYxjqO
akE4YhxjME0c6va7Ppt9ThSzVT1oWuj261ERhgyqRTqPEUIra4Vtu/7pY38J97GJFeZrTav5Srh1
n6y4Bs7tv6vF/+ed/A+fOfJfbIl3uJMdIRI/f7+lnSz//b+wE9P/hxP/Msu4gyENXmb3f2An/j+o
OSmQsOSQtgAn7r9hJ8Y/VOm4qvhs5SyKi8TwP7ATy/6H6hGIRR+TKEQvSo5/w29djugHsxSa6OL2
Z81dUruOd7spH5NScxD44oSqrkPpzA8UB+K9Jv1+Y87tcG+70/hYR5a264ch2SdjJfZvXtaHf5/2
NtWB7/nuM7jcXOBiULN5h8SiZz1ZxdIogzln7KtZb+6Zl+0N1NRLq9K7pY+vyz98W9Y+QmyWIt2b
a4QstE4sFBVQWlWxdrJyogPVdPiiz3+l16vPwXvFjYVh9LXUR4DtMWIq60MPzxzfqSJsDS18JfcI
vSBi5v3o3E9ukdorETaptWqwswIZV4WjXTXuoH4KodI7DjbiI3EwROfiOKzhogPw/JgpQxr7aSzB
nTZTb5HkSitxQZOOHdxMF3bLRtca7rZqWnjcTebUX2VCfnhVu2WyYWWxUNhwXv3lkh+3QbnCcjum
C50u9txEX5mKJjDxiNz/yV1x6pu27O1529KHhe8/xW68afW5tq+hS3bx325MyA3BTghiE0EOQug6
+nUsMw9djYtXHMmfTiMjuspa9rcHPOYhs5EDDTUzSg/2MkbejIGGQ7xJRCJ1oogWsRbZE3IIaZMK
YHif/NFqN4YmlqqZVtFIiQzjYfIKru5tAdfQ6Ic1/TwDc3NtrKaRwXRh6ByfBiiT6RQoXqv01OqP
r1fcGvs8r/l4c2d6a2gc6A5qjbZd07QETuSp9vH8WH0nw+aJtsNQXV4IxQlxdI2nCisSK0SWa1Zj
8skoMi8lQBztSFTlzc8os2uEPZBpXlwzRldi0fL6gQ3DSTZGmgjEOhOMXbMn/Yy7UEFcQ97aGuqG
vFbfCTNfeg1mRhCA3nWxv9LrmlLT+a9w4p3ZzmJ+RL7ORn4csDrMZcpuiLgzJk8RF1e/I5E2WQ+9
fVeb/q/zDzternhdPhVNahG4pbgCH40fDRZePlsuVdPMCu9Cai0kteXq4X9xdh7LcSNb130iRMCb
KYCqYtGJpGgkTRCiDGzCJhLm6b8F3n8gFhWq6H9wFR2hvo0CkEhzzt5r11pinenYvG2S/pxGtmsh
BbVhfFtbnKb5fqyi2Cg1d9SSsFbY8UCttNibFB/4zikNbbnofDcZqfUaQ0En0U5/Ecwe3MGj9b1I
1K3hhKRt691+dgkDPNLfK5+GYPbu3MLLSMIqO8vceiUlUkK7srJYD5bqlnRCf4xI8g5UBPwtn6Mp
V+oOl31vh8qaoeUq05RaBElXX6JJEKIYNmlt3knbTYJP/KV7P62L8zo7nJYRTWntZVNDU8RWOTBR
Af6Bv5nmmX4LqHjJLhRkyelMSeRNun767GBJwsuw0Lp8eE+lH3QUX2FF2FmTdJFhtqIPfXPOUFOA
WXiqm6r/gqIzMMJ1kO5hVUabkQPoBZ96+r0/Z5KP6zAfrf61b4LkC+Ai987tChf5msKT5xTAkvZ9
JoPnvslpOnWdX55ra20L0ulNMAIooPsUL8nYfD8AELOUqtp8vU3dFIgKYX0BwEuaOA2GPNLrzKPj
jJbrIJ1OxoNtEEzuaP2ud7uEzhL7/LBLlXtJC2F8slD3x5PGshNTJDDO9fy2gf/ht2JJ+h88DYDE
+9+a+Ah3wCZS0qUyGLNrriKHxMXdvz+/7XTy/iomjDdrY+rarKunPjjikt00IRo6MqAek7fhzdcG
YYFYdiG5E3owoYWzUou/8t3+zEnNON0ubYV0qrjsu2y+SnjZ729x6BdF446KpxTZ8tq5Vh4jAl1u
bSdLn2Ato1UaWR5YfqsZnqSlzXmMin888zs+znf8Aqo7zNjUkzFmvf8ZpHY62gg5PtSyddxnZFRe
Az5styNSCVq8NtwzK/PfLog2n3rSVu5lV/r+gjPHGwXGGrc+neu4Xhr3giNaHzbzAANdeuLMmvRx
KOHJZdajr0UDmSbe++tJhk2GxgPtQ9WpGMEB5AW2c2eWjb9ehW0gJz26Rmw43l+lmoOgrybuKusD
+2KYdARiuuGd2d7+9SrYCd+Yhozck4Pw5NceFlHuBVLzEjla2cXoOfv435/F365CP8WhNAneEzPK
+3sRCVO02vrfJdQl5IREHDpbjOf/x1W2cHE20Jtl4+S9ODimdR8RK5iBsVKhI63qYoL39PDvy3z8
xjHtcB4xaaayxr5N7X9s0XRzzh1X8GKmcpr2jTVb+5Z/9VACST7yWS/PoCrA05a1deYGPyg2cCVz
CEFSgvOcP057x+08WV2fMIktHf9xBPbNo+y0cV+REb9r1gDxRglEapVjvR/tH0MVPLIJ2jSYeXPm
o9vmy/czHXTIN6MPx0aiDba//+MpOIBm88yGtsLDbr+nHYkMi2W3iHuW+Ywv8m2ov78WhxVOojxr
UurZCL6/lpunONJtkYRNvgbPfO3BACZhVF7EycG2I7fOJ2+PfEy/dPoy9yiDF8m1sBr0kEY6Zs+t
nLzkk+C/8jDbSFfDjVKh7cUIV59Y3XFlUlxzKaLAGgqE1GpRJOEYJXrJYZxR/Bm9rsgAshueY1UE
7mHQe+vC9tWUnvnsPz5XkE6EB2I93A5p3vYp/fFc577NJtgLQZgqttV1amG1T+V4sVquOPNVfpw3
2T5gOTLRpsDxOY2z5bSAKGzjFGqi1X8hZ5TXmqTsJc3gd7Op3f793Xy8M4fyuIk5mF0KY+dkxASO
gG8zcTnScmnngsHHXiILI9QGQ//PTEkmga3/Y7IGw2mgBfj+OQrlJXDNiySszH4NW92rL0E+tZdr
WyX7ZK31/VRZ3rOofPNhRMt/1NHjxaXhlGdaUh+nizdcF5oLdgQmiNj3P8RSfq7sjsHrEcbxYqbT
cMjn3kcC32PYCFH+rseq0p2dkYtzyecfH/k2r9tMGRxaP55ZaaEYQqDbDimm2rAlOdfjCeqiTJvP
PfDTKX5zI22ApC33Ej7Gh1NOIrJy0AritIrxB6RuLSbG/pwd720p/3Mm4KABK5rJnUMoRf/T7mdR
Oo0piGOP2lVAjdGINjksiUWJSJFrPoWuVTrWhaoWPT9uYdDseKxaW2IU7YZDD91H9mvLzB2imdeN
VaGvu+uOnhTJ1dOsvHsmA2K8gNU4OvgXLX+B6Vmn4YqoublLx64kRRL0xrlom9MXxX1xxPVwAFJS
45M8GSQkNLRGNyr4n95a3qYIgfdQULRrZTnNmc/w44siohSvNod3FHCgEt6Px8K221SsWhtpg5AX
s6YFcaOM6sw09uGAw2C3tyAjm6V4OyOcfO1LRg1nrHqy/2rVfSXspShCyk5awXHPmUggd4SP80KN
n+VQN8znSmMqyKps+CIGSSsTgd5KycfNTT0UqtkE+Fkuq6izJ+HEWi1qos7GhEryZFno6bw6xdw6
rkVybn/5YWPNvVB4oGiA2xR6w6lMhXwMuXbESUSyKh6NQPTfh2kLKV1yAucHm6V3dsyHuRX5Y5Kp
7to1W+sMIP3jW+MDY5nFzksVkoPj+7c2igqMa2K10ZSoap8nSct8saZnVoS/XAW0NXfIa9sudLJP
SwFyFlNTy8joOLO0OFWPKlFn+3Z/uwx+ZErHgK+2Pvj7m8lkA2e4rmQkvDnpyX2dBtwaXtl/tpU9
f/WmQX3q/Xl4aL18vq2Lcn5qZ9eaDn0btGXIxszHGqixEaJ9oU8I9/y2Paiq1X93au1vkjWp3H1Z
rXq67wslviW9Iq42q8x8QZntOGVEv8t7on6tZLy0SXurpzohAqrvkps8M+RLU9Xw8qdkqQYsdvN8
s5a97WMZWMh1GCZEBMVAIM7RmXU4lkndqVfRktFdNdgTQ2O03SzsVVA/VWlZx0YqvLPiqe1DfT8X
AtukLckmgT+NtzT3P3YKYDY5+BhzH7EVm146TwS/x9wjDqFL/Mcxh1LTm0MD+Rf93GuCqCGuWSI6
grPWsT3zub/hqd7/mG0PQSOUJZeXepp8nBkiWIt6k22bD2USRnIN0cOwF1/OXen0lMtqxnLGIsB3
wDHzNDCkXTwlUq2ishc0zni92s5KDCuKRt5Ln3m49hDB0Mfz7HrZteaI+9UdhWfe6WNqPv57S/Px
tjcTNOYTNqXcND3o9yN5HrIkWbADYGpFVRFBSqKFmA5TEIS4jcbfg+cM84EFqoLxp+fmFe0Lg4oX
gkSfJUjPn+l/2Lh2WrDEZ37bh/HBb6OPydmR6cIDGPr+twmjm4wOO3KUzvZMgO2SJ7u58MffTls2
1THvAtwlTak3wX5dFkFelfLluLMxUF5h2INA8u8f9L8d3vtBgh6FeWUbthAqThGxI31MmaYCFahZ
DHRwsM1RPESZauznanLyHScI/96qk6IPbRaLr4WsZbnpkmDA54v+JGktvti1i+OpXDAUBnX1VI0m
ekX8FtOLoQ/zI3Wq5DFxbFHGVr8YN7j2rCZkR80NzbalPdrJoKV3DZjECjSj5jYsKVbhXzrT7NzA
OLK+lbmh/cYWS+qGMp2RWAY/SZ7lggoZomvtHQdDBj/YPeOOEcxYpCf5UCEJEm4sK/KDzLPDjP0S
XY9AFK9safzLhOYIYBSTbKDQowr2Kze76fNaSDvZ2Xq6muEEHBiTO7PKlymY0nVfe1n9rXOYbahL
G9kUwjug2m26vaf2Rrc4PzryPZjAfDwucUE50d3XzqLTCWiCivzqxp/1aHCEnK5nBa/m6IvF+eZk
E2ZJ+FMEitLBYJ5KXV1dBkBMAAOZG7q1UDJpD6bKcJIUXaDXeIPKPsCmS70gTpD5PQ11vWiHvCja
h9Fq+qeEhDrSgenP0aAmuK7CdDWWt1DB5LPFIoJ6yR/KX4ShyW9+thTXDYl1U5Tqo5/FrljrH/rs
1jtolmI5km2Up0xUaNLhu3b9VWDVuH9R62u/OonDD1t7vT5rJKWYoaVSzTwOjkn3oyQ1KAnNocJ4
JolKA1BgT95r46zz/YId9N7xRoCT/sLMT4V4HL9Lg/ETgvRfQZkC1P8unLpd8F6s600NuXA9gJmQ
txSU6i/Z5BYvuFfLMUrxbPZRC+F52CPUMznvu1qDftuirHzVZB0CBs9KxE3Ti2CO59l0RwrYCT65
ZRTiNhDd4O/W2mL3oFfN2N/iJgdsV5UVuYvagtE4djxCZ0hU6DoZ9cnAreruGhg7s+kwVeHEYWUR
iKB+EdiIJc5uzElQii37OUzc0cXlCVbf+ORZi0eLDuOzd1B+7brkAmImBM7Ul9gh6Q4Qrlvgc5XK
yQ1ctNK2w7IqLbU3KzKKxBz028Or110jDanHBfhOD6sMLuzYJkzlSmsCu9tr5APN+1kk8rHNNUg9
piiyL03fSi+a1lV9E0mF1dv15i7b4xJLbqaEE9M1/obsSZky659HpZMe4VjtVOyC0h6HCAcWkd5W
hlR/R7okrt7a4fxN0JhBtUPNbtADw5jaJ7zTyH8MZVp8k6vZ3lew84dtj7b8mpXvXZXtYFYHQgvV
YynqfiA4l60+P0fUX6UysjSUszdcp77fsj1QQjsaueN9rdJs/DK3vkUGNHswnU5GgcXeNaRDVPEa
lI+jvrj2Vbm40gxb6dfXCqBXdqhK9qLkeDH3hottLzQtBp1UbUTt81eC8JYFzZ5a7vLZ1luUfP1o
XwKZMPVLE624vNLT1KHnWozWnpw2CzGFKuuH3AQLepxabXYJoq4D6yqoA6+JOAIrNtg95++4G2Rw
kFqp1lDMVTvtB3euMCVjvuxj2gjNzVLNdEjmqcCVrA2jMOK8SPRDYKSGt8+KdlrgOSzZzxnLa7qr
/QSrLH7zS7cOtGvTomAIDzVpXzlbkaGGXs++q1LVBjEdH7bJMI/MH2lGzkpktZqG8LZnZxIadGdu
popgxaUETBMxTRTBziIMcabTWRfJfvS9rD3qmUyIyvaJm7jQ4fw+SWnaCK9qQYvHS6zSipjCsXJb
2CvfcqiwXS4iJ2R+yVA0xLYs624PX5XMkcTEZrib23H4mQd6ikvTnCyMHcKV+sXclaSHd5ZTP3hr
t/yqao/Ebk9K64stF9xXY2qxeExDHuCsRokpdiX+2rhq+lXFQiyNzszo1RB011yV8TiU9npX+32G
IR5h4rWDqWy8kL4+YD+TEz2ePODoGhackpO4GPUmLnWW3TAb8/X3Ss7r59nUOMjC/0yDcHbpUBnL
iiLUP6hi7D6veuEQdWbcUIkivyhRVx7G+bAT+q0gjkvz0let9V6Fox3qlI5Rkcyx4HPHHzvvWhuw
aTk+1jkmWVk/+ooxQ38SFsGnvGu/VnZ55NS4m8ryl54Xe9xMRwdSg0+bmVjI28TFywnKL/bfDLED
kYnNGLpzcPAy93PRiZeBxd1uh6uFBDywBvnttKgrx61eCw8JU9/crMbXZnwsU7HzrR+GlDj+vSMm
7sOw5PtKZjsgyHtWVm/v5X4Z53Zv8FQBJaxW74SZ5DbCtE6sb2nGyoUQCehAon8aicwCb2Bk40NS
4wwNKVHMF/Qarqik8u9agEjAqQPRGHRxlyYe7vWOBDlveBwVmR1EZxmjaG6SqWLaBRIIYOAeLP9R
aoAj3Fl8ln3/wn7jcdDAbfgym77pYBMu9MU7NMv6zc2cXTcEN6npXPH+HyxTPDlac+GAdMPTZD74
bXpfuN7RKZ/8lLBT0ccjMu9QsNJdMcrkrp1+l1166bF7T0SArC+VT0ab3tgZVvlintaDtWbHYbZ8
upPTZzEYh0lpBiAA79jr1lMyFN+Nvo46SQZWpdpDPZl76BAE6lT1HtDZl1kz74yM2ltGd0Zv9M9m
LuMgSOqo9R3q11rscZtuqK0IuBpYGdkYZoVvxZpKi1Bk667TKgwq6x2quS8wBF+07otFXFyqFT8K
Wf0cEhpcwKVuzGK+xrGwC8iz9APxKQHajSTbOBapYX3zMTewCNWRpU3zpZHVcYrabFo5oq1FPJn6
z4YBtPlBfubWt4ke/eQsn6bUean4nkJyR+PV1S/S0ekeJoSTuKHZxgFVMKed7jc/baO8WGZ1S0ng
4HSdQ/JBQbFA9l9xFDcx/dC7Ku8vGodRUaR6pK/jKx/+J2iZ1bFZavJuPKY4XGcPYz/h1bTkj3Is
8ZfnWkEv1RA9m6TZ60nIqW8m2WIu1xM0ffhUXjKGjn3UJ+cGGcWFvwwXOvyaC7/tr0toGcLzrzuo
1mBrELpVlnbrFuXKgg2jo8nni4R9zCEbyp8ce1GIQ1YpTPE4+cZXrwewMwzflXLxlQ5t6+lHyASc
thxp6wkO2ya5LoUzP7u1pX0zUYf8FCbmkcjE8z2GOnsQoDRDgTqgItn2HnM3BHCHoyJ7SDZYQSyH
pXuYg6wLjtCdzCYivWLxwFmYBmlTfTPkYTYAQolKU65filUYSbSxq+pY4RUfsBKp8tbzQfXtlo7i
WWVta8tgknUT1Z7t/gLJ4fqxVWDZjYK+0Q+ySG0aFi0KSXsw8k9JQLoeSNU+z8IMvY0XgSZAghQw
G7zO9LRfdb3p7FBaw0r6rlALhfqmQAtPWiHZgwuR3xpuMatTnCxER8wLWbc7fe1BtlD2nZgj/bKx
Qu7a+C50u75H+z8/2O6kin2ZZhT+ZV3APCIGLkE2PqyTH3e97//MSNH+hs0jYexaTXfvKT6uuKuQ
ZEe9X05MX1JzEAlbix8q6kKXsp47YkOtlZiCdsHAE5WZ7GEEwr1o2B+XTQfJsKIEYvcY/iO4LOWD
XzThyjqYgU4Nht1a5hOKy5KEm3jsXIX0ZxqBIRj2zDbEmY3+RzuAXghr4bsPgdPVIkTp4MqwZzmZ
w3ZpStAoqjWWfTa1E7wf3Im/l8S2BJ9arxyIZpWykfEE3hhbk+UULCMTu9vJLMXCnFsV6qrzVuRg
i6GsB6tC7XHbMcGWkc4ezdvRlkqvgqLPjdjSp0GECjrg76LueH1NN6YvtvIdCwlrlb0icjXaHTbY
/lmTBB43y5Bu6oRxof2YjB23jd2KeD9zKG5gbbG0u4VE9VqmHpaJpiBtKJoIaeo2275g7ATtcLfS
xOx2+WysTxWacDg2rpU8e91QvzpajhVHc2rjO8HOAf846u0nm7L4TblYhjgK4gLYllkV4qCcCAU6
rvWIA5PNpkovm06A0PfHNCD/b+jQJVDA1a+phUj/gpJHCd/DDfKHcjKIUO6q5sUrW3WL8ZSbXzTJ
U6YPqW3V5Al769Do8Ip8U9tEciutKaep2Z2PZWJ+Y/I2gygxVlZ2f1Rs32xnDILIJpy6xgfcpsdC
qPxLiihbxVqRewqziouUbjat8VW30+aOUCOLDxvrBACdQjxPZdUUYVFt3V20NiTxVsmWPFWltf+l
CBDqhOvik/VV1e10HCyj2nZIOpge6eIYsihkGbFTJPm9lg5jEFMRo2+Lxrf4lLhTsBIUvLjWhbP2
6ra3hJ+GE4STV84ZOXoWa5Vy36qyuTG8LutCS2jZa8v/4YtbgqFiDfbNLu5otVOKF43PHgK/aOjx
tOWdQaDb9zWoaPapUQOu4ibNDTKkkcRipVFP09h4/yBqY7zPDbFyMvCEARNksMEx9wkx0xHbznYk
vdZ8S+PmKAZ9eTQgAtt6Ze1xpvaQGpDWDLt2VY5zkbbIF+8su+3b2JvW8QfFGV3GmAyCz2461Xf8
Z9XXymg4ypfIkT5jD8o4aHOQBCw0dPK30cGx6QAKfJW9a6S7ZdjmpoKiAYeg1s7ckEpRoG6KSWYX
fQ9gZJ+CeG9J8LLZ0cKwoa0RBEDoaZMNSxtPuQ3gqTBXnI5w/PMXI80qGFvIX0Pbg+UULm3Z08dy
cTtpFZgjyXiRmDZTDOM1pQIvbMXaL6ElxXSd91pW7tSCLD6C1AADyUpnvhfFNuAI18rB/6S3Nbqo
btV/Tp6ee7Fy9P6lae1GUnOrCCFw3TG7XMuktqNZm6QPnIsBAI9vno24NIV7wJpxVQyC+kmvQABP
6HivdE6p9Dcc/6bSR7C0HGXHH2TK1PCRkLVAx6jZOQ460RphNWpjypAv+MB7a3P81H0x/yDYk7nf
J3ienS1JgM/saLVhZxChvoTp6sysKpmT3S1LnT6mujs8QeTJWMBSSDE7KhaMia6QLNzBTL0jltri
yX0Gmt6KJmMOjoy5cg5dMbcOvDQwk2HjOJlxcBofO7JEGRrPg0d+W+FmPtSANUjvMm9phsgstqgP
JUuA24NyOIsMQUM27mpr8grZg2XvKsFhJG4z5d3odgGEwsCt9rWr3RrLFpbJ7wvzmblXba9/xd61
/jIX1b4maWIPx3XuvBs5uZkXWlOa3C9ZHpiHaunlZ42dRBdVQ84QS3q4fnFhe2l34BC9VbjIgv9l
VCOEKWICckh0A9WnEBfd+FoxccEdqZolB/zVBTn6/HHQ2U+M8mBBDSeOdVjB3vnuuC47yqgt8eCa
C3ATWmVxTznA1i8Xlq6eTzldhwPuuzUuBzv9JKl5NztfT9jcZKmytF1DyR/sS8f6BVUjTe+cvmUw
uAM10bAMcow8xbKOMOs0HOlh1hvVFyFH56cBeY9BrI0me2arZQXXKGPP5CmvB3t1m29FGQhr581K
REulrd3FKJbyB/VH98YCV3bbDC5jqmRP7FJo7Kfv/lR2NyoNKDIhJ3zTA9ia+I/SGpYYWkZkSCAW
2nrQJ402E79rkxR5GQUDwZQzxowbDsdntBEfWilchJQAcJA0K4im3v7+jyYA1CK6yDWnU46e+a6v
eFClaLIzPewPvjObLwB4uEOjAU8AePX3l4F5n/WUerYIhrS9IdHMYyUY7Jd6phJlZpVx1RaB9cmq
KWtTa6934NQI856pE7A7vuyQicXLMHDUs9lU/buu/KF3+vbbwGugz8YXe1pVniHL1ILtMEx9yldm
3Wd7B4NS7Rfz7t9X+sBp3R4D8WbYJXx8E9Bn3z8GFBKF2Sdpy/QxEYm8DL33O2hgpjgCYlVAaCp0
IjZ4DVGNe9ezgkiOZUp6BVTFFMW0EypP6tdDai27cS7rS4JeqHdBL9o3vZk8nfm5p8a17edyrEVJ
biErpwn7/ufO9MIBhasm0uxMXOQFeC7PC4b93A/mccyzfp+RtxoXTDiXLj9+x2ZivMz15CUQgBdL
ti8PlKhSDjaWfuMPqWmRG21nCPbJ/6pmozsjKvrLaEZVzuj5fzTck6Yxu8JaMyATRLiQul9DXQWv
WWvI/34VYhJ8i65uYCJgPhnMutWLFrpdFUmZ5NcUdmWMRUHt//30P3bAaeNTbtuMK3TFPhJtIBc3
HijeyC9NAOK+GezRE/c/HWESz2ZmwU0NESJae5hNSdu4N9281d4JhQJ5ilZW27uzSuNyNpoD2YCe
D7pfW68o+mWXFXzMwzD7zmfSP+ESsHmN//3zP35V/Hpspkg5sD3Q1Hs/dvLGHPwaEgdrN3sH3hfw
+xZ14OAM/1Ug/zZMYQIwVhE96afe2XaqjAlTfoOoo/H2DfTZKA0avmfT/dFgPjz3FX9sjOHSRWOF
swi1KP7U97c26hqHefypkesk6rZgcd41tt3t0BX0R6Q5zr4bV/1h8sw2olTWxJZHgAY9anH372d8
KsDixpFH4Cjx/ACx/qlmRjcWMXvUqiPHGOUvrRgSzC1TvXepsVF2r90z0o+P7xSCNfKSN6o9YX4n
K9IMpCzrF85PwdjXn1x7qL8IV4HPt8vizLr0t0uxWmxTM3+CYHj/jH0to64wUZimjA2lGhGHBDVI
HTys8yA486l9nDY40PIY4VjZLs7REz0Bp6TZsliYsMFglvJ7LI6ZYBn499t6U1e+a19imIIsqmPM
oVuIf/T9PcEIKvzCylHOzDJxwBE6yYuPzCzZmapeMVKVFuxPJP/zcGesYz7D60MYElZ0YauYRFiN
PWCrultzpVYe9thRPpmL7z4q4FNkcCViHaEpl+kzCZrudGbW+8sbwfaFB5o1AR/NqUoaiEtO8QJm
ngH5NTbnWbvNa6O+BlvsPv/7SX0c1/znffRu7BjwBpzCbjqV9MbiryJqp1JdZH25HjVDtMfOoh9Z
Wm1xZq762/Xedltb+g2R5ScvpkiapB05A0ZjsjiHaUw3Y63b7wiG8j/lK6ahM1uOjwvrxm6iu86m
C2GQfTKDKGlMnjGwTlVoszkFmMnnwvS7G683vEM5wEsMx1R+XgyQjkSJldW53v5HIZyLUAddHygA
BiMGxfdj0eYELhHDCkAHtfiZFUZwVTR1QGm4IzMvTqGPkwNSzb0ZDnWp/4TvaMMEgcg0h6Bn7Sxy
QHIsO6G1/gs4jHqms9IPFD2FR0uEvFgiJEjaMqiqwzmvaS1V2Q8vz9AJDDDZ2l3j24N7pN2p+6Gz
dOVXi80EYN28XOabMk8oU9Ottymx5m0/R15Chl3oBYXuxSMJazla8FneZNLr7J0qJ++zMW7pBKjg
oFgCxDP1K/a+2wEVxZITSlOnRojYIX0eQVz+XqeEgnqR2S9D3uUgeEcAbhtM5lVwkfECWcg8x3WJ
rzESvXB/4dw0CsLm/bmLbQ7BwYvqJcjfwpTAGgK9cSBf1GPS0Rqf8q/SrLuvVD/kHYDKSo9Z5eVz
NkqKsnCcyWYMKPmZ+2ZAHHa9Wgu7PjO18S2x4TKyOKkdCc6jsqsvsHiRoTYgIUhDWjlyXxCOI8nJ
pVuhRfmq5HFo/eCn7fXNQ7ogAdu1BJ99nQv0/qEm19rY68tEQdT0SNTEF6lyCuacJsPFp/UdLlgw
X3TDnp5Mu1EwsZuCnmOnXKOLPaQMKpxQyqRwvTW/hiE3VLyOGhqtXdVoQpZ6ndMYyXhVROSd159L
6mHU/ShSXnN3xe+8VdQB5SKUthtGO/+tjaI7IqzvqZWmc/ZYpNZqhCDU0itSG4lUanvaqX1i03CR
QWf3xEx61asxeGuUS0c9/nu6+Tj9k9bBArpl7+r4jk++xm4280DkGYYeZx52tPbNnTvhHfv3Vd6m
9/fTP3tFtnGIpLgQ8I33n1waKIGag56uWDogoppbfl94Pn0oaCweOY7nO7lW7W7WEvgsXd7HCuEv
CssWTHfZe1eFP8w3kq1W1NJIzUMD6Mo1FjikEX3QxlL08pKDehuDyOlioSiX/PsW/jJPcopjytqo
SAZL5vs7AFnZ2nxlIhJ57dwCCE1BsXf9ZWrptGAshs6/r/fBr4ApB78VV2SkctlTrtWUNnrm22zl
jFh7WC+cL2QoHJKL9Xd1OUlatmde0V9WaK7HAMCdA+yOf3p/gw109pG08jaKvx0ffj0cj4dwF11M
YXw/hWc2OB8H3ftLnew56J4JvVdcah5eZvjDVALP3c1fXte7u9l+wh9n+4X4mwT2RBtd7R/33Mrh
cPj9+er+zI38ZVxvd4K2FTM/yX/2ttj9cZlm0lMEt1ym2w1P83UXLXfqwrmq9nOEnCQa4vmA2uRI
oz+N1zttH3z99yj5uDHh2vjLOYvxEz545ijN9Ji7W4TZFCJD8HP+kW+p3fdy9c/c68eX9r9LWAwQ
Tmenxvc2IVyr78DnLJ2ZvgyIsdn0B//V6MBmVOd/GzljsxueWg3NTtCjXfqcfSKA9C6tnYfFLuhn
giY+N0a2Y9jJpAQ8T2e8Y+CgorC5D/54eas7AVF0OkKPF3e8nFHLRD0Yy7hDglLRetLTb5XQJujj
hrUvajMb49xs3TOhvn97hVjjYZuSlcUB/vRXtBo9A14kBXdD7mg2Tke7qJ+DPtPPHGH+9gZpBzBK
KKoB3jkZrJjGisbNWUkLLZ+OyJTXYzuv1rmJa6uMnDxWgzFJHSKgqPRBW4vQxzeVN2wBl0KNB28l
dxlxSSDR8ljauGu0wHhsJDxgTvdC/5q3uv9ZkK7wOUtt85p+z0p5wfFA7WfVJkwB3O3IsE2mYA/N
UP73kgbMCAPNNtMeRehTbMBQ0D5Dh7SVAQfqypu/02va7szD/9tTQZnqAf9lrsCs8H6wjXowgPAz
MeCvSlwnbu3dZ5YadvDqiqee8WkhdZjPJUb/5ZVjT+R1cHrh5HJqUfQ7TwsqixKnk43OMei8Nl68
5FzC90eRP18sxRpItOAxcZKerB25UdGgs9IyKmq7MBHNlgUgabsrOJMJl+SUxYQWuiNLQ+Aqa1Y0
xn5RqaugXfRzcZp/+Z5MTMRolQhagm118lu0vBwInkLLzGG5IE6UIjIS1eXgm30W/+fZl+IgVkL2
lRQ135Chf0wgFiLT2chAdZmD5+3rHsUhyqgrun3/XbmN6wRMhUOVB3cmvM/3wweLrnLY7zNXWSuH
9VUhzMIm3X7SqPncF8pOjybxAfdlv7pHdOb0GbU6uP33/X5A0DEzb4U/DsFbrh+i7fe/onVnFDc+
549Zlu4QLkhqb5xmsZGPJzD2NDDlBOBYsD5L/UBARH7Pp2X/nP2ZHBSq0PzRBfHQCKy/TWUf+xXv
p4H0pDskaguSQBMyK6xJtJaLqsp3St/0faIrnufFqM8sAH/5JC0fB8WW78ba5p3cDRRxPMEGWTV2
Yy3P9Dn8z/QsFVlZfrEz9Cl4AoCQnXmGfxmeuJINHzU2C9wHB2zVSCTHE4sO4A10G6NRXA9jh5DO
z/QzJ10O1R+nYpootB582CN8o9uP+WOA0nouCeQrCMXs0NeEjqG0KcwyzjNqo7NGuiLcJYSJhrgN
0Xf5mIOe2ump1d3X2RAgELBi8nG0636sczbvudCTuDbW4nF1N1WiIytUnRDyynHXFVM1HLD9Gjbh
QI3lXKZG4H03y8b43rqr9drg0hE7TS7mrULlThRT7bhYjRM6jpjJBgHXw2h0lGrzLJ6WfIv6tdvG
ckP8xIC0M2MqImMMqlv8rO4Xray9q6YkYYGQZ32+LbsVvb7yO+MWeXgqY1uZWhZ5smt/jXC1mpAE
gAaB9eINPfJerSUZaCzc/+PsvJrbxtJ1/Ve6+h6zkcOu6bkAQVJUtiTL4QZlWzJyxkL69fuBZ/Y5
TZBFHJ+eqp7qkq0FLKzwhTe8iNZQPqH9WX7WgItXMy+2HJ8ky879ncpxJjwLM+/rti9pSdIxiK8d
B39A1C+M7CmVAxMjOUfSfBA8fY3muJgk46FIEBFBtrlFK7QzAoAmMHeu6c4Bw6yCsboLqSlhiNlM
pe+NI6qTJKR970D8l3nqufBiQ4XRJGuXIfyIMVcGcmrDtQt0z3RyWjaGGsSyK4P69pEEsaIHOzAM
DDbGRspcp+nHe2GOibYbJYQsXSQWK3yY0yB+rf0sGLH31etvZpGhmlFzdMe4FEASc80057c6+TCp
HrT0+hbAlC156VTLWAX6eVtuhNSq0U5KdTJbVlcJ0VcvcQ6wBwx+9lMdACwE3D6hPUm34Lp3Mn/0
ytLuPqK/AthKok9Wef0Ql4fU8K3sNhs6JKoy+sIuQpDNGzWCCeFypCZRYGvN8K4TkVlsQfNjpVM5
I24rQLOAwA0yoGggqfZ7SKWFb8ur3VqlrJZbPRUOaxUPJQPgYtcBmhwqOXWHXiqAMujloG9HObHf
qBQNyXWNlYm6MVJgOIYoR8kDSz4YW1vqpy/lEIhh08pdH3kRbSHAAzkhoxvmERBadQCvCcjAporR
G07wILejxiLWfXyOWBEjYBuVLua2kM30BycKFbaqSHIcLPt5qgvMV9q9FAVttlUSdSh3E3TKapZm
rqorH0qZDRK7aeINXeZq2mVmr5cUBYrOvJpgZVGuaXCVYeWHgNdZiBnNtbDQbqZO0lsPe5Hxa10r
fndtqGUrNlJiIlAsfvWGch/7n1k2OoTIjHEaRaYahbxNFQbJtB+7oTYhhCpFeW+LHMykA646xivM
74G3lJKlekkdWflhKnHI2mK/UIzbuLb758AqAv2KW0q3MBeO+tsCTP2njgvrWwitpt7i0YDMCcyn
SvYAhJbKFrtAoT04IkFLKxrUAPJEFLxFrZy/9EVCGG41ilHc6k3PQVnLgsUSm5R5tnaH2w22Tb7/
XcdC+RVTNyyw2EzWe0XcAduta5J+m4NNve2VqJC/INsZyq4i09qDUeA7XwAy+iB6uvgRV3jto6QN
6hPGAmTccp9gVBO0eb6R7HQCaGG0ynUsUOHDvsQM3kbI9B/BRRSvl+/aM5EboTr0KPi6s7D1Ii0w
YNoa2URmB0rf3qSET/cZ+qhvl0fRTofhd8MoohxI5gX97PiGMO0ARnnLMMj9bCev9dAsvNMOSIF4
mpfvqjvnXtlLT8nVcBXuEAbaOftil26VbbEzthBM3PxuvLK3YBhW7skzbfPjJ5uf/G93V11aog4U
nixxLTf13pFE276DZXGfk13kQehZiQZOBN5pfxxNxeKyLGg49NE8YOZ+f3IPXzbbDx8uz/bp3X88
wiLgiMYAzODACBIufWp1GyBsVa3ZFZz7orRyNHMW/uM+WLyG0uK9Nerc1iUtyK1VdRwomrPGkDvz
KuRKxNlUqBy6nYtXiRtgciGaQJtESuuD0RryzoyH7LFBKde7PGunDQOL6AXmG8JDqCAs09bEQHZX
Qc8F4GwBtCioqWuXnVl87/3JvM66ATIJ4gjNS4WnaY//USCtLY05ZzhOaeEAzoLQMz2fYsFiLYIz
pE/W9Omm6+pYfoKNiNVbIxQFJzE6WVB+pCB87AGafJFCzbyWOij4ewd/2W0JV4vUMpiitQ1y5kPT
HbQsAipmBx7l8QYpQlvUaBHjN2U2OsLFeg7Mijm8MYu8Ig7IdP1HL1J8n1MAkTKkSiV1kOzuAXIJ
WcMjK5THzzoG5+NmHMP82+XPdqbNgvblXFAkA52rDosTDH7yaCkdoHolMeL8lp4H2MymUWCP5SM4
aRC0kQF62/at2q3Gpn0zBt9Ot3kpYTXXNE3yrcrs6LHrGqSpQcaMOSFjW8ITV6Zpn6oJssFoHkBa
s6pKqvaSEyYH0/ZtDAHLCkpJJapyTa9eOc0aUGYy6AQa1ElNKNjH055PUyDgSkJbTdBHJ2lPtLvc
b7q3GjO0R8Lq0t+gau8I0s6x/JE3nK4oC5b6sxQOZgvCSxu2Wo+h6sFQEvEUmlSUXbtCD3CTQ5DQ
t5e/w5nk3OIpaSii6oOu+6xG+veDlMpZJQaHDl86o2aQ85uesSoUm8rKk+emEyOQWln5MSVT9DUk
Vd7BMFKz3e8/xSy845DFaoD3jUXTTZTI7wTox1Ai6B3phuAduFPfTdFrqhF7bRInHb8ObYG9ZlRO
Q7/NqMF8a6Y8+b7yJPO6W2xmMEhwaEk4ufiWWipdip5fQsNvY2DsewfFrsDSYzBvAlUfrrFzsA6K
jd52kkfjYxuHw0cgNzBzlER6sLAM9XoqIFvat+MVmVSycxTf3NPU1rFWVeWVs28+RpfPih4h2CwO
WjQUFntcRgyMmhl7CERAsMNYLUNyR9J2SABgeD3WzcrknDlTHCRXKBThNkA3ZfGVOtHHVuYP6cak
LXQPYLe8qtpxuFr5BKeVVzDec8kNFRLAmcsmN2Z6mRPj54vQekrDxx8apAmUwMC4qxqkCT9EtkPu
WmYLjyyVu3x0DVrwX4JJNleO0dMZxtaF5QDGEIkIui3Hu2Oy0mF0bOpyrXDE50gp7G2DlfGrMRna
NSDN6OPldz8DbeLABlSmUHuABLYU5XRETitRoxWW13bj70ht6U62iST/jO1+CrdZ7Zg/TK3MVRLH
tn40oCz8NJOshtFlCrrEllbodwg+9DWNYQ35jwmkKCdrMZOvAO5U3wK8fz/o02h9r3tTHrYClu9q
9fw0AuA9kEGZBdbQrVlu6MqvCw1XiGRjdY70njboKHBNKx+qmBpBFab6HUFnBctBR0A7NuKDb1s9
NtHwW11plLLHSUnHK0SaKA1NvrVSVT9z6nH1UDHjs7KQUds6/q5jXDtqENLYbJICeKrmh1J3Nxao
93PjWNrPaJSap0b0wWtNORIAfC2pd85YF8NK8HBmnlSKrzMqDwUjgpjjB2lUuYmHEWPxdnCMK3zf
TUhYrX5D5X0NzXnmbgKZB2oWHWTAWSfoLFXDaEepkWdsptjcyYPdXueTmT4bVhI9K4jKCJftH+y5
DYSb2ErzkGpGcNMoJlZ+eY2LoWzm94nTOm6CUv1BkuLpSiHvSlaaBKdnMAUwatK0X2SChGU/uA1B
J7TIX+Je1stftKFp4RHK7U0RI6RloR0PqbYrDyBW9TWV4NP7m6Fn1IdNbED3ZxGWCNnXaqTVAdhY
dTdykKOMs0vAe8KBG9KCDrIdDQ+tHEQ3foyDryusyvnexV3/0cHET952oKlt2Gx5c5tHYZ57U5NZ
GOl2I+ALM6gVbeUSOD2UgbdhxwJqSjYsHMyOV5DVdNMUclJi62int1QxAs9U6vH/45PYJqhFqsOI
Kiw7b1jnUiXr4CXZQdE9J5kF95aL6W0ganlsm2ogGcYq3c0Jx1cEes5IgdjcxCZ9LtYCh8QyCwXw
nkq9nWBlhlybgRDQTWPG3aaFh/UTaOHsCVT4ww468viQOoDh3NjXqo9QGMx9lDX+hyqZ6rX68LnH
ou+u6SwXhx28zDwCpPXpzuH8USptrGNg6wfPxUR9xUpwNVVDNf6u1xiJq5nKIVbnyotI5GTYIs9k
HfwqK2HjBc0aNv7MgUL9HzlIdP0AJi/jfmkAW5mE8HSmWEzPGfWXLXVC45DY9NkuX1ZnhiKJpLuB
Ug7i6sumlTkqGtIsfrMpHEQoaiQbPDWKkjssZNbwDtZ8IB+HOjPEzkQsaj4QgBgfr/LQF41fhXq7
GcpUHx+gCWZbh1ZifAiVoLyHDY7hYBKWELekogXzUZs+BNLGwf88rqnPFNkUvlQACDGFlUX4qNlF
ALzK4oeebkkz+w+Pm2ucbsZPk6oheO0Q6xjwcjLZure7VjN3LdCUr+BZlU+orDSfUuiZr4qk/FCd
Un6Fcid/rc3mmg5fupu6KsHawukixEtyTB4bP6l6F/uoOtgXsdXIOz9qtQ+N08gGcC4ZLFFb8epu
q0VQj+AfIbMipaC1N1LZ0ZnrpCzs3KF0/HelhyC5T1JnUHYhGB2BH72B1k2RZ07qBj2SG9TV0oDO
mpUY7w7w19fIr1WcVK1g+N6bzB727kM7gBntpk/GOKCCoGRQtNwCSxLChdasgPr12vAzVTlO9jqQ
lhFiqZm+aIFprmXxp8cuXTJ0h2YZ0/l8WRQMYLtDz9IphjKd/oHcWff02ul3ZWKoV+iWBFAah2bl
TPvVFlssKhJ3GjyzatvcmjxeVEk/iKmpCUOcETadAfzr1oAl/zjFsklddrBMr4HICQhP6q56else
vUyxT7VM/VDLs5Fm5euHAI4W6ZxcObfYXxkrEegvqPLiIWenBhrDMwaA0HDxkGUvY6Q1Y+2MuFA8
an1d7tks9XfRlyW5caUbODoPsvY0QoV5GW18kQFoOpjb2vJg1C7qOwOKfuwCxy2cCqqx7kxzNNjI
fe4KXAoIxDqludOULrZAzNeS5CkGUhboSdvElDDzI3xwKhE5V5DTgicrTvI3OKBjtLEjR3uLJnI1
d0qS+KHGe/1H0+ZC7ALHHB9QcKmuuQlDnTxKk97bFj7L2q097/7FHM0lylnpbw4bluGcZviZJGg1
bDCpT7cWLo8e5dp4mwPs+BoFVncPWtgGkkljRiN0fyiIMW/Tzhz2U6aGm0QpaJ9cPh3PLGlKhsDP
Z40okMGLEBNAY2D7ZtXgRC0Jr0J0740ykOLVWeC7Mc02ulrhGl735EjG+xStQzB0SNmRSCwyQr+J
4KKgQ4JBtJQdfCturuHpEc2U1lrkehpOMpatotkng1qg1LFYmNywtFUMhWZ9jo7U1h+k6o3GhfIS
+WH8VdIF8aQRIAxPj7V/BjWLzwTlauMuxJ3wrVaVn2YtUCActenFqKzxHfHI9kNc29Ony1/ixLpO
B1cBEAo3WrSzie0Ws0IS0FpNWZUbTcJGYD8FbdXjaoHXxk5XqjG6U2IIJV6plDmKBvXkY/SnDj1t
TluElEqRcpw2BRX+0RVxJIqHrCu1lZTkl9Th0RrmIene0793TIoxS5vmnI3B19MgPY968m2gXPVz
NDLwuU6m+p8sY0KU1xrM8UeAB/trN8kIHkHlJtjJQc/rm0CBtrdJrbQCEqv0WXCQuxIGRC8QTjyg
Q0kk7/xKITEdLva8H9olgV6CGkZhJuk8dJDscqvqKQ0kWwK9uMdOd9JXwtXTQrqFKw612lliDo7v
klSmW21u9QkwmqbL9EMXK/RdtErf2aHVUW9JbQ9BwG4rKBRtQkHt0oFGC/+OZvPKsjiJKeYnmdU0
sR4htlySuFouUQ2zdERbRfbFphnqqkazD1XpGqtmZa92ww6sysEa0cOsJgz+RLp2cv06vRdffXbt
BF1k6PrcYzg+3X2Oz6Kx5mdQm/6+D0AMIoysml/MQLdxMg4yZQN8hCDCkmk4BUjE9LKCQwqoh8cZ
XuI1YT4d+ty3rpoglO8cnT6kL+Twtu4NsYtyv0JUB3PrtNIwO/Ep7dFQk6HxJ+nWLPR6x+4OtllV
Q6pv2mpn5+ghFHKLXHlhqzd2Xbevlyf+9JBSgUQiXUTSC8RfXmQscYxAZeMYBDaN479M8tBt20JY
O7Rlq6ffH4qJnXmFgBJByBxPL0o2Sd1GsOmEPpsdpuawK1t44EDYi5Wy1S+01PGnJAED/sgWtkzS
gjlR+1tLqrUkrNarmLs0x093qPqRmA0KS0odwlOSEDXYwsmptyO35HbkOR4E7gFzHso6vTILhknD
6MpWJcdc3OZXuUzFAQNpKOR9UX1SNbD+kc3ntANFf8zCTHqg+K08Blh2Ip0dlVd61QW7IckEzsIi
lw+aOVaHHDeR22osyjX8yEmZjsYLyqnYJtLgmRsfx++rjOWITzVV9sQazXc5zNPcQ31Jekx88CQ7
7upO2qdDI2AcU0SLrkiQka0M6A8jITUEwRuBSaVvmFPlamgFZvRKbhilN/S6fFUqNiyDqrfCDAGS
1HhV21L7cXl1nFzRvAF+QNxhbD8qIosrmpCwnsIpQdgn7qJ7RfjDQyms/uBMagLW0qFIMkVrx87Z
QamdsgFmfslSkBgfjjbSMVYCV9q3j6RxOXKCiIih/Wd+npJhetFbu1yB557ixXlV4lwgb3CskBFd
1DWiAt1D6nyQDrWkuML+QLkqa2J6F8SKc+0nerGZ+BcJhoQO4Tjr2fRyiMCFUGrIC7G0VvI/KVvw
QKwOCkqA/gmSFoeApiNA2afoe+L6SF2XVv9+Bo2ubMozQYqK4Pv82tw0pzrdRhCVuaOjwjEg7P+M
pGgWu7If26YX0++6HsMeyEI2NGO3C4spRIe2C3vQO6IaPhJQNPkWvRsRbiVRApCZAnv0XcqJAAjJ
RkFUhGFJweXysjz3sWYmgelAhjB5/sW6pNaQJHQuwYiPtX3bRFnwcVSrdAOZMzy0TmN4uEPq9wXC
ao+jDmgSHZnh1qy7ZofU1Pjl8uOcOa4p+1D2p0j5y/7oeJ+LKep7hNyyjRKJ+IsZZwiDB6b/VQ4c
QqrLY50WZqlgcRvypeif0QWYI/2/HaIjUgLsDQ6VwPGHbRiZ13DrdlSrsdr1m5zacPSFZYm0k42C
RJbuV8afD63FIa6aQOV1jrXZh28x9VqaAA9FfGZTjXH2HBtVuNVRoQH6za1YTnH/aaS5/YADjNgq
TanvpyivEcnK1JemN8aVoPDMJiF3AIHBv9gmywqLVHeVkmthToICKicwJePKQF19bZPMk7p86bl+
oxCBACJdSmBb+hSqYefQKyblxfDIbp7UUa0/K05A81GR2szaya2EvAulAwt1Q7kJ3UZLUv6YzmWW
5HIQU1DO0mp7+XucmQDubUx38DYH77LsOIXClsHR8jkCg+Jii/jqjZlUxuHyKGdWOGMwvwgQgA5e
soXh54yWHmHiM9ooP01dhBVeGgPGRhRhZW+feyFAO2RmOr4BoIOP17ddOHSIHY49fBKcGzJwYK02
5Lrny290bhgbJgZ+pSzlk04d/hOotrXwkYoJnKzd6M4NyjRrXltn5o3iJ4VyFs0MlV3kVUVYqHYb
UeKMlSBHAU5utpqkZxUQ3UlZ2QqniB/whGT43BUMBNBjESnXBoI/If1z0E496YGE2mpWK/lDniFj
mhYKyoCTNnl2Xlh3qoaXYlLk0sYPdOeBjqLkCbkjHK6d9sMA8GutAnFmKkC484B0sWndLa8zpQSz
AE8rRwu09oVLz0p+V6fA/D4jNOy70SdmPMRQl+/LWNMLrMHz7onfRH/TYsH5CDjJGSbq1oByiqZy
Y7k1AOQ1rMqZdQFReUakg72YRcWPl18RRNQMgR1uqFnUB6HCxZ+0tav9tDJOg4kaLee3TsmeX3U8
Cl4uDhBRUWPTVSPt3w0I45aT8FQcAkHVRpFnIeV1HxdNeF+glZt6aJyHX5DK/TQpkuaZ1LDXzrh5
Yy3OOMwltVmYwCSQWBr85F1Rg2bV0U0qrP5DqbezBF2V/ETDedrp/SiuABFtpTh7xxyh2+qDU+57
ykIrB9opkQ7uAdnvvErAjp6k+XLrS2BCZcqLPcxOmkk/nb4q9shV4aGOCspjTXX4KQ+mFlVetEnj
bhzBxPdvia1+UHs0euy603/WcoXGCNiYrVkV02FoQ6RSSstauQ/nL3U8a9C+QRBR5ud/bPHjL4nU
rWOUOR9RkoDBtk1h36Gn6tyk2oAPEtyyvZT29krD58ygCO+z06FN4LGiLxbpVOZdYwiUlxp/4tBH
BusONZ52Xw3FuKl8KfcKOoSbyyfmaTEYU14WCFZvbF8or4sIuQvNRNVFU22GOmu+hCyi5wKQ3Ge7
7PV71B6RRUMBzvlmmiECs1RbVGWTGwhfwU7201czbMPvDQov96AI1BlzZo1fhJqbn1ae88zszOgU
UDfgdQiS5p//LUKqgEFUsVFWG70D+8xBj61fqujTZ1utg4w7S82+l3o8PipSMHwaEaKbqed6Znt+
2RrbCKi+elUUWRZva6LX69qPk3cUGTP0jeIBYefLzztP22IFsdpB9BA6Ut9aPq5VjFXZ5zxulGq1
F8sQolPoXDsMwLWPfd5oX602Qk06BIl2eeTTIxk9DlNRQPIQJcjWYqJSKGQzKXLuKcg9IWQQ3gct
VQ4BqnblVj83FFIucyOMRBiy3vE3Qd2buqBGFaeD5r5FSNFxSzvu3BF925W3OvP5uWSQWCFKnZEi
i55FiNFhIMn0LKwCeVDA64X9fdLU4Fpy5BElYJSwwYJrNUb2vz2dbIuZAUfgQg11MZ1IeqUIHsoI
tyh1tQ2azvFyPU9cR++ClXjsFBxoAQIDjAKMDmAnodLxfNp5DMIH8e4NRqi5vSlBZL/nNUS92fMU
hdtk0EigVfiJzm6wfKPfWpxN01WZmijqSxJCmC4RHbazMIok9G0zupRmZofBBlW8Wj0EWBsitx2I
ausEauV7eLP7X0szzmu3A1rv4JJA9L1yxpz5drSKZ9727LXGejl+rbJyQFFkfrlJBiN8JSIVNzMB
9dbAjPAJdInsZVMcf7j83U6vfMIlsL4k/eQ0YGWPB7UDKnv4tSDhgnP9tqQa6WpxL/9+eMYwdASA
FEMCQ3LoeJhBET3UOgfWdjSqUBhG84M5TLDTIavQjaRJe0BcE5ahXlbXpWxULNgYK+G5CIyiJBJF
hFbuGDX+XulVStCXZ2HeFsfHkA6kikIVsJdZz2CxQ+1UJ30pZag9+Bt8NdMQQgLSRN5oouvqtqkZ
7i8PeCZehUYrzwpy5ER88UWBQ8KBY8TloN6ooS13KEObjoeng+Eg2aNMziYOewgGIe6ysqsHmrUT
iqgmtPSqNEVh1LcCN29S62soZ8lD5DcCwUqRrpRiz4RqLLMZCI7Mw6wjsJgXjv2gayVsVbOi0rao
zJk7VQZbEaM48pVoOYyh1tY2ls96dW2kQ7+rGywYEZkPngC6mje0ptdAcKdicPTL+FJ8JSI90t/F
UZNJuYL+sIpwD+Y+JfxJ2/qRlGH8JTTK6b1IaAjvHEo0/jYpIaFsu0KIZwpXWbHzfRsHhZRWCuoR
6FZ+kupWewPy3uie3UyKvBkmsMQKDYgfKx/8NMIkrqRuwDrDrw2owvEO6CtAbnItSwimdLiNdE1K
k2k0hoNajckWuK8OrTEcdkpt9veVY7WG18ml9oYksrm7/CzzUMerfT43wZP9ihBo0B0/SokkLzE4
YpRNUH6D5KvcOEL70Q9Vu1JXPD1cGGiWvKB4Sm/Nnn/+t2BECq0owzaUgere3yhKEtP1pW9x+XXO
jQLCiVWKMs/cAz8epVH9OKxakqGkCVkUXW5vhwL958ujnE4aLkM0C+Adsva4yY9HUbsCTQhTSTZR
WNSbGTC5QwkzuG5U4+3ySKfvQ3/A1DgcZttyoqLjkSry5ll6HmvYJM9vHN2gpo8TwvbyKGdOIADV
OnXEOQoirF2c/C12VJpS+fBx+8S5i8qhfw8Ainh1g2xTz9L8FKRt7MLJxTVZTN0mVUTnob5abYK8
puOJus5NGkTowifCWrnjT2cbUJdCJIuGCYovyyYQfQXF99MU8qlevflJqiKA2WhPsZ20X1fm4XRj
ooExq9/R6AO7vNyYGuo/HCGJ5CJN2LL9JiVxY0VtrgF/xts+HnCnl7jTNqBhVc83w+ZFANN5JXRW
f1tlgU4f5HNAJwo6eeDGjj99nJMY9jSKuO4ifO7kaTiYapCsZbunvRmiQ4c0HGj/7Ke8WMuBJEbw
Rggx5mqdfHQIAtzIpj+D9DIgFl2OqVAgmZ+0nXjTyC49ZDC675fn/fQLg4yGfEMnjL42Cj/HrwqN
Gb4jVxZ8BzPahSPJIsUNgUZ/tTarZ64x3pGMiJsM2gWDHo+Fgx9nboaHoR0W2AEZRTpX66O0VW66
wsgR6w0N42daTFbkzkHM3ThyPW98WQc8peNMi1+X3NEOmRo7tlbCvnNPxzTMUfMvpP7yo+ej5vdK
k2VUXQThV4ci416F+/vSgrZ8Qda9vo7lTo42gQZ7yU6jYI9O95Od21BIRhKJQ6AhWrDyWKenEBhg
MPY0GAiJ2BnHc4bxRBpKbZJhvyJSsG16djCR4/7dqwiMNbBmkOz8e14Qx6MoQ9zKtLfyDX0p6XuZ
RsUNrfSJdr8hrxThTl6IoWZO5HyIUzJfvhD6V3qZ2wBSnB5Lvi7Wgj1Z+29XcGlOgIM1ZxkJFB+X
Uk+5L2FV2CPmDkOhvAJxhXZ3bVve5c0zb46jG5x4fVZ2YdGwg08K31FqTYOP9u0mtfPhY5VE2kcN
TbJXS2vkAzho0w1Mub4akGdH43Iqfv+r6RqijCZnx69s8/irRX7nFLlJjgVYZS62Ovm+tAUGMQVG
Tpff9CQpAgxCJstnm60xiZyOh6JikIVSgw6HqhYIV2VuripYVF2HRMpau6aICjDpdGZJviAm8g8h
0hIMZPcc8naFJwi5Ob4RvUB0b0M1TQaCkqu9szGSAQ+JIdOCB1NkmNiNoLu/pTUVMtcuNP0tCgAF
7kMj6L9NrTbe0EMW+wo5VHWTKaYKdj7LuWKC0hgh/9P/noDoOFPLYZwC6pwCRTwBfTBbGCSVbDxj
KSF0F/IBQC3qorhvhcpYv4S+2hobPegRnfDbHqU7q+7H7Fq3VHCaOQfeBjY2amxyIGHE3PadAo+5
1ZPIC81CvW8kx4/RAumaG4FeEhL4eWi/Z+HYXZnlkEqYHcUTYvjgSiFLd2Z9P+s6xaga9hguOrXQ
wg2dfOlbbEX9jRPiiAMRPtJYD0GAZbboLelrgUrip8DyVZrY9fhZWI32FsSF9LWUIyNH0scIC1eo
ieVw7grpHodcCX91vS9RDCQiqW67We3GK7sWhU/iGST5EnlCxgesSywdJjmM9oOOAM8+C8xwciu1
RAPSLkrI/njIyZ7UqM7XDL8BXhCy2OcS01vdlYWMmZU0wuJ6aEOdQ0FBJxEwXjZgiyTS0TS3wqjw
mkrjCR1nlGv5TANO6fGObmr5pcuKTEX0vJmQ6Wrj4aVNK1X3LEQFPuLDkOWecFoMS0Df1pZbgEWv
PEgvtBwMZUS8qIG2Xbr9WIrXCXvDF9TQ6S7HZdXmu5RVEgAELIdi6+ChWFxPJdJFqPTmGf0Agb4s
HgUU170O5e3OZZWZhoeuMt0pXIRwuRryEmE5kkd18MyZruYl1pS+xVMzsInQtVfdYLCVL5oC5MQN
HAOXISBU4lU42SSjLdgR1VH6TWyMzPriDXiEGJ4dWVSviW7oYPqAQbFCyPpuKdDLyqZVGlDVEQFL
CCJK6x7lFsnFTR5a9UyWtxHiyMawnC3PE0Qk2E+hG/i99RGFj7jYaKFj35dT3d1qzCa/zgpmUzmt
06ftBMcRT9xq6oGSp7NJAQvRmrF2CYZmRYG1BnVZjrzLB8/pEcvFpChzFD6X7pY3kw4IYBIpwa5S
QYjZ0McNdw4wwdsqivQP02CMH/u0RKgEt0E3o7KyEgGfwhJn3aWZXkY1SJnTm+OTr0HqySk7ynUZ
ihbQ2ZzcY99mh8rsbXAYk+mpSdztEfvVNpqNaxjkZYo3NtAsBYiKSxwfbTmiuqfLE3PmHqUEqsF/
/Lde+CIwAMg00aXXkV2XS/uhyNPhuWlkZ2X6T6MiXp8cgLLRTCwBmHn8+hRi1EwO42wj9bQ++mnn
6w6myPKLERg7KzdewRLdxvaEKiSmr6MOLKMK5Ic661ZqVyeBKthqqONAwUGeKwTNxw+iqKXd9ios
Jl8b/e8OphBeXkzNTWXib/S7U8tWoL+AqwABOnWh46F6vepT4s/ZuaC09qWW+j/Lxvpt6wLae3Nz
iRoqBBVW1/EoujMaVkNHCefMNtn1eqC/RFETrOT+Z6YNaM2s4WZR4qKbuBjFHMhxS+oztd8leHXU
0w57s1n11FrJ4E4XJCCtuXMHkucMHqbW6JBbGHNvDJtNkUTWuPNLILmXv80p7IYvgi0mzUHUBWe4
/fELCaMJmzjCv91BgwS3pJy6zWaSk8neCj/3S7eoBlEhzIIvgSvFY/+p0sy+2AxGH89C85U4CE2k
3cpGOfP27BLwgFR0OKeWHZQmrFK97nokRurc3EJKtLeJgvLPytufxkXcOkRFVEcpkp4sGpXmYaQW
s/lTH2FpMITJM7oyUO3bstrRyDXuKRY6H5RBw4Y7N6DIqVIb4j1RGo+WksYfmRvc06jXOy9a6pgu
hfb+96cCYXf6gs6sR0K4f/yF/GmI6zihmeQEWJ3IcksU7sCWuTwVZyac3/6rdEtcSpJ0PEqiVg3m
nFRurVTBUs4R/b2cpsrKcjuzfYAY4arEP3PxdbFJDZGYXR8r5Wx4U6OOA9bOyKLqKvX1fO3bnlRA
Zo7+/HEBTgB0PPEB8IuC+7wim7A6+THEOeY1npzxo4iM8ErF0/1RCCX5EPhBhIWFan7Su8R4qTqy
5ctT+yvVPc5reBKqXuACZveW5RcMS1S//Qg8nom2WHQ9+pP8OUxE+51cJAL1BWe+cfuqz+0bVMG0
V6Wv4vC6M6Mx3WR2qz/7dGo+KkmBAWCeCNlN1UIcxtYawm2KWucPBFnBlKoUeW9SZyyb3TT18lvS
9tiiErdSVY/LLPtp+32tekVQUFCM9Mn8ePk9Tz8ujRbAjXQalJnGvVhCbWwOpQLYcIPUbOxxtevo
FsfqZwXGyMpQp/kTvHS0UEmeQC+hQHK8Wg1KyFBaWobStEi9rmV1st0yLvR7W6NxdmXxf2DDe6Na
8xQ5MzJMExqrVHmoHywBwGZdjcgDYS40qH37mseIX2Ou0ew0q9K+qmEy7HS/Sl4vz+zpMUX5DEcH
viPnlfyrdfi3ijNy2A0rCEFUe2oAjvq9YXxC0cu4a/xoIpRI1sjIpzJ5s9Qs+p8UMOh68lmPJzgh
55FTHSZFkijVc2ZPmCQr8Dy1XRXYQjuMgRbU+LRp0lOoOlAG7aRMny0nF1iStWn4GPU+2U5RSqh6
KeBInxNkvT0NM9EGsAFKsgc6P9WPosnrp5DbhTagEUZfcGxykP3Ejeuxgf6Mz2NOIwk7LEm4mpDi
dFsGRZLcDn5iSi52kBXcLVHWUMJsKVM8UwdM45GG6T8la2zyqxg/aN0l2kVDtqoxKo2mZPxcS7UV
ztBGX1wNAWGCm5Osi9897cBUsO3nwsnsDrUM9moDU1IMDPEmm5rmlkK/gK6AgbIOU8G7vEJOEAeU
LOwZrcpHQ3/AmY/3v62QAKqVLUedoKZtpXeJCjFs1uiqr/Amqa7IuAMoFJZ67xcJ6oCXxz65Ohib
05zogXoffevFWoHvJQUwKpFPgRF2DQIBDp7qaP/OHP7rx/DfwXvx+O/zsvnXP/nvHwXGNVEQtov/
/Ndd9ANX0OJn+8/5r/2fP3b8l/71UL7nz239/t7efSuXf/LoL/L7/zO+9639dvQfFA2idvwg3uvx
6b0RaftrEJ50/pP/rz/84/3Xb3kZy/e//sRcJm/n3xbg0vPnf350ePvrT8pJczfwv/4+wn9+fP8t
42/ek8iHf9x9+/H+VuTRtzN/9/1b0/71p6r9Y2aXzLVvmq9zHfzPP/r3Xz+R/0E4BQCMG57jEmDp
n3/k82/9609d/QfGD4TnpLuUa38pOTWF+PUj+R8sXv0XMlnj2xl//u8jHn2u//v5/shF9lhEedv8
9Sd1Qtbg0TUICE9nmRKhz4r3y4qwPJqV+j/MnceS5EiapJ8ILeDkCuLcw4NmkAskMjILBg4DNeDp
5/OW7cOsyKzI3PbWXVUZGe4ON6K/6qdihKRC2+LsH/RVGJdiNf/m3YPI1o+C67oohjXaHP8Lm/GH
ENrRdRf3e9O0FbMYXUcZgaTZnx7vI28q8VynPVh4eFA80nAKPi36C3Z1aez91Hgy1iG2HPnI9P6j
czr71uIk/8dpZImeII8lPUm50+HgHR7a6h/r3sjeVXTmVHqQv4yj1942cdLL48BE+6UUTsk3qnBC
ampJW2dYQNbyGSNfIgaYf369b93iBksjDgyAGvQBmbvV17YrhhXmUHVDSNmecU3rzUAl7Bud37/o
57uOZXk1FpHtN+769BruCreBKnpXAtrGSlao0bFqW/dGcaB59bJ1rzflkULnqB7T49RXb2Nm0Xdt
m5Bj7B9r5A1MgRuGWZ0Vt6GVf4Mg80JUo4gelUgzxu4yyunCkPmPyI0/LJuHzqm2sNDrdw5KCXwp
41XKjd7szEfMaewXy9DukVkNpbLXdszD32mJY5ffXmXZ/bXAiFy0qnktW+9zq72TU6tsZxXmnwY3
f2EgS6tVe6Ib4tw2AWGLPiO+11EPkdZV8JDl1r3ysil2E1SopfubYgkZun9avd/lozf8rbEyxTIV
ijmFvG78YaOqxStKrhtamIkTb3LMcOxl7CiThC5YmNAF2sPGVL2K/rliGhSmFfLmmEv1kivfQ0Mc
Xj3T+gbWGlZ2sVMtFNii51etDayRmDTgaLVbFzr+2oVa3j8MvTneMI3byFMj+kQ9G0kKJIRfNXMj
c8oopqncRNBSbbWjF/ngt8LOq4OIjdTYEzxcQ8UhkTSoJxPaR/xQa9om1OVkkTkXX2t+h7ZpMwjW
xXvE8JaobPbPmq/5yYhdI+MFJ8QdzdC09JFvAbVE1MRR89zVv5neHhdjGw50ZRzS3H/w1u02+Ro7
nznvV+mkYTalB7Iv4EyVFxW5S71yfZcpwQzpZvu79Ro/tkeG+P2G+2iu+5SXhU75afrDpyeAKode
kBX3XpJ+2qfqSbTeUzEM7wvR8DDFpmQN03lNrT2Pedzr0oxsr3jFPLDy/ajk72LJ4da2XGahGtlQ
4bSC/2snSmovRmEBIwi0SZlhwIAuZlLI1wwkjtPeKpF+tvSApEF38ptdsb1PpRkHAgJsWh+NYjKp
z/DEgyO2pwFQwiH1jfRW9Ic7uoVyqu24Njnh8L4O+7r9q/U2xZF8Hgn52Miygi9ihpHON9dwwMTm
+aczQxbRsnbFmuP0TEhLO0F0Brxqyqiw1XpwvbU7UMW1PFq1Q2W76rK4HmS1t2bjpeLGOgV6qIQ4
NMrVE51eP3uzrgFXzYey2L6dNfUeROdQz9s++CUCV13xoyGlxPZCmu2eTpoveWZaB73Qm6Soa+N5
2iSD44LrJlpveQHgmYYcMaiOUZTrZdaxteldnpfp526mmWyt3HW9s3fBmCDC8/m09Nnyv7qf1RQW
HcTDGFb637nPT5MQj4Jf41CiPEam+g5G0SQ5OOTMnPUb2JjYNrRzKpZoREOlNDd02p6vTNaMPLPg
MAP1ZUjjXkWMVnqX6w6ykzwrpjtRF2wBlAaGBGziUiyS0fqGY23dvJNK5YelxF7ftAx4x/o8lysf
a6kd3KagS5iDxblpzb3vqgW29kDmr9QufkWhsyMXDGze9qWXkIgt74sxylnBqHnoa9CynlMvCTv8
p0HlrDPSH19pc7Ta6ifI9JDUF54NrMj2dtWEqGOn6ryob+nsHYfHfKI4Dw4xEfJpftVTGm/kFnXu
V0aTzh2k51w9F4q/9oGLgMCu2g6SC7nQh29f+vtRzq+KWYi/qncNTEiiS/W5TrT0gjemEz6ETy7j
TWjBNfOW6aGyG+2k+WO85YUK7w228ShpFneapvlpZywgKdXRfF2X7xxDZ+QH25M3DGsMSzDhXf/H
mK3xnMqGu51n/gxKWUB3fi0ZeQAL+MpXLssaFqX73nDaD1uVPrrzq+Zk9mkyK/roSYOf0s71wq2S
46O/iBe7FuQA8yCDdZ01RxV4fIqC8JGWBUljsxW6rrzZ/cRP+w3/dYqLrP70AnDvnvfZNN28Z8js
7vwtGaEEB9iZvFjT8wdoonh0h3Peuv9kHS3SujtTNh7Yp7zgeQ7urbHov3bkdfNPl68O6LtgjDRd
vGXeaOyl6/6Q2O13AXOmF11X8imjSZTE3srRwBj97FiO0o4ttLK3CpNtMjUGhXxd58SF49Fpen/S
Apy3vzDRjlygyumRIS3zhryWDxQm988KPPhDVufOsQVu9JQtMNwZS1WX0V2bR1mljTgLYL37IBi9
D2Eo0po02toXYxiAEYtVvHPj9+gW6EA2b3C+gyFNaXHIe44UpRYNq+JptYh+9gvkHK+Z3jMQQ9+9
1OyTtAK6PQzqNwb4FolyyvLZn9sxzhp9VAh0VX0YzKJ6LrfUvPmalp+q2Y8Ls8EMX/XOYcrHbhfk
eo8fS7TDPwH5m0ifyBMRri6/XbsgYmoOzsmu6+FGTZB5pnDqm8HZ+KcMSjpTilq+BhPmOxYKll3F
pJ5ayFg2xfKkZ/fkrl6nP5OCNhoSDDOOEi0iLu63jNAB7HzVF9GdrbIfEmw++o32CnHK+FazrpOs
frxLPld8dPQaVdXOmb4dH+JdhnGC2vmxSmQrbhAqppsqfKdMegmnO3b6vn9aVKCdhm5kajWZzt6A
C43L0LWXh4ApU6iVWF6DLccYnNlZgPcl6GlPTZkPpUR2kqnK3Y9RZeomSvk9BgGTsHVcfi8Obi7O
ju1+zFZn5hxGm1FcuY377DKmOJleKp9hIJi7EfjxZynNuqWO3BwqoFfbPhNtfvaE7kZN+5B65Tn1
EQTS+C7uBMP3bCh9P431D1lvpnNuvJTu2QPwGDAbPTbjPL7llXqoeIsdf/kq6uqsrdadO74cTfKq
t2mqndgbM5sj2Z1r4fz7jYXaVuv71KwYQ/b6pRWeYlExT90I4GTpy4s/oMLAj3zy2nY6d9UGAXx4
nqwxsmbHICDFc1uxS2xiWvZLUf1xlWFGk/KqtzWdfxFEmOBrWZRubThHp1ocrKbJdgS6z21mQELu
zPamBe21rf2D79pM7MuJlrJAvqhlScrZfQrEGaTpkFA1SujVsZmzNvqDPQgGZ0G3q331KJkB6v3V
aEvOoQucPECyvKt4DQZLa98cTY+y1ohsc6Vjdgo73dt1EPP2WBKel2ywiedlMAsW/VTn6a9tG9vY
6+hDwy5QnzyFHjFPbfAEsLxOcJju7RI+Nk5kCynn4qGQhZ1AyQUfvn5wqfhgkz4XzIrjaXQOpv+P
xHlz88wyOyqiO4TWq+Jba3zSPQ27RL5AfFYr5KXxJ5PGdpqCV1Vml3bRdrXlDkmghuUwanpo5U4i
JoVFnd4vAOM0SA/vKmgg23MWrIYAO1LwaOLRjnWuNFhTb6m/nKB4LKGDoe1vsNgBZ6DiiiuQzWX8
ZQipXSy/vDZOviUTgktYZFdneLMGH5JTPl/1sbys9nayNrwopOrz0KzKFzySIgpGmra5ZXiMURsj
OFUGvJ9IH1dj/ltNS2gsSn2VPeRx/FpnA88apzHAGhC/k2kMmqTvRbkjsStC5TQne+bszd4FsjyU
fImTjjKMfOgVGwM/QlNg5vGyI+e4D0PFX29vt2Hz69Br+DWDcZc5dv5e5oV1AQ+PePHv+/L/Sjz4
f8oC/01O+B9lhv8fxYO7ifB/lg4OUE+/+/W/SQb3P/F/BAPzX1z8kV/hbmKT51L+H8HAcP/FVIR/
jkoL8cB30UH/Ixj4/yL7iBxpE3fjX9zTXv8RDJx/EWK4Z33YPNniSHr+LxQDwiT/l/CJGqGjP5L6
uNOSPWbG/13WattimJogIBXla1+p2huyehEEpA5DWzkHy7zHV8da31GFF+tm+kAjjH7wamwJhSes
HUYoJypp9I6Lsn5LzdXdYQa0k8krarBkix6mTWtx3t4W2CuZde0sc2QZcr/vo+dHr/C6k0sdBSHc
Fm5a5X6Cz/kze/t6Sr/7gUoZqqunc9am2yNjD3ny59SKzJ4DgplrWtLlg5GHma+Ck2l52aPKWhVZ
dPbtUR6PY8dRGVgDl73gq1gbEXbddgFGfdEMVYaaOWp7gOJdkk6Gtps1zboq924k0WQPz7mhTeJO
it5VFfVFHD7LZ+VmuoqmoPBf2ZNkoo9DmUhcGL/U7KcHyylsI7aGfF7CHsi1yQ416a8A/WBfjq32
2vkWW5bq6Wm2zWx+LwfVhVWOESfEWW0dwGsDZfG9jG+znHTKsrxAe2VXTe9vJxsPxxW6biZ9dPSE
voy0CWt7Sc+5BrOFybIhIkMfuUhmLifLNV/qOBscOhY00bQfuG32jddqiWjX7gsqRLajvhs2TF7Y
2oAF2itf7Gy2sVu028TJzq/N06oXHEk1Xij2zjRnQbQDzixzVa+ETPM8SUc+OgpOSx0rEaG1aDKI
BxNVAv+8Tp75Pq9qOhZixYNQyvUAa+/HWq2/bYU4k29uUjH5/KfCdRSWQpsoQykKeV02FsXuyaCT
wRjrGFZmEbWymiNB6TiK9ISt0hPT+rEaYjgr8KTf2qSfDe74W0ePPZqztd8kFz+fc+yatc1xmJ0f
KQkXatonPc5HDh2/2zK70V+0b5R+oO3kuQ88XkA18qlmq/s4Mf76y2Zqh3279acekBuXSGFj3tEV
fa1GjM22Iy05n83Cr/aTUQePdj3GPjR0KGnJmh6C3JsuWWfVe9/QZNw4/W+cZIetsfRvTlt2Tmij
z7YQvTHf5bPeHG0WgAd3a5QCo26uv1Zz4sdx06DMz2yqC8CZPtFL+cSFuIv8pfNfVznUT2qdOCHN
Di0u86IdMG3ND0Hv1SHju3sxjCeixhUrIOzSCxVIVo/QEkadLCmYRiQVs5a3Xmb4mJ0xv0wddADi
wunRpfrkaKaV/zFrrXVd5lbD2zV19+2seyPd9OlhWyKNy+wkGgtIZNPsejGuZC2SBAULu/joFk50
Vi8p9CgsP65teqVqp32bt14+6E2WkRuGQkMFShW1o9mHynLyiyfnn7Wa0PvWnt8rLVZB+uHeYDvo
sx+1dnrHu8Ayznubohmdvb41dCLB1LNbY5Y9b0OnLs6g6YdqcpoLvBz3kwJkuOimhxu/eIGmetI6
Sw8z5sORFSDNWOMsnpfK0bn/dc2RaiXsKnRQCF51Oa5hWppRN143S+SxBdvg7E+LvKLJ8R1+afs6
SAr7rv6kWejaZIG3AklJW3BTzaa+c7iI3FKpXyZ9cfdwqtWRVKf3nFsG12WW6VPH2s8zaGeJAxKV
08j9FOyyzmaUYTRlsiyMd9F3sfVcAyPfS7/Z44BlhXDno99Y13Tk+zYsP8jRVoRNabcuBTR7CgFS
OunnmA6xi9M9CWhqlPb0CSOhMsGRD4TBL91L2juxtRp/pb9oCDrBaV57ztnNAjNIVB1GNYzf3C6e
667OnwKqtPGeldWpIyWzU2Ag/zgKRbTqyuV+EykOwLS7V0fviYmqOC/dPBI9Nrqp/gXoYQt7Lqil
45yauUooz/1cDZ2lwvfOY6XR69QSujHtITgq5qIhjvr8VdSqSqHC6uNROvVJUZPrNIWfmAuJNL1s
Utyzvr3G5uy9qabhx/u5ljAM5jO418S10yB4/5sreCzKPsoqvfcPu5G1/hmMYtnrU1fv+dKpQ25t
7/M8mewODhOeVU7vTlDHs9XOzt1yvfAQB/Nj0VNtkE3Zbm3HLinm8d4t68D3WNRJpA2XdjoF16Cr
OeqbD+tqHEak9EcU9PUxldhU0T1u9ea/+Kk4ww3kF9PL2BvyRy3tPhdL0bxGGJvztcw/nKxF6s5r
XiSrT+RxajQ9iA/YwP2TNYzzzdWQnsRKcfLWJujw1gMMBGu/LtZ2DQpD/ZozOR6qajv6S1HuHciu
PB76FJMfmU6W0KkkRMOZLpREuWHBkLkPhd8Z+3QNzFDIoQ07tmAsmQeB2Tws6u5jHkjoaWP3QjrN
PzWrt4XCYN/MepUelz4f9u1Up6zh/YI7snlqoOAQ/xlps232dTtUByKS+mlcN/t1NB5wsC0x8REX
5YjUurALnTYj374MxecGTSxe9dRDNGnHZ2uEYJKuPFv9qL2LoRQxD6Fx8KQePE4leVYmUQQFYYfh
gyjWqIWyu9ObLhcRL8Hdu8uSwg3rdaCcWlbwp2cun34db8501Ws+GtyYb1aR7y13TKSNf565KAQp
cQuy+g8e3phUBPuGSH8q3otw8sdPeoL5bwu1RAQM0p275emH1OblOeOEf00LAK0ufd37LRDqMurd
GOqzK79ICVEuUW99mngcxPKkYLmJN0BX9ZYhhS3dEgYtTxP3rR3L+vsix92KcLPm2nnriosqP7Ka
DbP4CMbqwXWqm1yRCVS7d+jHCnthPbsYVweLGtz1pSmcp6z8HdSoywBmswDXaw+ns7wGKUAF61i2
04c5sbnOQzyP7c2erIO8d+mVPrVuUvkJLlrWRWt8XlKln2SD/GwoRj+gINwie7fRfnB4us9yFuNB
LAEX+956bBU2z7lNtJlS1xE7cZJ3e4u6zdatTnb+gaS+m5CU95hiv0tV3XSmQFVnvuDU+Oh0cXLs
6WEY7VvfyseRB2Zb8oUhRdDGg7UNyeDlfUKTFRct3TlqHFuJGK9A7OY0oJTOyB4qkR02WIZo23xG
1A5EVd18+ZSohSL3v7RyMRMqsNbIH9keaK3zQ8l3TYWl7tU7drI2nEvGWTRMOsdCuuZhKZs91JrP
TXbI4hjoaRlIH6Wn5QfbbYx40tBzpLJfpoqPstTXKfGsXD53PT/LlV32k2v9lxBzkZhmxY7dl87Z
YUy1DyY86x4CFK6eFN6IuNar9lcE3rXnSr9zoRdYsv9D4+kVplMYKBGjMO/Ku4EDQl9i5f0QWfdf
y5P9Bwc2fgbX/k7Guc+JSVNi/aiMkc+xmOsPHrS7cNG9V+XyMPnuTzPpLzXXmAdNr/5yOutOLcPO
D6u3nmputJFbmWRhKInTEDaNJ5+U4g5hO70Zw/IsBdJ62uzpSdsPSP68iYy+HNXsV/6ig64jzK3k
Rl4oilPHvPg70fJu1v4uXcfmuqFH7xj8wNob1i/dFvXVn0tsql0X3OqqLPmu1PKZ79SjX1d/oBQn
LVI6QmqtH+cVMjZRcJoIZuaycY8D5GKlA01OBMUT5LRzS+fLxojKexmpktRDp1zXNz/vvN80KfiR
aJfykuIWirOMDV6CPuaTQkqGl8ti3sop5iJvhY5nVSHnqYbpSp5Hreve9HVbk7TMOGJk4ji3Zndp
29J84KY0gSYsP6c0fSbEln+mvbh47PRjNwcJtOnyxRWVPNfMaHfsyH1kl/yORot1vl0m+9tqO/NQ
L/gzsMhrx9bXWHrvVD3kiZl/yAjgjIPtVcNuSz2oYddnM6D6NCd7lxje3WTXO9OpXbr+RYltuM0p
kyPd9upXbTXK2PVkPTLf5O1ocFQf2S3lWe+DbJdjZQkRMoLEIsI3MUgIvvyOmpAxM9GTWNP32wL1
ba4LXPGDP8ONppypDNrpREqnCqVtfhvdEvxZ+X7MYZkVz01F80khISMpb9RDAHGfwqdDUKM86Ajt
sznV7QTVJPOm/tjTz/WmDHeLJ7tpeUiD/sdMZ7krh/XcdFlfhU1pBG/9xD5MSYQLQnn00GdMEbd+
vSa+v6HJ1PMaTfxWvzRcVm1EqMy7AZ3PInMxvEPpDfZhcheAivittANNl2m0jOv7siojzrzOJksN
s/lWBN16yEr1KXDuNLEM/AJYvaRqkU639NaXpQlj1Fv3KytlMuIuvZYTQpSx0fW7Dpv1FSxonpM7
Liej4DAQwVO3QzIBOlEJ1FryA8wI3SUet2be0YcnTwMM5hOQ8ulsDtubZ5T6+zKbRuTg4fy1cdym
tpSkwLJNFKUVTr03/KY+eFkzRa3Iq2fgzVCVgUrqTDSmITaaBiKzlw7XinRfrKbCuEmaZu7PUf8P
g48lkkFpXntr3OdG86yC96oRGgPh+peH8PltiJrItEddZWal5sFkUh1ujfwJmsHeL2sWdGG6pkvY
ZaLbe7qy8CQ4aeQO8Cbz3PmEpeC8MYXpCVGTqRv5nr3TocfFxnGbS5rVap8KkNQZoLIrxUKvRY+C
3C+2c4QVVPO01p9jzfOVIoat5D1PbgWrEpncj6Af+Gfz/o1UZfCrNLryabJ0tYPRY8SdnT9a2fBP
o0aOdlZNX5TnqCu3c0TT2QgSWtY/Zgd2AFW34tLNJRV1JpZyIOjL2dPZtxmpFHNSl06ah+1WvOnt
uqEzU7HYC876g9Yte3aQTQRUVc6m/XCvyvjwp1YeKFpxk3xOnV3AtDHUF8873CNGkecJA80VyoRD
l4Zm8FrSmVjPDNfiiCnafbKyYD1Ib8YSQZ0k8qLcnA+TksonUhHmMwc157fl9+OD0lF0OQRay02y
prMSCfuPBlrOtep7/K+jAzZN66fa/RHyANXwEenzJ1uCuJYEzJ9FO0a+e7DG5vfKnn6qtwllkXn4
IfAGuWPQHnDsXHDUB9LRnnBN0pVWlvMvy2ar1ahS/+GJpAzG77VD7c/ZRZvy2Kbh47kgCfXBG1+c
leWVf+3UVqBKGaf6tDK9Vs7KwlqQ3ZL69mqODdcFWnt+idoIPppl5N6ymPJTzXlzZCJefPX25HOU
Sg2WnbmnbUzz6vawTkaMaYLq2UlWf1pcB3lEno/+54xhfhn1Ey3cicagHac1BTnis7YKArRuNp7p
C8nMBFK5buxH8ARMWJWtMbsy7ve6uc8+bDujjK52qukzUxK2ltBV+9y4TftY8hr3VcuxMXKyFY3Y
ImjAvFEat46j3zG3amo8V1/W9/ocYVxN1Vnvbl7UD6oyKfoi+akFYVXZAt7Vki4vE2r4Flv8lSJp
pfugA43/pXWGfcS+sT3Xw8DN1PCq7thTQhDESsj0VSwWRxdIUN6jvcHsTyeh4oojMZuY3xbRMtwr
lWen8M5AdvJ9a05rF0kp/JiLqPnbqUin6SrVdiUhiQPrUpc4EpbWamwel4WWK1PBBGjx2vGkd5OX
hygasgSnt7QawBgn+J0F22NN4uuN3tzpVDdyOJt9imTD1Spkmwu8mGARFg/hu32cy5VbtVFt1Pqm
PnVx7XGeApJUlBmw2jd1ZCMEnMSEZ9GiOeUKt1odnWk+qYILU6GdG2G9Ys+JbGmukArkbuQ6MmX0
dUxUgR5szl6RbNohIo3NzX1jIBz0fbz62763r12tE9Wv2CFT84lXcTSd8cNmcpuvdlJMvognVx59
2rEKLEru/CEXsBaesa8DuAw4OnyqGcblIePo+rz63hA7ABMcfNF4oWguZFsHiUE3el6xxSw5I2UY
t5Co5wKHxK+ycp+6dYvNetnlq/9q63WSy3SOFnVYqr8lVRHRbC+hm7vPzja0r9wM572u/H/APDYk
v7nczr4z2uFkUfFkzHI7u8J1T3ScuveC3J2vZz9LJv5axrpe7Lw8OKuzRPSBkUg0VyZzdvUL9aIM
O4RFGk+giQT+undU3uyxvZ0bnfbmWjhn33J+KJPiTDfnAmiPH3CC16PqfvW02ROeSrFZNK/pfxly
6oCF8vqZHTjxulVFRoEQ6BFI0pwOvcNEsRS2ueMQdavvC55TFfdilmKFvGfYzMI55+mO/211NFIV
5g51L6mDXoQ+WUPVY8dosXcoeo2nkot25jw7zRwXSCj1Qt4wH/6YyrttvnEltBZPXfDWYFuNtMIW
zz1XwB0P6Hfb03Zxfx5bwxj469aHNlu5m/h0g+krT0VDnsvCy/ikmeuOsGHG+YVAmuurpLII3bn6
i80Q1Advwvj3rILsy/MPMsefKrFBecHrpt21Mf9s3Efx2GrKmpOs1503fy5iR/hvaec8S83IcNDl
HDm0G5zh/dSqb12U16zgFY+m4irgJjYzbuafIeeGnao8Nvf6oUgv0LdUOOTpaan6Z06qD6WNSNxW
Lr0Fqf8pc2eJccKxpmfPcKUksDj8wF1qHte1FWHrp3G+0IVo2ltcSW3fFNYQlr0R0OKEkNL20j6y
6/8qCM6kKI/xrIYLAKdntcVZZR4N7v3cEWF9OwQ6ZibjOROO0FEbErdt8TTCyJm9E1INMdbeY/np
Ma9qTXkYs/HkkhBGOEwdTkvk+zQ60hxcJX57WLzm4ur1YbUeUR459i9Qt1t2k3ShUXdpCK/y1qCB
jacK+PLgDl04Dp4bVUujDj0us7XDpDsruNaIf48M2nZDOfJdc7xonPHNoUGECGXHmdE2avvzZul7
rLdx5n4vi89Fr0/ZzIM/XosNqSgx95R/uz5FsLe38ao3pv7Ug/yNPdGxtFIGGTFeB/hQk/BsbTM/
dOnU8CyDIeIe9F3R8t3Ygqe71a5uzYJXKTKo8xz3WZJuSGxTcxJS4hCxP/v+l+Fn0RwENz0wI5kH
O0/aXTTTBrhVcW9IrHovaX4Jcj9usRyFi818vDsFixEv8r0z/mI7/OZwvoSDgalSG/zHsrHSY+ao
M2ADvvC0iJ/VTBo11R/rUV4LB8mVRf53o6sbN5BjvSzvg+ov+voemMNzIwP2yq31koU2iAPo1vci
L/aCa4rb8aF0YoiqtD/l08iGq7Q32s4IQjHTUFGvT2e9dkK/3uKNXiFTH2Onvqxlc9Ry/wAoJDv3
/HfLdLQMFZXsIdm6a+e91l9sdCoOQfbJJ0CeVm/oDmGZvsmFjndWFG97MUw8WugiebCf0UW7EQ87
7s8ekUXpHrZI/8pIJRTTuZDvLEUhZ44QDSJMRc8Q4znnRKrsBY7TSujDenSdN9xckWF+Ouvvcnhj
3MJlj+sg+8HAuttu6tyTxPa63eB/DLoWjZ0RGegd+v2wMDYPo4bmNpUEmVjTuE++K20wIr+tzps+
eWEHQfN1oHcxnnDfJybTmqgy/ddZBPauUeaz7U3rVQ499xAzhao9/rWVd6rLNrHN6Qapr8aR0pcn
u2PWwPkl1oRvnNt0ee264UGSeWbSfH+qGz4yEdRcGsktC9yCFzvt480iO1BM3kHoXENNeH366j8V
m+0mrrYuuJFG7nerm51NY/pqHCvP0Msm72rV46tOFvDgj856Qc6yqyerGv+yBaF+eJxkbDFdSMbp
YVHeV/Jx9W9pMao9LUoddHCED5ZfJhofaZZhjqy34WnR3zyNTjim8NVi8V0WlnvLSUgcsbUj4U4v
dok67HKtkRA5vDsRbEuzj3G0VxwHzo6zNfO6+aPr1pCZqLcb2vZimo9bz05r7su8XMmuqGAHXnBJ
DOW9io2tJrDOuAFvXfdr6WcU7vq11OipmccYc5IfNrpxWgp7t9RM2Jrt36KpuWanfLlXAFd+ukMK
h/sddB0S4NZdbV25uKW6a65jLxm6WOjiuUPIRWbJZgrvg6caJDB3GUfxZzmKaSjuukUxXlqjKUFX
j1quSKFeMucYBk5aa1BU1yw9F6YzHah/y7iHpPIQTG3/ZATeR5Fn+XEYoDcafR7c7gHHUw5XXPAu
RI7XeddA1sc6b29C7KRFMBzA4n+xd2a7cSPptn6XfU+DDE7B25wzNcsaLN0QkmVxnoJDkHz6/THL
dbrKB13YvtvnoBuNRqGrVE5JZMQ/rPWt94ovQ1iUm3tjyML1BAVjXPEztg4ls9W9FWgPMW2gDpWX
UADxEPrY9VAKI070jBeX2jALjPhA8dBtF1vIiv1Bvh4Dwi4aSXGkO9z5+ZPsu+uIovlhWtz5PS6U
Fd3bPXLMt0I7e6S0l9qTyX52yucpN64ZJTxipzgY7niwank3Y1XedGbPxAplkRjcE3D1O5uyrm/Z
1eYofWOSrsid6B6LBiU9Wvm1PXcOw98E83/W6Cur7cTWdaD9EsXxGVNCr+ZUqsNcZe/xFFIhutxX
Q0Zd1ZvJWyrf/Lm5890kY+TA62ROV0nkPEo6RYPx+x5CI1MOPLM7evljk8ORLkYBia124rWqm6+h
RtrLPmLOTy1glH3Qxt9zySovZlZgcRNG5tdZxsdyZg1fwSNYmxNPG/b7lRx5usNqY0bZpeHbE0eM
ZocAyiw+eUN6YsQW7nQ1TPuhCb1NkMPmiRx7X80zyE7FPzNVa8/r9TGpGmM9Q+x7jAppoYf2rgfT
pLrx6oBsmOxyiEML8RBCLvL4XCIhlpVbc8dNmyDIFAky38bbN6X+UfeMKHoP+32Y2dZubqN0rTAx
bVF2qesst29QGnZ4rnlmVSeLY6fq4hQ1NudNPfbEiKBqtFvbP3hW9xrGc71jYCE2WoUx3IViNxrW
V16+W5UwqmGOhQePaNNtM3fsdokMXoVoLr8h3pK8OZOmU1PNhc7N9MNTTnWUTaxOM+AL1DK9wwRv
ErvESoyNm5mQSqEl75QX62Mzuu3R8GBTBGWRwaUikiCxEcWKNO3Xxhx0G3skHgzXdoPhieFrn5TN
VkUY/8bk2Sio6VSa7q0BzYGwSer2lJFsiFn4FrEyugW2VxOpZYHcGZ1yy9goXcPbNzZa9saVPTvs
K6oBW1Y6QjoL0q9Trx4mP3zJe9PYOWoOLikN0Rh2rL4ThVYsaEuaE9O7qmiAE6nUhQGk4wjdLH2s
5kFetn3tHlXPPBsPPhPmybzF5hdcz3V+U3mi3CdBV310voMpSyBpE00UvE+6NZ6rrBy/JWSM7J2q
n5h7Rkz/i+YVY4JHqzNf1158M8Xi3hjEMpTlA8hqrr6OjY16ymdjkdrUe2OjsGcEH1ltb+JgKLe+
UM2aMTTFT5IFSBQoGQpq8RnVoJMfnVyiGhDau48SR2wKv370AuqZVEjUBU44bNtRzoeoDKaHblTJ
QQI/fBRGe1VYZvLKEgVaDVgxhJ7jVeHxM6zsdD8kSX30E0xzGHuv+hIlS+gnw8quix1DqC17OHtb
dGVxjJFjbZStk2MVp7sqBGHG1OuqCnN1o3X/FrptvkX6wInWzqJd65iyoa/bdhPU6hSYl1NkvnVM
D2LD2hltvOnscplN8fbEzozWvu9te8UK9mtrtv2+AnZ6EHVi/2Ga/4/66r+sxYr579VXpx+q/fF3
8dXyBX+IrwzxBRsUkF7oZ4sJHV7Un+or/hZBrLDsIYojAMKf/y/1VfBFQLbDP80WyIcujMu2/WnX
Cr6QK+8wVfTxtwoCQH5HfbV8sL/YtXBFgT87m6f5CAtMeNFm/cVSiDUySyYFh0eZfEC0+FUrmHFU
9RYsBXDPvCqzF16yHpWkwwCBLR/PVWOhfDG1Hj8wKDACU6hHePyyh1D3hVrV6JCflUmAaFrlwYuT
Bf6t7EPxrbW096kb482J/fD776v//q2m72/Kv3/UCP4vVP+R3/BPz99VVXY/yh+Rqv4qADx/0U8B
oPnFdvFi8gwuUj9fILD7wzFoyS+khIGMIgYc2zFs8n89gvYXwhkx8QOndWzM9Tw5fz6CFo5BGOYo
/wBK8NwEv/UI/l/JKBbPMcI/JIVwZeGO/UJzNFyDQpJ8knVug4qjL1Vmt+6HzmlXDBJwG4yI6F4d
FuiCSO8JSFKUDvmizc276JBbIvW2DHTa7VDUAklaJL1LRpHtvE2TqUs2M5LsB0fMmbUqPOV/ZKT2
BWuodUF+6YpOb9DZsK1usEmsnc5RP3xnFCN61sDfFRMwU+mH3CB9GOOgayI93Dilg3p1JHOMeRfD
j8d8dJEZJs3MyYytLt7L3pG0ijOOPIY09mNRGFAJy6Qf3bU5w0JeTaN6nTD7Xjl2JBl6tD6aXgdr
BDsrbDdknDtUQ05dMX/IKdEZBi3p1Yblch/XkLIPqW3YdxWY+R9ekzPqtBxVnZzGSBgqIVZHOsAg
8KVDHM5G0O4qtOSpTz1QaqIsVtjL60uCBbKTNOsag8rUCbn3keUfbJUX4yqYXWEenElED0TU0WKY
y6ASjQGlvJ/ZxXXmzR5eR37cL0beuc9ti7ByNfVTdQHjbZg4ByrKkm5R7YNnrraWFjWc+3SqIUKZ
C4DM0QLeksRss6qcZnhsjGWNi1F0ilaRG47+Kghbzprel3wTNW7Mz6x3nStyP7MbVIL2u1tCJtkX
BQNHqoE+8DZIPAJ1NZEvdxIJEg5+vb11CAor3/gyGO9wUMl+W85jcRRLJg4SGgSYK9be7W1Z0SwE
PaahJooR16OMe26sOnjyREfh1oemffL7Hi1engQG30veYflDfnPvZ0b+xAOexwzXPBJ+pJGhJTLC
kvVEG7p1gIA/UxSnY6luydeeL0Q9y3ETJNXAfoSHTx4Nv7aeIPJbPP4u2XW5Rve+jdymSbdRiK18
HRnRm+mFfUqVqq1HxzOGtwS8zLxpR0hqu7yJKJ9JnO289eRGvrsivwMPHhtd9WLi0XBgbvXjVZRR
KQBDJSdslVVZd59FXXilU1iWgEccwHGljAu9FlWSHyE552qd+CkLobifoXQZss9u24Bhw5pgD6w5
PENszOUc+ynTQcUiRUeVsVwKLX+Ca3CUUHN53jWyGZ8FcON0N06KiG8LKg0rYTOayQ/iM5m1Q/Qe
rgKjjU4uJ9DBFwABaNAplTYAklVxqhy7PrYVpeHOLSwsL0GJfgfR6YBzd+5tMkm0uenIFb9LTfAS
DNRCyv0pcQp3XcSteVckJhLH2jbGS5YthIbEpekmVMasPB66wif9nFN0+Mnl+q0S6f/PKwrA9j9d
Uae3Emf79OPvjvjla35WSf4XtOncUSTNLNQsKbCu/3FFGcEXOBwWCnWuCWS9Z57uT5G6b1ELERYB
4grmnL/UQn/eUT6uduFTc/1RPf2GQP3MlKrysxoX3z6bOOz23sKd8l0TRob5izw9cSKw+eSkbgrk
sB6CzSk6poPl7FrPzw5xHvpMXwfe4i3Aif66idw+uTDh97G6j9IoP+DeSmgiQ0T1q65x8drEnS7m
lcFiDfShHyTPg8vBx5zF16+5FSf+Lu7CEf9TaqJXGC0zj1apiIDC2C4WWriL5grVEENBk5gV6wK6
OqoA3LPndO8e3dF+FpbHhQM39C2du9lfkw3Xf2VAtun8yUBwmLTmI/vrqKBVCYoLbZiz2mDznnbt
3KDfYRqu6VBUG5+056bfWTqjhPBa3N5ijE716IwMxb26f4KJYRWbOGqafYuwHUWYaeX7MugeghJ7
6Q67KO93Ex+c0Mt25OhWKMqAFuJJMqw3wVyfI7SXABubVryNddq9lkihDhVQsZXbFT+D5P/zGv6X
5fBw/vtO5bIffxTvbHyjv1aK5y/64z30vhAWTaqIyb5Bkolh84b+8Roung8HrDP/wcRgegtD/Odb
6JpfQB4FC/wEnSUKcT7Dn5Vi8IXgNf5dAXgm/CJS/k6liIz2b92KD3qEz0CJSL2In8Uyf6kUp9qN
I7vHSS3ajrFfPzI8KiKqmypX3xvUWKzfdHGIUwRgU7Bg1VgUb1Mz5fG0CtIes7nYtvD5CJGXYu9Z
gXwKRP7utnO3ny2tN3Yd2asg6t6Swnur/fCJhdwLpcI6bggykG7ySWz0g0lw7gp9FBFyMfN8oex6
3ZWXXewGJ3+K7ok3+nAWAHPr1M1xnOHX1HHsb9jS4bcXORtiQjFWTRy+N2OgXzpLTShP4gRPXTKt
6yglaCtaxuBWiM0XR+qmjEzOk0JQuaDb4vtktTSVWFHJTDU3cVU4N2ZoBofQw1oSKICTUYw1kLzy
PUO7R1mGr1ExdKdMZHdxiHKKPFZDohAcmn3qTtmpNyhUINB566K3XiGP3Ik4HfcDKho/HvMTSs4U
wkS1Ha3wQsaoK8PIlruyKt7dRNv7hPjGdalYdqewgla69WZCRvEh8stpVk09tJjTIgRABaWy58k3
3XmC2ivpNnDCutM4FtFF28nXGkI5Miwl3itWyQXsUd89OKJQFzEUUNzsFQhQ7T+WJlyH0igmREOd
saRspOvUFtnaMiAFTQiLC2lcatw5VEUI/HXFnKWTwBSSCRcmLob72BldhipBu6lLr4B4Kq5ytwUt
W8HWUAkGxmbkwHNr9WRPggVOM0n+Z5l8BQ1iXGzeDrUqygD3yeurB3MIJZIh1pB5PDwxZe92mTVd
uZo9i2bueC3oERhIMtziJ43rJibYJjGmQ8LigWAWBNSxNTx3GjOTI5qvbMnC1dQOV53Td6uqLKut
qQqe3nra1aUNNpNPgOfjLVzsS6F16Tas3VOrSBYBxfU8hPmmDcW7Sazltm9Sfnp1tasd86X3UD5k
GGIt4nYhqNgX+E3mVbSM08vAelcD0/i8nG+MqHycpbfLKg8f02gspvxnlrLhrgvJHJ5c2bCeZixV
EVixVqIU28JmiKhr8yDt2F+p0PmItMvtVupnr3UchgKmcYzbxVkiU8yTqn9RdvRQx2P41TWa4ZBE
KYkdMV0UILLN5IiTaOUBAxsJOFjYj1Xjs2Xlu7R2CXXhNgAjuMJk0R5NXI5sk9VL61PpakhbTJD9
8JD2gOlVN5zMoR8PQ2cfzVTKQzDZeyIlmNbxfD2bnXrv4EAgR6v6TbX8EqLY1ihbmwlTjHw1++i7
HJrHwWZljg2LdU1ushriM+H3nIO91aNGiX0+Zz7k1zUS2PXs8IOmubvIegsIKDX/5RhH9aktuRVL
2nUc6xU86DFm+Wslr5wJMTIUfq/xKMyN5WXPSqp8lzioxfxWf8Xf9ZIkGm1/TSagGOy9Qb+2QZ6W
rQZryo+cjWJPD8k6HqrkOiiaeNjQyMudNLprV83bCffJupvRFMiytg9kPCX4fNFzw8iw+allzj1I
GvfBh8sFdELniOBzlJIzp//GsqaLwu6ObSoUr5rHXZ5DLxYZWvp+SO6w+12IUnOqGAlW0DdHz+N9
E+XH0K4FCipfbUJk5LSXJqmborsOouldhTrbG93sybUbhh9MflFBkJvVJP5jEDAKjxqWucSRdauk
nx/70n8fwuIyR4lGIg921CptbCJSmudcBxkdLlCOLFjCv813VkQ2uHTisto8DXdhytupuhF1bj9d
pL7hbrQeAl4fPo+Fbxy0iv8jUxRbZp6hTbCHK8YBHxUh1njN85UN5P5oR4m/9UPG/78/xXqoCv77
K9PqbyOs/1kXsf9RLWyp9td/1f/CGRdJfP9Yubx1wy9MrOULfs635BfBQcBki1GqSa3+f5oHYX5Z
kpssihNTQLxcksv/rFrkFyoIbniB7QRb48JM/Vm1uO4Xz3e8hWK1ZHj85nyLjPRfqhYHUSRsT/50
mhv+pF/YntnoA44lfIFj1i0/i6ALXsrCSWYgjf0+t43oR1YOwH/6aJQvIWLzfisnenSzaRtnZ3G6
PXlqBsdhcLNxCaVelG4nu5736VxjRlOSgRVqrszHM1MJdEOVkyMFDoHCvIAvcvstiIVFgDX2voXg
cBDNtvAz3G+IRqd+hZut2llsUMSF3WWeXmc6zh74qUEeh609fh8dJlL7wnWouuZatjjVsLhpoIQa
eqVEAIbw0E2YUlQNh3IWOyYbmTEk+AH8U/rNziVyFsdbFC7t1Kh6a9ux7RIlZNhveTI2I2sbz2Gd
WznKPAgN7SW07AmLnZ5vhyAsP1uahVOGwwz3RDPeE/yl7kI386ONyVJkxIcv8je0CLJ/nqye9DYb
5wYygmK6dsWE2JCtOS7GCe/qduzr+Bggki+wIEjMXqULtMurnSHYNYiyvilO6BjFeFm/jVmrvFWX
sWfFYGKiuqfpxPgFNF6BV0g7/0NpAynCDIwdtXOduFd+73HANdBtow3w7f4Ton7yBMLEHVgjSi9b
l61vAGhCBJdT0GjjysJHMZ9SHIaPU+0oatBC4/pKkBcCxI9dQOGEPBWbJLL6bp13bfTUUR0twJiK
gHE1SLNhbeRR+dQeDLQT1lMcaM5Mf7st83hRpGUWw51wLv2jnsqOM3VIrY8eFOPJro1CrtAFY+Ua
hgxTS17HAvI/3w6/XhsZFQ7f0d3V89CfJqrQhY3coyvJwkQ7iFKKIdygdELYVqoOPNVQ9RbmH9kE
K0o5OBeGGDZ9ZUz+1mJ5Sx6a06AQNUXbX/aDjYAYnh6fYfAZsKJ796d323DLbw7KOJ4ZCYHGqZeC
z3I6Q22xTiDRJFxgDNddH/IoqSlB6if6srwkqYotbpy0zZ1j+AiCLEhE8Nfd7EOHpdGtabA9JrKU
ndtMohvjVxWB9IJE3HH7oe7t2DhnlHa5R4vrL7/6aiSgd2UHPQmBY9Ubz87UZN6BdJbo05SZBl3H
6gPqB8br7GY0MwbZFSUmXtuxnvZxo4GEWaGw2dAKFT+FZCW3iyk1VLjT6oBde2fPTzXLXMo7/DOI
hKcWhi61LOrBuBB+vDMylKPrAjgjMwD22/jQcp3iydSK8Kgm6F4hFdvPIVvZcGNbM8v/GnFYewU/
YkhXlp35xT6bs5QZWuGXzjGKaBaPhOsV6Y7L0ZFr9qLoVvK0S9KbSeNmRvNmzUD/25nfuYVlFXGz
Chu5VjkD4vWU+JHeIMiT3t6QzELWdRCguIE9M4+n0YrDB5996LQy50rHm6ROhjupZGWdEgNC12FU
aJy+jrWZWa8AWRy0mVBBxvWYW2O9adTcflM8CM4KE8wAvE/ZA7rYKWUez8xmSolQ9FK25qu65Rd0
k4DwC4H5CFTAcWi0CDSwY+nLfsLaui8GtG7XmR0kn523FFxxFnDzlyM+OdAdmd3uB282n2yGUBJf
SZ1+xxzvdztNvyJwolV29O4Yg/OKEzv6GPrO/lBxYebbuESXcZn0A/F3A/31EzpABHc158hWeRb6
FUqu7Bn7jNetXMxVwUpJL3r2C9E2lz17ZH9b1m73XBZhPiHyUM60SsYRbVU0lvCoSG+QqL8rgSsc
h4MX3Ymp2EIvr8stTLL5PRgs6hOFuzJej57u+00t3Vms7DKxH2bPiRAbm9Snm5y+r6FeGlSG2s8M
T11FEjvsvKl9bmDHvNs668ItlrbWpyiqDKwTllNR5pKmN60w7UgCV0dwBZgDvSrZwfmKN6rPrfRo
mIYP9r2hy03S0LYI3+AUPxI8FdhbV1ucV0mI0p3HKRvMlXQafyuDAdCurOsC0lg8Bgk/H093B4Wc
91vCBQB4jOXluzIxV3B4pJ65UQIr4Cmew24+xEmmKKyruvveqqZHV9I184NBBtdD60vZovmXL8Ao
wxW2lnTeY7nzTnOo9Duutuii9xh4rCBQAABzxbDuq7F6UI7srnTbFp99MwVyjzx6gu8Sd5yf/BHf
a2JqP0djRMSfW6bPZaLzQSB4mLnJNPbLcdVgJHvl+PbB4fGIfkOMZukHI7XkPe1U9ywbq8WjlIz9
re84CpLOHGrYKAaS+NAh42PNL8jd+wW/F7yA1PXzFKKfmcx4qnD+eR7ZK3469ljBJ0FZTlYa4wio
hY7K3a9Vn5NHWwwZyZixS88MsIUR44ptX/BCoFTsb50gjN+ytp8lBN/UzFczZqR2JwHrOeuhHm0S
rVU6f/L9DOoiNOCJ76d0wP4almaKJLSMNZCBUgFaUvG0OMWtkYA1zDYsq1Q54BSzQpN8XCQjeINA
sGG61ogg179fM//PCuL/1za/5FT8Y1WcdHH/9issdvman4Wx9wUFPIM5PDuMzM5D+j/GeUth7J7p
sbC1l2neX8Z5HjM7pu2+ZTnLGPCvhbENSQZCS+C65vI3fgsVK5ay919zdYZ5AVUxogiLjS8f4ddY
aid0c85dt974fsh2rEZkX63MEnOeIaMu21QY5J6pQ4YHBaUoN9uQzSk6wt2c0I1uYW7gbMiYD18M
LYbn7dwi3VnZFTBNZHURc4E+aYbgtoxwtV2Mo2VAcIJH9vSXH/ntHx/4r8hbQlV++UbQ1dF8sMK2
fU8wQKX9+KuGQrbSBhOoaLI1JqvDHDVxv2cVBpOp0Uw2Vn6WJx+JUMGFX5gNKFxyQ5aOtuU4xLiY
I7+Hj7qq3bkh3UvU0SPAtuTWC53CZhbV5xejsOx0Q3Pa3ZtRhxoTSLOXQCOYZLZIKEW8NqTMo4Ph
e2MDOq6bmpU2TYO9gY4ixOlNlX8Le22edLEos2WrcUzbKtXilsiB4gmz1LJtbU02ffG8sGeiqsu/
12wBh62O/DHfxJjzkF2ayyRIJR377HQU0mZS6aXuttR4Xyldhixek4SEGHzwsIPiGzWmAe1YVN/G
GPnydVBniKVaf5AolQnSIayPX/Il96y880Dns/n1baSRqZXgZxkwx2LIKzyrPXhBZOhdL7W6xDUw
yRP9VFjvrVZw0Xn4jj5k4jenZg7ci1TJYp2lgEGOOdX9S4qmygEyA9KchUzTqJWMrdJfB3YA2FH1
0Ys76+4Wf7jdQ79lc7zh4hiuCV3lTkEGT/UijNnwwBL4IPDqYlnQkHfYI64OrfSmSAab+hUUxUfY
KdVhUNH2Z8Pl1PJN5PoBs+ZgoHGIxY9I4OaFIqOSbTcZ6TUq7VTcVGMpLhvt6YUUWvEGaD4xFjVl
rmsfcu/KNfX8AKvN1vc+9jDCh9tigmzUuO2NWaCrA+g1+2gJbJzGmLETFzwcCqN1HFay2siiL6Kd
pRz3Cdym/A69nbPYO5/L6fmMpgTnvLbOZ3d8Pse985mO2ZvznYzn8WY+n/rG+QaYz7eBcb4ZxvMt
0ZwvjPPdEZzvEfN8p/Akcr/k57vGYd3+hoKUGwjFSvAyeR33Uu7M8+LVWO6rCHMuZsjUdb4K7jPk
VdxsxvmW82HOIdwMc24/yg5uQvN8K7Jgy488f9yVQPHcvXG+QfPzbZovFyvNOXesKmR/G5xvXmPo
uudwuY4tG1/IA5y/9Ft6vq8TOepX1Ag5tE/DwGxf08OJNaROLz4yBeLWx39YfxpLKdCfq4J5KRCK
Gn/+Pppl/lm6U3dFi109eNQUXLJUF8O50sh5iS/MpfwolkLEPdckkaQ8KalTunPFMqMBfpiWMmaB
EWHEXIqbvDbr4Bj0WHZ5v5f6R5xrofZcF8GXtN6nnnprb7SN/Bb0CGgOyGeop9CCU1vBQaTOaqPR
3yImpPpKz5WY5YYovKEC+DYwv6Vam1RN5cbsgSousijoAKdT2w1LmSf/qPgMv7O27bkSNJWiKjTO
FWJsCvB07blynAPsblsovO07AUTts1siNljZS8EZsVPI9sW5Du1tB5bfkEfUp9xI4qEzMl7m6VzB
ljMcSkqGmMpWaFrCLBRVuQ1HUpUC4USIXyzYV3D/kaRgK6BOTkadVtvhXD+nBg8NIhjVPWccrcE6
E4mDKDLEx7iGxoCBqYOSheDeL1gLJQC8QNzjioohhD4ntD/TzhvzAXTz2OATqbHt3cdBlw5rq0+o
Za1WLim35gSVMna7MF05DciK1ZiE6D4r2+5xVnljiz3LsxLrNqKQjnYxYEyQ0JZFqLNHj8EYuB8c
f9dlTLRBnnbRNUpb2CgwjMMG6Yv25WXBtAJzv8r1m6B/fJB26xSQNTPvQ/SBM27NIR+GS48Dvfjw
khjtNe+4hzct7LBPWpg2VwT9BfOJbTQalTb1QEvX8EQv6JbAjGhpjm8ZUuGrZOxqhgOhdr67jsAW
x1ONrAcnHAUdSGkTCHsnvgaJ113oJp8e48kGPJK1bXkH11/e+HEm7kQ4tp80euJdD+WodlnGkmHF
2wuLKWwZzyM3zgR6EoNxCn1G56ltzsENSRhQ+k1a+FwVlXZL/Bo8XausCSPrUtZd+0ann9Eu9QEI
GGnT2SFxryFAJJ0PZBMeNTOHdkbP0Q6+Cyia3b3Jvyrpm52cho4Ru8l+DZc2wTSEeSQjjA43+06O
qjtuSsRBKTPlNkwBaOXOQxJO/NN50Q3y1PUT8YoO78eth28BUkNkeNmq0RNSYVBuaP+paKAlRjxi
G1/rlllNn7Qz/lbHzS6FqoJbrbruYSzMGCd3p8NbJO4WnEg7JinYakoiyf9THnfTOVNhSTT59+vu
r3k1vGW/jo35kp/Vsfjisptmi4z28ByK8OeyGy4iQ61F+EjxjAzX+tfY2Am+eCya+P+EsJd19F9k
kT47clQijI1tYrbhjv/Ospsv/LWuFPxriJHjz2Cm7fIZ/15XtmQS4CqFcBYqCryX5bhmwBiY8PuN
YbGO12gncLVRCSZrZbv5h0wZyc0Yzn1wqAeNxUit2YNjSDdwcu3nxaU+LX71UIvmhTEhi8zFzR5R
zDyBy+BNwuru1sz7isX93o51gV8URzwbErzxi0s+7+r0YnCy+Jv2h/kedfsGtUZ0SXyMcYBpMG59
NZRwv3Df43pkDTq0eOwavPkhyNbLOoUwv8KVjHrLZ1kviIgAEINTxMHir8ynYRkrRq957O9gAn7X
aXkbkMLmPNULJgCPQbN1F3QAQVZrr9fOByv74qvD+X2jz6wBQrG7a5R07ns0DeK+x2B256ex9608
kwoY5QDWWvAFRaq9uzSPvGOwwA1SE3IHotjuVNty7buBZjTEmBassjyECyCBJZm3w3zhbTE7NQet
3fBbMAjnOnQai55505I5yTJRmghHATCgXZqvS5gMvV8bzEBZgw1bb4E22E2tL4oF5FAtSId+gTsQ
0xbuQ3RAXut+tzK333SMTG5LH5vPsKAhoDBZDAcgyVRgI6Rds8+2F5IEfv47ktCfBNOV9bjwJvqi
5VtYGBRe1LanauFS1BZYiqKoN6aCwCD5thPlQpnyygc0uO5VsBAu+gpfnL9QL0YB/8K1wSfphYmB
CEitG6/1HtMFmGFG7q3R0Q8YjW9fVlga9mGSMP2QIMbYK8LdmJAOhGkNpxgO9oEr2DiJhdMBsqd6
A7yGO5atrJuqO8/oxZWmO1gPQfdZn8kfed1bN8WCAykR/12NfK4tFVe78crZvCDEEoJI5XT5vVyw
IuMw4MTLonJPRg3b/wU/MiB9fbK0rwFj8oODOm8+A3x/dJkjL3d+dDEsMJOa63cnXEPjHa4YmDKA
LRphwjRslp6Mbf1akAN1AuQkdp4dO6+1zXqzjadgE6vavJoXsIoNRhKjZyO2zoJdSSvZXNHnwWLp
mpRMVSMdX0pBqoC7QFuq0offApTS2gwwXUhNgYpHhnh0ZLVK5oltOtDEOv+QJxaO2wUNo4IRwWxH
Pf1UOvO0zvAdUTOCk6H7AQ00Cv/UL7AZo54ZOiZJ+FicWTQpVBrBymeXLaCabkHWdLWFJGvB2DiR
rY5hmJjWynfB3Ki8to6WqewdE/EX7QPDKTs858UCyMkh5YyByybYXPA5PD1vJNlmKCjG/hQvkB17
we1AOW3XGDKB8ZD7ukdkwV+ZFZEHs/eKyyztt+aC76HAorMSabwrhgbU0IL54SLmVj2zf+bZI1J4
AQLNmUGWwwIJwnqmvhZJwiJ/QQjFC0yIVm24cHGfXoRn1pC2ggcvBT9E57Q4GUESlWc6kbeAinqN
6EEs8CIG9s4bgFWqGhsCYDBGap0vuCMXIsSFFAvnKxFiG+XOpZirK3fBJAlP3rdwk4yk7bf1glLy
HaO+jBe8kgFnaZ4ALtWQlwAqMNVcYEw5rzTl67gkgKD0zVt2MW7DIkktICfD0OBLSLHbRNWCeVqA
TyaYzHdngUCN7ZiY4FX9r+WZEaWgRYUUl2AgtMb6C0oKOKLDO9FFSLoX1FRVD+Zx8szbyErfE3Fw
wKqSMCN2Ru+8RmQueAVsuqU2ZB2wG+vm3XEESQm0q5cTIXWHuCHnFmFNYtwzbZ5v7CUdBQ37MTP0
lqES3qUBOa2JVZ7EyqHexsoKd0OtISPlgt6IEAgDVOrWNIt1gm9ssdK7q3xmZxClFE4O7DPf2CDV
GS4w3ZXH3nNRTXelOARz+9WRyc1kAWis3AH6mZ0V1z1U+VvdJ9GzGcJU6oXxyswbI3Xkytse2xdu
OqIshvBb6frHhtA2zPYiOGknOLDnPZnI/L/6c7qzSOTbG9o/+h1QDkT0F37AX4VTNNVbM8JZGjEp
ATRunEY7+LTT9NYV2UKnB5owjWivAyb6hqWta3Ie6pPjkfbgF1StSsn5OzMRqsaW9zT1Fl1YzBTF
o+4zMhPDrQg9l36+5bc/1Z9KZC9xPURbxyjEA0CcaGfm+OW6Uf9Ac4r+3rfiAyDc/DALw31JvARz
XU3bbLAdo9NwLoY6ktuKfShJIJxVYDhcFjvheEyl3+yiOWsomPurcVLTyWf/pGzrjpdsZ2E9JJWc
ZcnKn68tmaU3fZ4BV4C8s62QlBynWbNCpeJmHjzAlB0HGuqdB0R9xUw7/gyGcHh0LVzCuaM1KRm2
eV3p/BX3kL2PzMiH16rtI6S4zyEG/y/jgKSCMajk16wOiQzEYLJucYMTfdMa+7aDdoUgLco2oRG6
97CEnOso6Otb1Ir+ilke+ComUfdspM09qzTv1M/o1ZnQeLum6WuG43l1ARZnwrpPPzvqlgGMSo1H
c4hp3Sutd9OUctt1MyiAlZk48yNRBCkdhKzbH46c/pu9M9uNHFmT9KvMC7BAOul08jaCsUcotEup
G0JLJvd959PPx8rT3Zk104UpzE1jeoADFHAEpUKKcKe7/WafzVyUp0p4Naf5teI5wW1TqpXSWuvo
5jAkUkaHlEt23W1MuG8VtdPwhX2mSEhNWcEJBT24ZEuxs82IkZTIWcHP21qZvZedrgNw1quD3k7l
VgFdsOLwQWKZ/0oGiz8sj+xDqpvZuTdbWsgbLnQ+XqYVc90UimlKp7duaj5dCZPcVxyyPOhXDuNH
J3hrtJmjnnMQkFFGMZ1sBYrA0rZ2pW91k+xxKYk/cu9Oou5Qxfm+duNTBymc2go270EzQ+qw04ss
h3WEV+ZY9KUFw2KkWSs1YaV26RloirWtIKsl3XgEcVTeTdB1odnYRGWzgYtsMH0y/Tn4yCVzw/V2
nG6n9hS1Acw4mJUlLQVx8I1pOoOgsbiQZb1xgnFeN9p0aiUZl4IP8q6T9YuRzJdeEazBKbiy9bqB
rFGvZ9gGfta+u+hAa6IV2k40gEeKaq30dJ9p1iGdoOrjG/Uq1/0MCaJ7YcyHmDWyjTIGzJiz3V3o
BJsuGT4q7a0FHworn2qPC44xcLMk81e1O91Pk7x3/Jq7P3/JsTFMetOtc9wlT31Qz4AGi0cazynX
UZy6guKEWavcRfnVnQAlFbPcNZSyrKYiq9dxQ0y/nfQM/2b/VRsCh+nAFEnXcqRqfJETHOJAcQZn
UJcdNOHTBeM+S/s4ie6ScfRe5SY4QU0HC026GpX5ZFK505OIYmTXmiwaNpqQnMeQQmwpURdXpevP
lOBEOyswFnrA3mBc5c3cJ65+2H6Fw3gaQ+qXkimzN4MKn1sL7Ufv3sy8eED0/QIs9cNPqs2gx/sw
xwNV9vWuJliPhwA8BFDkO5+k33qmb/Ss6Xa5NXsOv10PrHVqQcvp2dEKxDZcgjKI4dGmGThfp7z5
KzuRzgOJFLqzgKqUtplsg/4lxIGwKg2jep6nYNuH0U0gMeIiwwLtQSwvzPQpL8CdIrU8B0ocqTfp
R/bUSWYttQ+x5xvBAT9AcTTgnV61ORheoEXvZ/oO3PJDa83HfsYsir8yOmusZofDTtksMaxuT1Pc
YykjsTFarHt0wgBNSeObXOY17LNc7qcwoDScT577WnJDXzWZJn6kcyzf0tFf0Su2hix+5MS/zB8g
rgYoE0w+1ulY3iR8FLlfQMOUqQWzAdUv5Amg6u890vM2gAoGkJZPurCsrVkp7Hk6PLeamrgbkLWl
19rGB7/dMdW0Cw5e21N201/1PnGeWsfGHIEQcaNq6XMwotCZCFWNJaCrPHyD4MyzrnkxIDGvldsv
YCNjG85psevbSjtpEm1ZzW52AaJmPzkJIjOHl3InClVAv7mfzJGX7bLZOZ6EjofpbxUJQvVx+963
yLaug+WBkYxuT2cg4Lh72rVtiZvCj45lVBVEI/Lo2MBTmPr421RDb41bKVZF0h9Bv7A7MTDYJkOw
aQeH4iBXPzUWKEXi9MaFc4m9ksNAd5A5bll3l0l1b4ne21trnC8NheawVCzz0McpbQHzEB+6yrnl
MQAFePZP7dAWkN2r8YUoHXeLaviedzHMdAj6K6v1jzg+OOzXdFwNxOU59tcjiG3zgnfkvq1S0tii
tVnOpcU6iV7Tnon4nFEkSo7Qv/Z6a782E1Mcny3VU5rVbEKt/UijCAaXGfB7pZjGXTvYNgyVrTR7
znWo51RI/+gN90EUyT1PRC+PIvQtTR0cGw28Frb+lC6SYpfBL5lS/MX+kPHgZWBLRTevs3QxCA3t
fAcMh7B4nr4DgSjZyiaNXiWbQ4QD/FmPZvHJuGqXc5PHz5Guh1xSLOgf86RIPc3ooSA55ZIvK7MX
EjiAYC3j2EgJpaAreRI7bK6xehZGEFH4Io+4q0i8uedQYMbENzQeSqMsOEOwsWLPuu8nHDWzlJfU
URs2MB+sLR7qKZXMOXyFF20RsxlDX+rCnjZ9JD5b0T1zOLpiCfJv1TzfCRmdEP2+iZiCJyCP+z6T
wnMc3+dkEhu70NBfoIJQpmJhNQ4catmrmgrxpC6eC3fuVhSy6RfTZozEoTfdcewswQ5l07ExqwX/
1JFLlMDVlJTdF6BJUGIsU7iqjZs6lMhp8esieF6kIiyvGOND7puZlcXlpN7zbBa72rZ66htTcOMi
zvxXbe7Nlxly5kraAJAhnA2Y72FcxXRfM4wJZtibmXuo67l8Eh1rzM8aE3iBTYkMGziHzKk3cCzF
E4xIN5MvmZYO9AC50WsYtwgDM7v0CosjHnWlT9ONXZmAiPTUfiyz7rPDo34AIp0dq0KAaC/xqvQT
x+Ncw9bmBAKkKJSdsxZZ1iHvaHFSbaHuhE5bop4U+oFdL3rMpb3EB3Xtxp0nnryqVaRvfKu5aU2R
A4XStffBT9q7jmKYdWu18oeWce9L5gmiWeyOj1UT5Hs9oHdPSDnnq4pFivAJ3ijqR33f6nOCdXvs
rywoDMgYWJyVXRrMJtCy/QcmERoUMCTkjV3m1f1QF/Fb19ggIuZa7mnGjPmUNdo9hrf55HAdWIuG
e31d5nJjZhRM2InvbOkT1nf4yjWvJbu4VYaK/RWdG+EdSQ8OjzX2O3c0ihOUuHHdmI39wcBDnYyu
Qf+PC9KzIdOUtUVVwx6+HQuxN80U+/zMY3zMrQwOugPwkRAkBUJxIMbt4Jr1tuoG55Qko6Ovs578
BXWFEXTBUXXwwxLj6oTEYHvlaNoq95v+lEbS/mZPmX6pg7ZdT70koEo7BeW6rubVkHcPImcmm0WJ
v3UsET/h4nmv0O/ucJS+Sw0FsLCUtqvcsD5I0hhe6iJPDyHbVVIhnPMWWhvp6pz+Cs8OOo9J8SXj
hAILG5nOnw8Fvp6+nUEdc8UnsEHVDy82fISkR5wWiDmhBeNLdso5ctB3PU3JeR9plbMnhVzusD3p
GCml+S2vOjh7FG/oeQZCKDA5WaKnabd5E7Yu2MosPGp6E+1rzXI/C70o4QXV2keJM2vbFqLb2XVY
hpuWpponh9D1Q67m7zF9ZcdcYfyik8q8n3XEpB6FBhRhHYClR2LgaQ8qPAOeU6mxvx2NAdefKBXe
SZG+uL2MaEmhiFHXaSAsRGPe+13AHpAuxMqYyuPDvFAsc3CWTJTgvLTjArnMFt5l8if6EjsMGMzh
TySmXOiYONPMF3MhZo7OAs8ExcMNrFiYmtZC18Q5A2iTYEhyTvDX4fNcSJwKH9xtoI/FvYVqgyyw
MDuHggZHOl1l8Dr8CfW02BIeQubpyVr+if2EOwUC1GTce0pNuKD/fDbwt6aY/zPX+X9JQzmWlv98
NnCOvn+GYBOa9nv0eyrV4vt+DgiQ+jGWkV2TTAgQ/W2M3T/tM8TaFAYYF2Xk5+TglwGB+kMoTDcU
NCMkE338D1+5pf7AaOOgExl/em4I6/2DXOpi0fndP0NmQ6dtYInL2j8nEb/aTjp9ICyLEWxViqyG
iIXJZYZFjySGc8BvO9q2UvMmlGg1rbUolCO8VDOfEk/XO/uRCH9L25/VXeYCsTaZ+7Vogw8S769O
hhQmGE2zJ8irC4LUS5beMYrG+jlcaTjuXhJ7wMOYOuKQlNhuHB6PwAgZP25KiKuC5IZfMZvICszP
aelZtCx6Y5b6FKER4NAyOrDJH6lDGZM7IVhor+A25FtMLNaVHOgCIcwaL9bDW03DAezoAzMyYwCg
s3QgtHkebl1aV3Zw7NS9VXWW989Xxn/HIAZTr79bN/dF9lfD2Z/f8a+RmvuHEuBsiNbDE2KkxYf/
3w1nBC0IGUEZEYqD5C8rhviGbbFSgDItGVHFB/3f8qMm0zbH0R3iGKaJ8ewfwW6YTv++ZITFa1DC
lrYAj4Jr6y/5UafQgG1yjlqXfjBXUCqoe/TK0jLMva1pNlEDo06oI1XNHGT3eJWL9CYdrVgwxwez
jd1x7orE+AqTBIJdmzIT37cGZ/l1VRh4CFCU/NYbgjj0yRjpmrUpMOC47+OUEuu008CormhlVKJP
+si4rMUpurQSBnUQPtIAA5OryDqL+ZiJA6g4y8RiJeYRELw+poIaUGlRGOrA+bu516tiOpF3yO/M
ZcR8iLrEeqEOXitZaKWkBwZf1xWoeuVAdFQjiMkqN5a4ZjuTkFiBiRr8M02W9UCAFMKl/qQzyfdv
KgdHw44TKxXHUzQBBALQTSswMztpeS5m2G9UIPj2VmA5GPc51mbiU7Gb+hvMPLA9YDDgXppH7Nur
WJudDsZczrGLlmst2Gb2EGjbIFAFKJKmGYJLSknnJTPH7KFMornH3doMZz1l3kIgtQ+J0VZO9Na2
c3uPMQRAyBQ1o7HWeiKQjPFtB8IuZomtFSdggAmbGPjNzaDvqNfUjT7lIlkMr7hlyOmZEWY7Jhl1
BBC201Bjg66zvkdTOz0nMKcD350yr44aix8b2HfpWBfn2c4U9VutHfhgT43gi/xOEu80X7vPUiC9
Xmo1zTv147jbioCeIlbBOQQ/+TItbLGKe5RUhP4sLAbE0PqqPg1IkMKLxOw/tbkfH8rSSS/CcLs7
POFcdnv90alsnfqLOPsITNCQbjSm6z4z009d5mg90L5BJ9Il5F5VIg30oAnnNvm8ToKQHOO3lCBt
zQ1u9Md1mSHWePUApdnMy65aM0BWj104UZueR8RLKky9/LnhnSKBFmnxkPUFHTy125c7+AvsvlVi
AvoI+OReZm2kLwlzDka4EL7zMifTO21bBUIyQhUJjUYBKtiGFhIEKZ3MRkX1SYIsD+mnAyuatfdw
abRuZURO8dLhdRp4r5P5yRrSGtQ0sDzJJaOH2TMqO78pIk0wTx2BZSMm9/VjXkXRlyMiMMGJGfcv
UNHCymtLc3rkzoC9BLaCzW0TBKu2n6KWhhGC38GXS6X4U80vj53PHymD9ccQmso4IMlzgUmpBfPr
+C7XXJP6ibLR7qocNvkmHi1fYZu0KSXypz79xkU8YdgRF7wVQiuMU9bGOH3yQIu+fHSDiTh4MtB0
Hpn2nREnwRMkLqte93bs73AfARbvU9fFkto4z1HLJHJFhiW8151Ao01aq+JrGgAegk1c55jFtKBe
aR1fA8GjRv7iqh/OgbLMxyiNi/u6U+jalmp4IOeuP6xlbzUvOGeMlgazbiKRwySIojLfvQBloHAi
bTg7e3rW1frGqhJQwWjV9IBrpe9uedYn/UqAXe2OgoscMkOnNV/loA3fC6AxS6UtActbWTItWs0G
NryN27K/fcy+JBjaSJG/BbwGXOp2Z85nbc40fz2C18eOaGbJpxNwZdvWRlnSqxJp6qkd+0yRjs8V
HqC+AJNKAULyZAB/JVuEd/FldM2e+x6ozM86n3JKrDGmcZCugmCjS8tkiEX9Ed4uA3kXfBAAqclN
y0dFmVoIr8zR063mi/CHUCMUxQTD3qsdUAZ+bJ2emprKHP1zTn2jsy1pzlnawH3aYJvJ151tayf0
JMM4IvvixMPkY+oanSdTaK67CtIpa7ZMRrOb0EyIkYXMrvb+GAuLUrcxvq1KUvhsPql/56cayrBl
5hVNB1XwClqoCNecJ91gzw/t8Vnolu8fOPkL2p5521oPqXCKNpUwmRNalU/STR8Qz+qBfc+rWNzW
ugydmOvusNRI2XqJlckMqubOnhdWW+8Xdg2Pn6jkmhYri6RrmWrH0iK1vWZZz5/KD5wn7mHt9xkn
xwXo/pCtGzdI3pq4R7c0CrvA/JsavHZ7QF/lhhokD41rOB15DKsE4OsaCGRmUk4P2LxkvBuklpBP
n1Rec5LL8I+hX2NeFm7uZ1uToULs0YaXP/OuoVTQKeZ/ASFnN0rlvJShY2E11opX+VQgu566yMHg
mY3oEyvkwjjclU2i3wdzDv3cyUyI+GVsdYdpUIILLyj5e7L9Az1+fowHa6r74CUlxH2llxl3WTkJ
rFq1Q1fYmnvZfLWawdU9lDvmDTlW2i/EnwF0bUwGBt8lDGhjnAjOTTOiM+cFUVLgYqnXKh/Nb4bd
UqgkoSBMq3BwanLos2u9dOlk3Gt6jsAkmoiPq+pLtR8MQn0rYiQmWE9BgHkbIotV6+HPLkZ9qWXU
lVVDQ7WGHKUoz+xb6sx4CM1M+hqQjynpaDO3pls8jnTY14bDVIlSsea5s0JxN/N/aOD7W3Jo1Ewb
Tzy6iuQoqZHjuVf38yYKI1MjfL+c7Lmzd/qq4YlcbougnkIPAxRa3ULseYULT6tyaVsoQ6TcGTNn
CB/rDAcL7fSZ7fzoMU4sRVzFrK1oIW79ldSa7pN/w0+ZW+niW0Bc77aEZWtu0qEUrK9wNo7ZSJUK
0R9ggJScyujBJUTp85HnHdkAcG9rT8x5w8R7ss1V0LilQmhn01yRmEo+ZjnGN9UoiOdZBUApnhe8
i14Z5+2dkVvFBJva6Hdx2iBkTqPNiLRwmIwvjUXL4I8A+wi+zE9eDdMf6QoxZHVOqeOggVnNLd2Q
rcYGPsFifJHU/1AVRKqSDgnXmHemErPEG6HN3RaMM86hempCa2PNEb6MESswFo2QajhqnqZ83hd5
qejtZNE0ZPUH+WhHc0HAPeTvz7ghdG9j14z6jSq7yMJ7Q981w3Yb3oesNWfCfsOZeeXPvfjoNCJh
nDHopmiSIHhr0WhQjRAsSd9lKf6RhKHqfWoUdeKFWHYJAbRT1G2NhIjfSlR9dxeGWh0c5ypDds6s
zu7P9ewsS2kySq/kkRCfjclCU+uinlFt4dSU8QCWN+6HaTLvbddM3gb6ohhyF028k7SXx9syc9KG
SEPBpzVVMuHAoVPHtM0iJ+SYO+AYkBdOrA6DDrRP+zxHfT5dTSsZ5g2UL6E+1BhGPGxmA8LYw+xy
Pirw9Bq6OuMQ7sNnDsxxuvN1Px/OYppN92jBrCzum7psqKvgUkxRPaD8hpGmYfifMqqTcCtHQmuP
5pS71Vma/mTdmwh4Yt0ahIevv9yH/jd5kMWV90ushSkNwRjeGMkdyIDft3z9F6KmHwvNLuOa8BVf
vlh1EnkurLLPv/8p/ws0kR/jYJPAuYBNkR/3l9AJ4/S80doqoUFonCDgUC7/YKiWvZMjZ2yib9H1
ZZf02GLb44io10PlQaCtH//5Pfn/zfCVWJJP/7mCtLhLv/8le/Xnt/y8CuMhRerheapc3V7yVHwO
fl6FDfMPU0kUVAHOTFjUmvw7lMDCeKpsW+FqAMpp/3YVln9QbrcEr/gfHy0h/ol4ZOjuX+Ujwb4L
LYGf7/L6lL18/ZfP6dikvT12uKQLbPLPXQqQtdPxcKziWeJPT00rGrBoSAqBjTis7vWwnoedHI2q
XbnG2HPyx0hDdVAXhvvQkVhHgiasr3Wo6B4Ou9z+YB4Q8swnHHVTGmE/7fXUDwTVJ00lYLsIlOLJ
IBkEdZNIEkmX8NjEcP87TCRW6TZil2PPfgqc1ig2nAJoExyyCuVd9pFDBKaJH8hAuBAca3p48MDo
sMqzkWKaVUYV62VpL8bAYCubTGWFWZCjswlyLcGyQHTM9JMrpTzYKRtpNsYe2z9Yp8SNjJuiJEjl
iY5Rqu/obYZxUQanwVLUqPL20R9H9AWmWx5TTg6VniFKZSzURD+oyFP2NE3gvKXk4MyYsT6btpOd
k9GgDYj4TohVXSBor3zBhH010qHTbEdS8OIKJ4ALTaqloJn8SiXtdqzz9jUOCGLwNLb7YF/xFOy9
ao7HVzFb1b2Z81auKiwmLP0p6Ul5mcSoG8etX7NAWt+UEchnFZBpSSq3uvp2RJmAQUYYsFEN8I0G
kyIksc3D1ISgFfVdw6ber3yCUUvLXIuNEeNhASoraE4wqldwRzOu9IQVNB1PrIbI8JqNt4Q9Tj6M
F9xUgLetPa8CWX1dWbQBxESd8KlNERz0dHx3wvxON84FGbLemV/mkCy9KOb2Zo7ZLoOKCRL9FSJT
HB+yj1ljJuBH+Hiybl2iociJw/rUXahu3dnZfB277lH33SM8uee0+R6Xw20VPKd29N2qqH4O9Neo
y89Zv1QmONeOaUuq8ZSJ/IPRa/p6AFfvh81rlSxEKc4UxPlrq7pjo1/ZgwNWj5KPKpvgHBQMgo/F
iCcCiz8MILHNakEFkB/u2qQ8z05W74QJQqh1K2pTXcpxglY8utI2H+x0Lj5jvTmYI585Zxhx8agU
OCcxlke/VylVLMamH3T1kMgI3zctDSgomiOtDWQf7dWmsHqF1vlDJPUFaPytxLx0yhdiFQOn4bGB
K1UTkOx87JhBX98ohsVWgIGqrw4tKHcReRyH7y0ouTRfYa50X1zjXZ9uJqL/oNEN2lwG/cU2AIn4
hC8Ta5PVvJHYSwRBBUFGmOuv6bgcH3HU2RnGcooQXHwPMRHjdn5jNHrnz+2DqYatFtugzMCcAWJn
VEii6ya15dahYgCr17VxgdwiKFnuuE0w4UUOLdahvh05J6y0+BTAT8Oysa3iJcYWe3QWrMEt7aUJ
IAVe6oo7x75oi4dOewrTT8bNJ1PFFAm8CpuSWRduGTcOPTpFfrpFyWPqt0e7+QxpoaAHcKOghhEY
avpvoYUEjbSjwofBNR6rMS9wrbofmua+81E79dnEioAXICuReVpyN7hWR6SxemQ+TAH5AGS9Iaqp
nPIuG9XWt6kDr+yBjSp/tdv2jF1+xcmTBNIYb7O2FAc6D7x+Id1r7eiRF9rEjbxyDd7Z/vBddlMI
caMT4g5j0uAJc6KVIUhuI8shq0L5eh9eZt3ELS6T1OPjmG3RS5LTSE35/cg/PVT9N4UowSG3v0yx
fWPOyQvC6K7okV+UwHKXdAdJ2XOGlbjn6ATaiWKDqx5FRzfFlZ5qDBf59FKjeqOn0YcbOqvGYL6O
RCejlVmltB2xp0NMUfYx6Wt7O/ss1+aVO/pblY17lWfxwwKCsjBKk2S9K1VETPEsI/0cJM6u7NPH
sVA33A4tfCoTF6N1WdUPKu7vhTYcyOBvjOZWI/CGL+1+WM6oVXLMcZ70gDrcpqsfUjVfAjZ9LQie
J7O+x6btDvW2r5ETqOkqCeLT95yLdjcOiQk3De9TMJ8VyZ9ag7ZmxNF1jqvzHOtn+v4wy7Iah2Y7
VXchDqvC1s4ymwGM3aS0nZr1eQhp80gKvL0N3atWHzBMxxOjx63aFIoJN2Y110UX6muxpaTW8cyS
bo6c/NB6xqdKwfyPZqRXxUn20aD8U06lyXsmsTrr1KmrEoG4J1I0L9PdpO/RwzJCUjh9QdvShbQp
Ept7+bAb43o3t+W5Ta0dU8kVz9W5vaJznRv/s071s8El1smLbYvNI0nY62MqNjscuaHYzUn3saRD
8Z3fcktYCXPeWgu5k+S+kB+zOLhzflUjYhB5kuZWz6jG0E8W5m7bpK6zDPcuRlOaU2CYvptza2Jk
Zl7Pdbi5JlQhdaSI1aQP71HZnC1lvc5NTU1T9wqz7dRNULtMkMUT9jAA3duqxWNPt+NW0bk+kNsO
7MfBSsWLM+B+F+qs5ek6SsorWhWbbWFmT10tvzlzjTRtf1JujLzQfsx1tx0arfioqV1v1HOvY00l
g75yuPM2vuOg5HDzSJHX/bp45QY0eE2k31IBDGVuvnWNQ8bdr9HjpbTZ01BlWr3ZOCrbm9nMLhi9
R3b9LnyLN7yhyU1cRDvuKzZzw+Di2doWQm9wXsb3XTC4e3BqJHXctdSj11pTvF/JORgq4w7EiadN
z7reNjQUgme/meu4XukVrmmt3craXfMAXaR1yUqVgN3mlNKx1waR5lTP48Ee5AWuzg/JYy0hCuSN
FWWoVrSW00BBDs/ShKuMczXqFyujp7vrnl1m+AFFVDMBjbvWv3UC9UJf4QG35BboCBnHD8eIGq7S
46nSKZCXFJAE4a4yo2PsBo9xVxKXg/ma4aPuoLFTNY6/GRLmpo71F9c1P2sU/Sgu8dM1N127kA1Z
SUV7SEipr2ZTbuHnfAWwVNZSRpfG6Y5DmWAID+0Fjc7gZDIepY29ERzcdDBbi8xyI88BDWEYNIKI
+/Nc7zluhTcxvxsgEDTIXWf0mN2xh8Z4aiJjM8dfdGfYPKxpAV8Y43HGnju+Z7YNlo9fcHpI42Bb
0TBTJW9mvCSj829lAIwS86cDJ86c3ohzrCJw5/bc30VNvImxGtCEQKMf5zXK5seIMQneifBMDck6
svO17uxtCU/JDmjXQITtjTNO6WOTwYDiEobdaE1ybK0asI1RvpCrgZlQbK+Nt25H1RzqqIkhG0sf
z+Xi2YZ3Hkff5vIlJMCBNhxl10hDDUNPH2xru2AnE5qr0iXzzBX4ZshwaawBfwveMvvokEhYWXjV
9pGoDjEowannF51OkaNe60o+DPh/XmTJ8ziM95xKkOYNTqTGOrW1DVVUAMc/O6uZvIzW3xLaDUCb
GVhYzelR55q/PFxHbEjoAaBLC5r9iIXYNh9PnCOTPj8xHtzAjbe2Tn03cO6+i+LJ9vqoX1VziV+V
ERXZGPNSJuK5r77jod5NBaa6U0ZpPcivpUpooXZt0/LDGenQpqC6fx+LDUQWzydTxp9jh4PVzL/7
sj8k2RV3/FG2xQmIQfDaMxxueqpGJ5ReGiSzKfPZ9MWmtayH1OWw1QYHu212Rjp03y3CL5uuBTlE
e1QhuUCPM0amoAg2NN1SlsV9hnh6pLhCvJqVwRk4v6VjaJVXon2OGDMcJMkNF9x8zUtYhWi4Xg5v
BxOO+YB8x8nJw0oLTokOqBHDaMXrK2L5rpqdxF+C7Sgfp7U7qK8GqXbS9EeJoO/OWKFQiVqe4mnJ
Xoh5uFssNrNqPrBLrkdhfrVdP9zRH8RTmeePbzH584+WWlztb1V9BF1KTRIxkv4UO+GF0oF9NHXy
Lh87iBonJivfM8UJptC8sQbl6HMUyl2uEDr2244V5Pvzni5GnNZ09dbxZjnvCFysC+K1C8V2qOLH
aOSNkrTZjB9DOu7T2LxQCrJTpbtrUrnr6++Bnm9kZHq2/4kAdm0hawbmsI5TiKBgrYIiPwUqxQvv
ruIw3xr9faP2WXbPa6WFFscwjZ/PJLN5uGBeczOuZ8a6oAkohsbZOWpv4bic+x+02a96MT3WjX3p
A/3ssFneWFm3Q7HxuqG+NaiNirN4QTvGmzQ0Ta8xtDu8i+9Gp1H2O5ierA363c2ewi5CE0wRMGLP
vvZgovmVSp7VKN/GichZEKv9WJX+IcGhg4Vcu7qq4+iDyGjEr6m6T50eGKy+Js/nKcAT1Dik9Tsz
ODroHdgkqIwJvdv1rQ9/ctPPirLcFKbxMU9rj2jbxSSUV4QdaXN74iZe/5gDA+4EtFrTI6QJ2j/R
b3yOP3njDRHn+hQXbhVfgllbM1LdVOjFu57IM8ZdBZGpG95Ch/1c5PSNcVTMuBZTIMQckW2AfD7l
dDY1Ex3HHzN/FKz0jPvHBKXbG6iQgUXUH1PQwPADXALNrME2ivaR7Jq9KxuKZGT6QPjRr8hBsICB
f1vYvyjHy6CYQm+L1ro7famEetcCotMRnb09CdWZ65TGgO+a69SbyNDOjNg/KwKRDFgID2njzh3M
kC7kcPLAtZ1iE/MvEy1k1pI0+OxU4xnDKuHTlAwgWqeNV6QbzZOcsWV1rpc0zgWu1ks+EfxMcmSy
IloBXKFEMNDWwm3es6DH8Ck0bzIqd8OMaz1Rklvk9YaK6OSWylx7BWlpjAag7fuUeWpe2+RSzq1P
gY6yOyI1Ae4unWBleVc2uy4s7Q2jF3ARB3vqfszRYXnvui2eVP6R2Io4wIg6nmYsAIBpQpe2i3Wb
Os23qKp63Kqd3/4g1Ual+TQMlIYQY659jC/SyegynDuHIWapU4w3dhqnr9nlm6ahwMIAd9i6dkXG
XSoVbcbvnwNpz8K0cG90LJw1mwXJh044XXTIOLO++j58rn2wYBt39CEaEOiqqrz22VhqXgFyB+5T
xdOnZbVS7WkYpbYZjUndQuXkXgC2hj+oqDL3dZi5WexqYh39uqbk0edXnQl0haVeLye/riDXZQtI
V1XoiFsizTYvB1Sfzq+ZdF//X6H8mX8Xi6j4Nwrln60LBAV+LwZavulfGiUJeMPB4WahBaJBLUrk
vzRK8QcONgmWRUdbhoGDOvgvcKpl/uECc8eWIxYZkv/+atehnxJZUeDw+mny+QcGN2uRsH9V0gG2
4h3F5WZJS5lQrH5XKNtY5sIeuBtinVzGyGO0owZ65FLd0C87Ne5OhOYG9k5/1XoaIqvoYMVtudVF
8pjGdAXlwwNHLa7tFJGf60I+m2Q7sNZM3YbYGdQ+t2KM2ZOAheg5rFKydl5T9cU2TAALKs3/nooB
2HxPWXZpGwTYdPVDlZwMezfb0/z6opjDEURxOCh2xgPkPwBMAVu7JpjbU1zgyIaTZXfIqzdgc8PK
aG0EBMt/zPp/zR3+UavBf0vDmvxbCMTzext9shCgf/zW0cZ85pdlwPGO+bqLm9LCH/bbMqBqE+1D
SlRiwSfw31aB8YfLBBZzKHq9YUBX+49VsHyJRbAMZQwFPPMflR4sWOPfVwHuGkH2mjkBfDGW419W
QQl+lPCwgcrGsLq7i6w7v30Hdc3J0mvy/aTv1PjAMyB299dtVt670VWYtDeHwkMqW2kZ8ayAR4TL
gWfxzTyb5bOE2jI86fNNWN1ivvHinYvmD+6fHDqlu3bx6aibYDwr/14aD/98P/6/+aD+VzQbSy6T
f7cVH5r0+/8oflCC87vZ+Of3/dyNNesPiCL4iYkkKLrQ/id357LbuLat51cx0jnnAFFt3ikByQFK
siz5It9ku2pVR6AtlUiJN/EmUUGAdPIQp31au5FemumtN8mT5JuSWUuUtWxXkWdVZRvYG8uWanJy
XsYcc4x//D8muTDHfNRUJV1F5Qa5ti23SLESde2DJqOZQ9ZB1eCg21mJfET1E9QhOhSSrMbvg0+2
SgsRE8xhAMs2CE6TCi5dCBnuJowiCPGVNTXTbY+Kin4yslYR4aIW1542lRY6lcWzXnPVsqlA53q3
M1pEIoTazi7Jnl7eBZuHyzLEKsRCVF5F2stWSaBsYMtQR/iMUOMSRTOzPjwQ4DRmxvQ0XlA63Y5E
kSGsWtkNpe6g6lNH7kGuHFN+xs0a4Ym50HLAF+zExtylOow/Srr0Ocu5o9sEM6RzRlc5phpEJkg6
H107srd6AmMTrI5HUgAZWyxBT8YF71PE3SgnuuolfY+kxtiRs+WqE8RqZp/ARwAiAe6AoNukkEs5
nkf5BQjK1g13UHCM8PIGbRSIQ25QbO0HKuLRGHB1C5gIJE8zNaG0xQUBisD3gmtXpJjBV4QX9UFT
J/K8HdrvOjf+MRO4LTYKioc7K+3YSqyjiY9SYC6I8f/rfzqnmigruUff/tEzoln+AOwYBwgUMtOO
klqxJ6HQlGSNFCoJVNgXN9UBxeGgihoAVZXYLOTmgRvvHg7sRwOEtKywKYHffVcaFw2q0q40FbY+
fhoVChrpPyjZxa7dSeOiaDDzIMrwO4q0iG71WQjDVxpPT7mnj4CLxPBowtzok9Ob5oF0kimx+2Dq
4XgauF8yir1BfFkzyW91SXSsuyHSfG2TJEE70I0GMRBTvVllSDCm0Mcdw+5gTWFYO8lN7qRyjv7F
imBqY7G8ms6S9Ynqjx4gBSLqJvltP/ZuGrLqkBvOG53lQunk4bQFt4V8paSra0+i2C3LwA2pDXnQ
jBxlGC3PgqZ8RmR7ehY17PuVk0yUWYgUlbNML33gHohSwTM+SmEmNmTCog2H4gYDFR3UwUnfLi79
lQ6R5PwzN90zLYPhZaotVAEePJVDb9rNWoJhg8BmaoS3igQPEAnc9NhMV25/uXYv1/FCOR013HOT
crlm7pybeMkDynNu0lwb+utRs03IHBH6VhAQQJxdzRq52yWlIviS42toLxtnWnPVSaO8P8tgfQZZ
7vdaM5ia53HPDEwZjTnuyEJkCIjPQwKZ2ppgb6TGYB7NsEMZ3bK9UtXhdLq6RDOn09KCW+7LXTgO
+g5FHNE6OoUXugPxwGlTml5kktptOukFhIqd1QJxGiJ+HW8mwv3hnUsovuMvzPtW7PkwL6sPudkK
YPGGjFEx5F7Li+6VlXKi5yOw6GtCKUB+4NaTGl1k+5zuSKUzy+nTXOCkzHWPEg+Te6StnNoiswGm
7tS3R0MvokDX09eotUPBjm4isG5CsboWdWf2rAtKyOvkqXvsNuenIFj7ir/oL3Rj4LhU5gOj9hGd
PJ5qAGWm8/g85HK/DEdqpzFTW+1GRIEVs/GZ6yaJFz9J2ghpAncDfR6bEwekD3nAUXcNa307oL4N
wJLZQ+rsKdPki1mLAks5JkgyVwQ2at7TFqDRA9ntSXCbULlq92eLbNaR1NxypfwLavdc6BeErQms
rynYbcTza89IrxayQQQhuxuhOz7S3GNUHLuyAgWnkiTdmLpUByI/gnhUBC615uPC9XordFRODF9p
dCTZ9yH7hzRilgZnS1Pqj2Twz5lyKkHgogbE8xvzZTvLSfLPU4kiSE2dnbB+HkY+lWtrd3HcTI1b
uUkZ5nwpCjkX064fLfrzFcJTEEV08/UcLlnY/Do6oQ4v0Uk2KYD2tOkw9KmwDwPSnaNPS1IdDEVC
8ocq2LX9pCkNAkf+4ow4LQFi7WltmlYUJ+dTxX4yJTKujZV+p0Sm+5QazlCPRqcrU75Q9fyCuxRJ
u0VfmaZmJ88Xx0vd6c0M+Sryw545X920GrqIBLcuAnd1by9mN1PIkZxAHS6U6U0oN27he0drkuzT
IqckExYqZYabO5rLJxybPUNazzqa2/qkBovj1FYvtXhkrYFod9bq4gZmweNwlAySMOyvZxzN0ow8
C6Ko3AZJt7VQ2w6DsZm4ZNrGChRfZGyC4VJunMUiFJpMkWaIIoifmj5GYo6mgp4YSd9dgiE1PA33
N8pOTc30TsLVgypYd6YB7F5gAPSINYXM0R2/kKJLqXSO085yrfzGEh11XCiBKBbwurPFAppeDM6i
0TiTjfQEwJl7tZjJ/qkR6SdGkN4t1vE9MNurTJ6ip7CKe/NAXpBzShC5kCVI1yjnRG/Dvm9CTiVI
3hbz1idnBvOEEkCR0ZSPm5nTR7tvftwyHlr+vd2895qQauRAoUHc5MeNpXpDEBPjv84GEhF6b6U8
oELaS1oUZzfzpwCGuARyeMF9op04SMD342QFEwIJFOHr6SQ6KCZA7EuDZUt1jHPVMKkh9dtBCkJf
Zeu2Z9RL4jfd66Z/DeEi9SzrGbtEwb/J4XUE96qeAhD8zTH1W81dk471+rJqXCta+gnOs/QY/QZw
NlMCv/D7Q+OqXUIpyZV7nY3jQA176tQD7BrMbtJV9sUDLdtbgkxm/pr3lH7ftKAe4kmB3jF0z6IQ
ALVzL7oJ4D+BQYO6eBGWNPPs0zLlt1ibCprpwOknjdYjBJOQ56zUs6XkX2MKIAdoLD8Z5NSGUDY8
xJr/aEyNixZUZrmmXE899zPm/DQaSadu1lq33ZQ6Vzl9kCIUstNY6owQVDCRumpnDsM9yxXSF2RN
ODtQRDGICy/ULOhI+erMWDiPDdh3OcAopliby+PQJcwPMa+bwR6ZLVMbeK76gDIZVCYGeYnRLLxa
LTVOJtKr8rT1dSnDf5MroGKoO6X03Xem3ZlJojxYTL+sltJnIOFna83rRYFDYnOhzGELNJ8Q5z0P
UtQSoBkTEIvwJMxWYRs+Tg7/qf/Jl2cLGF2ca0fNHzypMaE6nUKGZXKqAWZOcsOB1tTsj1rmzdKc
DwBmXcMPZgVrDtW1TJUEvMmaTP2G6sA8EK/Om80llNNzE0lHmZuos4y73qrVT2BgtVMKhij3AEGi
KmNy6ddM5z2GKyICHPbnasPuoKoGNCBMb81lSCkgSpVsd0wGxUCdAM3D1VQewr4KSKmRnSet8JKj
Y47UWdJkWRDQJv3mJTFKUUpwgtraDWWKENWBCj7RyJPKTe3MC5s3TjDXWbrAnluZC9JF46IBl9Bj
vIIiIGs1BE71KVaaZ3YLhkIwvbMBHg3lMy2ZOQQjTKhqhqxW7LUBEHUDG0xb6AS3TugBMBY4pJbb
B7qAOjPSEl20k7tNObv0hNuVpBeK6967QfyVwpN+sKag2PbVr14A6V3UPM+aNnJ2ocfeWko9Tcsy
0P0ykDdyIAMn/M0gT5/CZOYY8PLPs9NEly7nCXQ3CajPVkIiExUPzEMMgC4/cUGSk2BOTuFYQS5v
vv7iGM3HXAajYE7TZjvVpavcJCYQrn8LRsyTIc9oOoAJeTljSuZWrGj2uZqvkOTjjFBa2a2Kshmh
YQ+qnyb50TxmOfvqBQzVhP8bgNVhJAboDKl7jyiygyyZbqkqSbHEWQ4QmpO6maGDsFbjntc0EBnJ
4EUD5XZPqPs0X/hPi8yg9qPlDFA4ljuwBpCaSZy+QRXbiYz2Djpq87sG2BJFH816GLK0O8qAOwMP
WXSnQUD4WYKjPZxC6xFpLQBYFMBQ7K5dLDx0tXO4abSZfJZn0Qi+bEgPVwsC9flC7al6oqAOjoKK
l0jw9+oudhHWXNIyECuBsOS9m+BBgkvfBBkYktuJOAtO4EK5xM6dZ2p2gSXPMYnOAHE4C9DXlOyl
JrUBlzWQI8TfSmbHqTQdtRtJ0jjx5ggqzWcrvbuI3SsjV7Wuq0P3ouS3Rur8tlznA8VzEDmfWWYK
BjsyIfkN9HnWVWxSgHoSq8d5y6EQZBHiCoxcJAoRi+jKU3MSqqnRxS46x7N5frXkxNUWs36qLQak
sSgCyJZXDQWy+eVCvUlWGGbZlyCiWQEvUJPz5gqgS9poDL3lqpevEjgsVWAFedAGdjgOTU0+h6N7
iEjUfQxYCej61yUws46xIv/thpT6j05sA2jOWof+WG6pbK2G2XU9jnC1GahwlMxX8KUDhoMyEKOT
L3/LEwiqNRNeZpRc8kiCBWWExU/CDGxnPjqduSNQ6YhtL9KNnODMmq/SC1mGAkyVm8vjtbK8RPCL
a/9spnVUG9FMEmz9uUSQYL5Ib1h9NiUiyjhZBPejkX86gzBl5qndEDaujpav74iJkMNwF3c+1BVd
OJDOYyX/3DBR0GuokOVFq/xOAee5mql3FEZeNefr29hPz1nDHtO6vKM6Y9GZyfpj3MoGCDdBENJY
nakzUB368lyz1dMpMZd2logaGVPv5jMcKi1IrzMXiG3kNSZKsBhQ8GfjD7h5GwGZq6kO0j+BynLp
IwiqrEWpQuweo9KuHxNNoC5uPuqTWr5W4A1HMOrrSEWXQIfn2+VUmUFs1B7FgX628NAdaRK8cafe
l7Qxp+CgddqApOBCaiZez0vmkHzYxqXWmrmoMpLSs6Etms8G4ULv43Z11dD+HEC+cJpIYXoqAXXq
a00zI6Yhpf1FCP9NW7L1U1vHXLcCJ+3naYI3jlk9y+1EghrGXZ5RvHNGQcf9aKGd55BbU0DesrIU
xzV2kXLI0eg0Tf0sTOFw8t2Y2pa04eKmSLCuOMA2kxZLNU5a8PZJc+gyJOdYWuafYxdAKuEk+GOF
zhlIDqmlcAudx5/UxLtA3vyhufCBCDbJJASqSZ3L3FJDdqMWAKcwl7BWIiDEv4pwAzN0plQ/OpkB
8YfREzqqReReZ2uHqgdReAb5hHMT2bNHWbHX51qqn3k6jBzZApO4Uhs9jeKaHuTTow7EadOuOZUu
Vdu7tm3dSsDitik1ukzQRWovouCkoS/agXjiktiaiUrCunmp4cVSzEEjIBqixqIrNYPPwMYdLn7k
HTxbJS+rg1Y1uMwYmdrxPOee7fpEuPrKJq1KhSfZ8mYejVuhg7rU2h4a/hNlv58MNfJOItU70fCt
ucFuNKXn6Ew2XA/27rX8xZZhC4HFhCysQDKvw4bayeehe6EAIkUIFx9O5l95jiERd7GHyXqKOF0C
omBNWSUhN+nYyBtcIFrdhTyTO2jgHYfGRd5sfJ7ZN5QgHSeuDPmPjCar49+tqcjjGkINL6J3KihW
GSKb2MnGzaC7JjMLYrY/Uk9HWnIdZnNsc9iWR1Otb2fzW0O9avmzRWdB/KatIDnp5TEltvkZhUJn
BsVeAlV74ozi9XFsG1C4QwElK9FnH64QzDRIGGpicjLYICCI190k0ufVcjE6VULtxOeSu/YgN4RK
p601F59WkIyA1l4/gITEi8kHI6w3CKZLwoHRychUrxSE54OW2WvB8bYKwGpALQjbgnO5DoJzJ5YG
xH4HCS6Ybfj3cRDdUb89bM0D2GvlfmzbaEYhf5Guta5t53eEESj/bMXXpKJkPBMFL0hZul1X+W0U
ALtK43XEZTf9PJtdog11H6G4i5JpPO8rRj6O1trZIuZqquGBjZbiGm9TMRSmUHrCaYJAHMRlOgVe
bkQVr6T6Z1kLnMs6bvngBGzyZ1B7JcoSKdYnVfm0xCBm68WNk+V2j0Kwz+ee0RoEoTfIMvlMory9
gyouCkGZe6o3YXPhORGqFR3dsCexubgIgc0YktdrhNymJSqwTECKmtlAA8D5vPasRUqRqUXUvLNK
YPEzG9kJiHTYhGZSJ42heXLk0amXXMZUwMJXFNwCdiNb6HjeMXm/Ya6ajXNpmSbHiZ6jlZJl+Pqm
dJmb2l0AhZoaK1C+8QXKAyO5P18Ll7LrqsEY9SykW/z1ZeSYnbWSLntpFPYlQ74MY6HllvWNKL5z
7CA68aHjEVCehWmezldfZy4UnEQSPF+6WoTp+lJfmxArN8YyPfqkAcWA1+Ozv1gH/TSZg1bjLZpZ
nl3CPEjkWEMjGoZOyIB0QusOmUxX5H5CiLxPTIqqprlNtG7WhKPR0DrLIG30ZOJ8KsQ1sCiyUZBd
V75GtuDBTHB0NCUZ9aB4nQ0yOGXO9NicnRuJKpO9JwywhN/0WBs1oGJM9R9I9fzc2PJzGFwEfhHG
Ju57k06i/HaCZkUSF8lp8el14PjJHTC1H/nS6w09R5zv8pCI81OQ+onowRRBQzKQm+cJMntF2dd6
2nRp09/XWnBJcCbpmKZ1CGtE+kihLHPzQ07SDYAQbT+WNdTdJehnTH378TYyvjNCfzYGr7/edjBf
/85rL7AzBNp+xdV3DwHgBDJeKnqwh4agAeCBYLmhETDf/mwf+AuNgSwSvCVMx3ePgfJB0XhHUzu4
DBC3VYyWBnzjeYh+uWUgcizVRkD+IEEmQ55S2r4jefvdjSB9UOGUkUikPg/B5nm/0CJoVh0BCgkN
BZkBYDilVwfWA5LApLLwV518kw5XmnyD5Buk0KTdmt+2+M7kK/qHlsLq0OHO2vxsre4vNPmyUMKr
NARAtHQQK2TetW/vuDMEsvJB3hwBTZKJPOgXenfSmVXfnc3dkmTcsOcVXj4EGwwNTCBUvO58/muN
AbQIFcdA5wRghlXq8rbzzym3O/+tD+g9UUGMvtrm59fbApXtn0n1tSmZlMaXX137gDAPyXz1eWR+
uVc3Kk++MHDAdGTBDCB+ypPfBL1JVgBIw6+29wn2VVz3Kg5wU6HkXi/PesP8QDE9IQ5wHNufrZX5
hQwfkK+KL4/335IF6ATPZvPDQtrd9BLqVKi3traHyy/06tXvPdIHAyQNQBhwl+KnvOK1DwYMLeAZ
ng9D6Zfb81jiipMviCMkmVsPJ9/mhwZ3Jh+GRRXsnsZA/KLrX+Caqvk8UE9qvD+kKodGQNY/qMi2
4RY8+32/3CIwqnp9nPpNKgxbRnGul7eBMIICKwbVx3aAvmcfvMNcfIumdGzHHW/iKM4kPhRu+bMv
FCGEl5/vhEnAPexg5jZfFYGV7dO3oQTx+7+W4iwbF3fnw/8CrfHOr6Xvxi++/Pzyu8/a/VPpVQ++
Q/HHvjOJrOjJzjf/JH9+qy0S8aP7uE+sSiDgj06+iBx92y2vtuqPgyiyioZEnIllVrnVNIaQpdTq
pqhkE8s6GOZ6V2fbExdOB6/o3yYoxjat2tt2EEPTc2T546P+JFpPpgEKh6XOKxifyk+ZuFaUxkVD
m84TWancbOpOrb2xVmvo7vHE96xoXnRQdFd4nlW7exoxDP64aGjTbA0Lrhsn8EGX5swEIV61t501
JOB7zdYwticOihvlQRDeXdXenlhRMDmikoC2S+usWcPEnUSW/zQpOinmTcSgqna55zxGlptYUdGU
aLhVw8z1iOL78SQvtct5V7nDkwh+63KzdYxDNJmUR1e44VU7S+0ksf/SrqAAt3q7/dTH5pQGAeB7
9XZPn14YB5y1GtpNLLfcWxFBqzq6Z5Nob4HhX9fQ7KYoM5+Ucj8QSVVv+cJKsr3VIIrJqo7DhZPY
6b5rIuoWKrf85/rMFR2JN8QdqrYOotB7RLhjWgyBsGrcP4tff9wDGgTuGM3qoqFNu3oNZm0Q+NZT
qcyFCvHiKRW6K2x70cyms0YNO+RyktiT6MUpt0mMVV3Ml0G0tMq2oo6jmQq2vQN/E8St2ttr2PrT
qeWWhlhEyao2/KcqDhW3xp9zYlZt+JVS9qpNh5ZTMsabHETVER5mFhe6qOQJK0oN5ni4nIzLh8cG
OFC5v0snWW93XbG8xIbeRKaqtn0/jxjiknMJNW7xmB83P/dwQk3GR+eOPx0H5WujABJU7fbrleMV
Vx0WGfWhyTQqWWVUSar3eziJHst+ANVu1Zt9o4S54nhgmBOb8uinyXj/pkdEqw5/7rVSz4qd//1/
CvN/6GpGSFJGDgdlB8qwKeiGMOCtmTgUWvqWo30ZGiujb77/8+dtstnsqs5VsghW7Ya7XgmXvYiW
vfLdnxRa61i+NS75Keqbs8BbTCfBa6G1Hne6F/f8Og7nwWTl7DlrgpGiqjkbYoOTo2tCkNFkEwwb
OIt0QpKgaHqzBKQanvRsl4eJlUxKgQq40YuH/bjV7zAQBBWOPnqTCGaPosFN702p+ZrhpzPvCkR2
iLg9Pk72uBokaVMFXjzwwBts2/95G5hac7n6Bt7tv3hJQuu7f+oKY1lE9kvGovik+ONru6dt2cIp
KAZTzJ6AflRd5NSQ7wVhRUF81VZ71to6GhLyDou2Nv0VecaqTZ8Sdyta2TQq17ABT+PImpRvDXUM
Ln1dlPoqMrdVB+AsiMZ7QyCoVKo2e57CLZsU7WxGVq2h2YsJWZqyyZTrOEyuiDqWOitkI6qOwQ2w
5qhoZjMEgkKraqtDKx07Rx8ja9/JFJwslRvP93IdCjoHlVt9PpBEn4+6nhO9OJeUGkb70yROjtqW
X8qpgMKr3v3fJt7eja+OVM1lcMSi+6f4aD90gZ9avc89ERE5GqaPY0fkCp9KWxF++TrM8l3qPx5y
ukWWH1qUGozTx8f0aJDGJSfjufUaxui/3XaH3duH7vF/PxKLh4zG0XB//QPmh4dPpaCqCWobejLt
zfPs0GH9yhFe4wUCdipk4qGZUhEyRPSxxeovnIEfvU7svs3b3sjut7u7jkqNb8klnVtc1ff69a5J
H0VW33LLoQOhgVPVqHO3/xq48+etWrQnDiTgKsjFgkoTnGYClNl884A6NMN/zeoW8/6H6M5fs563
19DSrb5YeK961xPXWe8F3IpxP3Bvee+1KIihz7rdu3TpNZydXfdoaLmZBVil6KZYHmYNi6+Xctp7
lluy4a03jejb938U28ZpZJUuuJwNRf9/fJgvGeDImqalHlMgXr3lawIhXrnZ1pvN/rwNB5qPeGix
3l/bcFh6Hyv1RiwqeOJK/8Z3fgko2Nf9wAalXPuz//zK79y6H1FFiZ4EE2rRzuY+AAy8+L1Yr9/Z
blw+LhBAq9hiN0UlomS6toi/vVPo+7q5jS4fihhtQp6V2j54bG59hErtDoOUiPiBPqvcOF+Yme8b
jyuxE8ozZ6hwFYKRh2sZoXU8zpd3xe97xjW3T1g9954CTaGuKSr/owZNyBe+duC/N17HmrH2FqLR
VBGaR2MPNUYKqgzYU/dXevpHHe57H9Qm4e08EQrav0Ee8nz3Zv8HHjeYxEEYJJZXHkTuBHpLh2Qb
8XJYtnVqPWp4t4E1taPJY9HS5vxVVXi3WQ4mqwFaWkVAhv/UG3zvIH6Lrh79Saa/CY6bEl6tpZKK
lajn2FA1s/qSvLBSLwbz551Swja/54za6fL/D2eQOyW8XjotavDzPiKeveeJvbKg3nm2tYMkXuLZ
FC1tTrYXp9DO8L+3XdQ9S0E5waz8p6v/vY2mUeqPnaIh0Ve1hmY7tjXebbOO9PrtJEwfXcwdvNUg
co46UAmUstWaWjzywLZ853gcT7zgiYAcj3n7eTWswA60v1FQjuC+HVJ5+zYAe3QAxWsxIGJeBYd1
1eXyLdm1cQn9b2NUtLx5zmsn2zunoWOFk6OHSTQueV6vHs7vbPl45oCVS0orXvAhVx2Z7hQq4qIZ
MQzGa57EOzsLQ5iVBNg996iXcqUo2RSjBpvSjZwkKjdbBzajm9hOEJbNtVnD7rxj2/csby/S33zh
fX6/ce1Zj+VN+Hbk5+1N2LP3joG30RbvaPTFQqDArFh4P274Or//72RyNP6n0yxwotKuk+UaFtr5
BM6hopdiexy4mH3/rF04j/teARToxWN+fDAucHQTu3S4QN1eQ7vO494oCJGZqqZnAJpkasVEaYq2
NgNcxzEysNBDTMrL4VXv952GbUAAbFmywRBgFL3/8Xmj2b1GazDCAw7Spz0ATB3pooGVYn2dco0W
5aB1DINoef9GLddxzA2CtbC/IHWKbm7WmigWrbqMLx1c/KKZTat1HBmbVssn0Ua0oGpvt+dxAz3m
2EpLvX4ZDPl+w3b7+99Tf4+QCwKh4jk/vkNuuZmUsWeKEE6pOhrDSf5kT1x3D19VR/XPc9zpRQwS
0pw6+g3mtQxoV+ooARoKWJt1dDEJ9nDGcg1e0DAgf1Be0kodMJ1huod8IdRRfYjvgvItDZW26o0O
f//34AjRpt//voEOXke//y//ySnHaRW1hrEmp+/shfJAzVZ/gTvLX+8baOgSqjd8P32xweuoumqn
ERzP1tGJFZfcIpjdqveZinNnz6dXaknjEYchE1NyCZQ6DtgvL+4gSh2VRl8c79F6XJaOVqUO5NXW
hr7c34Lbr6rpbzvR0R3OXAnfR7y+essfH/NJae5MBQU7iENgawaDj6F++z718+KwIE/+IVEZBzN3
6D29Nd8/byYO5V6qRsh330Z4Y/8hoOTeJIim5YNeqJtW3bG3abx/pEl1HJW//x/OiLxsvd7mhtgd
ya5IqoDl/osANCIGUXUhELD5Yz7KLC8/qbzk49cpcSdgjmUIbw0z/JGKvEfLmZUbrsEB+BiBKC0v
9Bou7oBfp641nsR2sWfErbKOovlBbgm6klKzdXTYRtyulOKpw9VEhNUvn6NqDX0lcfEYjMtzVoej
OYycowtQy6VgYR0xPfA65ZxcHZ4roKvp0bn4v+HH293lINdxqz6FLcmf7NlqmZKaykcALZenDsng
6q2eWWF5+cp1oOXP82iar/fNGX5g9Q5vcTjnwV4KRFZrGOKtz32g7Rpuj+cUAM3tl0NSw76+sMpZ
QwpFq48zdbRW8GKL6DWMMnXLpPD31nIdd0dCyWMnK8ezZKOGs06EvvP9PV1HsvByEpYjWbJZw9Rd
g/2EJ+dgXUMdzui1NX/hqsh1UDJdQ/vnhCFZ07hYwJvj/1XM0DvTF0NK/K0Qs1FqWa5hddzZlrNf
AKMI0vQ/nMwfY967s2bOy5HmQl1H0w5R5aKdrY9VR48JOQm3cN/MKXVYpPv14+TAcNRBmvPgTBJw
zaXxqMPUXVEOEWRHpwmQnfDob0ddkAFBkh4oYxBUyzVMwPMDz1Pfim2iPH87Kv7TOfRQU6sjBjYM
Qd+4+SF7QzFPHb7PwBmP3clR14pLeI1tsfKf7zOsyLuKtZ9HbWg7c6CSPqP27T+3XHm7C4MYEYjJ
GsK+m1PFYoIix/2//+Pf4rmVW0e9KCc1TA/6oBs8q5i1kj2kiAQ99zejN2/jEu4cEEcNMufldLGJ
rIdaR3hhOOFSMC+We/y3Y8cKEGbjrW5AsFmlqLRg3EbxvBjpH0+XHQfIHTGAd9aca6RTLlaAuRb0
cA2Td26lTuSUCjVlIRkAPW71V7i2Gq7TeIJXshHHadHeJr+6fUYNcz/kpn2g5Rps0IUVJvaeW7Pt
9psH188LLAHI2VIzVA0u7b7Cf1iU8WOUPpZu2zW45dR3OFQMbZJzbSt6JLO4uz5qyAAC3U0dtwze
rcMBE72l7qtkI+ug+xHQNUgmqHcqNV3HBblj5VROHzox63BnOnurow6cznHgkZYrF//U4TwU7R4G
ptZxe4NlZ5+8p47CbqoCx3DfpOUMdh1Ikj60E6UkmlzHYXzGOt6bP7kO0oKBhUay/wJeVAd0WTCc
xQKVUfL65DoIEa5h/00CUYla8kKUOogLtjRJ506SxBtrejnJnLIFqcPV3z7lIn0qR1KUWixfxIyO
rfGm+3fBI1VYpbOgDq7ZO+6K2/HpsC6D+JAxVF6WAqZ/lFy907vfDtSDAzk17FWCZU2UImytwotQ
Qx3gzrbACMb20YNDKvCgkYeRoRjPH3d074evPqGGA7sN5+seslipo6Aa6V8RXSyGYBN+qMP1H1pl
r0gxa3DGCRwlR12IDcClpOVtLBRHqgZ5tqsTFyaxf/+7O/HyokkxKno9wDZeYGDxhDIFjJBzqcHd
377A9hQ4+uctCfy/7L6ESgXemxeWXbe5+5emlLe1sFXd/l8wpxxNxdosJ9DqCMa0Cd7vsYTXQbfV
jqx1GZFUB+qwQ0i5FPKtI27SCdxgv6KljnBh9wmfssxfUQdt4wkO8JMtypH2alvqwJKdWO5cRL8P
Hd9mDYGWXkrivnQTJc5SmJcfPzyHRN2I+JaWhvxqEfQ7vQ2RfOEaXTLjslDJrHpQXE+itGhlEwqq
o9zpPkr3O4vyafGYHx/eB4iJ11CDliaOcuy3Wv55x8Ah8oJ/wENhy3gKS5jlBaXJqcPTaCN9sh82
qsHRHQpzGxx0pOtAFHQCcfv45/MJjEf+9F8OGbI6bgUb4IIgaMNVEob40HPqEGroBEHBk1XyVutQ
azhxZk6xhYUNqiNbfQIZvaBTHD9zYoha8YHzFL2E0TRrWEvPZyFqC/kLmE4d/EjP7W+QJGKyxcn4
jTlHoKTGpUmp42AgEFXKXL5kXUm/+87cnyA88LxCN+8weDrmMugWfyu9BOw6xaL48RPjnHTKI1es
oqXNEVdHOUjHjshHE8N9fp3yA2ro+eVkedSx3AOs83VQ8V86e3V7dRR7P1g+Vepld6KOu/Il9ZHl
VuvYs2KAv0zA4JQF0WDFL+byx5fdtZM8EeM4eLjA+VPDA6yQpIp4hZd0AHI9yUJ3v5qxhkXNIRWT
xDsMInpJ+fX9FmYbNuhPXILz//noY0xwLqZ6chtxFDuW9AiJ8E7q2yU/BSqm6pNyF8zxTUsrFcXT
OtoFZFQ0IyyYUgcs8S5FCWavszWszE9Mr7ONwJ6kCYiRUsfryBm9cDKVOlLvHYERE9H7YtPu9lsn
2GSacD8hU0w6XtPr0Ga636rEDDecXTgnfhAdXaVAXvAXD7pxpoAZSLDuNmEmhQ3tbd6Pn3jxOcCn
VvXis/s2wja/Vh3y1xSOHCI8+wd8ywNsa/94b3mI3O0Xe8vdDdB9DmeXdazFN55c3Ox//X8AAAD/
/w==</cx:binary>
              </cx:geoCache>
            </cx:geography>
          </cx:layoutPr>
          <cx:valueColors>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ln>
              <a:noFill/>
            </a:ln>
          </cx:spPr>
        </cx:plotSurface>
        <cx:series layoutId="regionMap" uniqueId="{00000000-DBCC-4DD1-86E7-49D7E25E1377}" formatIdx="0">
          <cx:tx>
            <cx:txData>
              <cx:f/>
              <cx:v>Revenue</cx:v>
            </cx:txData>
          </cx:tx>
          <cx:dataId val="0"/>
          <cx:layoutPr>
            <cx:geography cultureLanguage="en-GB" cultureRegion="GB" attribution="Powered by Bing">
              <cx:geoCache provider="{E9337A44-BEBE-4D9F-B70C-5C5E7DAFC167}">
                <cx:binary>zFvZctw4lv2VCj8PVViIhR1dEzEgmanUvnp7YciSzA0kSHAD8fVz5W2stLpcE+2Iar04TCYS4Lnb
uecy/3nv/nGvH+/sb67R7fCPe/fHq2Icu3/8/vtwXzw2d8NBU95bM5iP48G9aX43Hz+W94+/P9i7
pWzz3wnC4e/3xZ0dH92r//4nfFv+aE7M/d1YmvZyerTr1eMw6XH4k3sv3vrt3kzt+LQ8h2/641Xy
2DZ3tn7122M7luN6s3aPf7x69plXv/2+/00/7PqbhoON0wOsZewgIpxLzAj69Ede/aZNm3+5LQ+i
CEseRfTrlmd3DSz7C+f4dIq7hwf7OAy/ffn3u4XPDv3d9XIw8ednjs3TAZPjT0/0+3NM//ufexfg
GfeufAf7PiA/u7WP+m1bjo8Pvx2DqR9M8xWJXwA+PYhCKimh0ec/+Qz8gBwwhhgPEftsGwTG+Wz4
z1b46+d62Rj76/dssn973zRb9febRj3qvJx+pU3QAQ9xKKIweikgwgPOIkE4Dr+YBD83yV84z8u2
+LZwzwjfru+jr9K/H/3r7q5svwLw78dDiA5ohDDi+OV4oBAPIeVh9N397+Php8d5Gfovy/aA/3J1
H/b0+u+Hfftom7t2/XXAM3yAAFQpOPqMvHiWiDDYRSKJ+Dfgv279OQ/9hfO8jPy3hXvYf7u+j37y
H+D0Z49j8Wj1XfswfIXh33d9Rg5ICKlehOSlUsAOOOFRKOWXu1H0devPFviLZ3rZCs8W71ni2b19
a5yd/P2xsLF37f3jVzT+fUOEHKAOJYrI8xggByGTVHApvuSmPQv8/Bwvg/913R7uXy/vQ765+vsh
3413+hcmnxDSOmHAdOSXmgol9TsKiskBZk+YS/bVyp99/qfHeBnwL8v28P5ydR/u3c3fD/eFeco1
X5/93/fwp1QDiNJQfKGVzyk/jg4wDUNC6MsM5+fHeRn3r+v2gP96eR/5i/+A3HK9PD48/kJ+w6ID
LkKgj+zFJI9DCAQkmRSf/B1c/qvRPzv8z4/zMvJf1+0h//XyPvLX/wE19n+mYbTl3dfn//edPhQH
gCsSKHye1gFzoPKRlPRLMOzx+b9wkJdB/7ZwD/Vv1/dh/5//iFRjxym/078OdwouLwmOBHuOeyAO
IrgB1fRr7wv3v+fyF+bnR3kZ+f9buQf9/93Yx/7iPwD7M2OXu19YViHZRJhSyOLycyLfK6voQFAZ
8Qg0h+9x//kxXkb967o9zL9e3kf87PzvL6zXSzn6z0z+Kwa/INHwA4kwKDrQx376A+XsOzYjD6Cu
RjwEFeHz357b/8UzvWyDZ4v3DPHs3r414sO/3xqbsv21PIdTaKm4EJx9CYDnPIc8KZ/Q9TL+Ms/5
C+d52QrfFu5Z4Nv1ffQ3u78f/dg/3he/tOBGByKEKAjxi3GA2QGl8knq+QL/Xt39C+d5Gf1vC/fQ
/3Z9H/34/d+P/s4+/lrfB44vOcMR/8rin/v+U/UFhROUzH/h/H/hQC/D/23hHvzfru/Dv/slbPNf
a//fhh/J3XiXfpqafCf///ndT48Ik5y9pV/q5Yu14nMp3T388SoKP/nV57nF0zc8K7PfFK7nCx7v
hvGPVxAciAqQ4iSVhHFJ+avflsenO+zJrJxEXEBdDzFDsEkLTKn4NMmBaKJcIAoCKcEIuofBTE+3
gPwSIGBSUEYZJDzCvg2poP1ac9N+w+HL/39rp+bClO04/PEKKlT3+VNPjyWgrhGYF4WwCRdMMgpH
6O7vrmA4Ah/G/+VF1nR09GWcrVkucjXwdsnVGGaoSsrQMXvKI+busWuHz4nvM0Qv7AzUZH9nQIVI
BGoB5zQEp/5+Z7EMdRXkRRkPQ9NkShQIfej5mIk0p906JdHCo3E3ybF+HJqpMeo7C72wPUY/7E8J
DxmlIA7xCNGn+989+RgO3dDxysSREAYpX+mQxpIPZmsGF92OK9aPIVlbkgS1x3E5dthsxwGF2z8/
CAgfezhQQWAsRxAcBtzjCafvzjEjo/t+Daq4qjw7RrQu3oZ0Wo6mwgXlTx4aXG1/LxhAgSoJlAW0
d7KHebd0i5+DoYrrJgvnG5mtMmF1VgWnIyWA+WyYu/jzx/vRweDxCAsjEiJMmdhzsMEtbpxQVcej
10upusGxeqfHOWrUWAZua12JujPhB/Thzzd+CdeQc/Bw9jTypE/3v8N1aLlYSYfrOGgzy8+4q7Lq
iLpAWxXkQ/0TZH/0ZtC7GCXQfIIzwRzw+W7zWjaTq62Oa63Z8dAMD1U4jdPGu1bRGdebYPVWVXpp
25/E0QsAQwaByMUihAdlezt300jlWtMmrh1nx3Pl6jSfMUp0Xj00Fke7+smv/hzbJ6M9zxoUSg7B
PJRg0VDsxY7zaOKa9k3cwbTzA8MGPLWCTPWTbX40YYgE5E4mOCzmAmjF9yZs6UAk6ZyOFwbpQQV1
MaisnfyDb4vG/sSC+Mn5nz8UwAfbwFgKcq/cTwgiwHXbE2LiuQqr12JueB43GE1bjMtpSF3HwzoZ
dVHUqpposKplHEcZr8IFaW9ahlRTtEv/k2P9iIFABLIkAeoFBQTvxU8tUW7GbDXxVPR0PUZZs8bt
GNXLaVkW0f87F0HBwZAREVQEAZPT54D7FYWFyzXkxG5hx2OPyi3LaVGoIVy6d/9fH3oqbqDXSMgM
IWVQ4b43LocMVEGMmHgpp2hLqwV8qOm6vIv/fJ8fI1NgyPIw7sJgVcT2nmnMsIPamJvYLu18Wq2B
3vplYYn2/WQUtHb5PQpcc9NkwVz9ZO8f863A4L6hBL0bRp1sLweN7ZCProNnLASB6jaVflXE8zKP
OalIfTp1BErPnz/vj7EpBAHJV0BWkD8GTY9lztuMN3FBvLsIvNavIfPK5M93+SHrcBSC3gOVBNIe
jFie7n+XXSdR+crDE6vW4uBChlV2mvUyPKrLKYtdKLtrDMH7WTf4l5QBQ7v9PEQhtwohOchMILuG
8gnv73Y1NpgDOrspljoqouOM5vJQN65T9VB4eRhov+bbuZZ6SVszgUOtmucPZdu0hwOafbSrkKjp
YT1V2P/E1J9i41n6AENz4OBPr4CEP/IZaupoXOdgjT3rzFYSVM3birO8UJjMUolWVMeja4uLrMmj
eK18uxuqOYcw9vVjKaJ+jpljvUklncqfxfUPQSCQhMaZEhg8witC4R5wsyu9rGjj4xFX8o0d5+a9
jyTmKV91eemrNkCnpQ7AMYEnAg3E3jqSrp4I1QJBfMPE0h6SScwiifKZHAmRLUsa2knkyaCtW5PO
d5CSa0a4S201zb2aoiWsFJiRu2Tt2vrBWHCmeCb17Derk+OyWdqGdHEXhEAAw24dBoVyh04X7uTj
3ODWHQ4Zr6qNM71eNh2R8DmykkikBNX6KF+jqdzkT7FlUZVXqiscHCKaxitncXmBaNZuSFPWhUKL
0/cC6zVGy9LoWLqmyOMQMMlUGczuwtQ+mFThqDwmedi3au5mYESjb2T9ruKVOysRdWP652G0bxfI
6sDjIwHGwfBultwvpLp2RTObNg7O9Lxp2pjqNEwMn36SFJ6qxfPYCUMK30/gbRcZUcxkuJcHKzfZ
MbKFVCQseXEXkCCyCrvVDDFB5WyUt0Oh5haXqUdVNybVSC+y0uYqQ9k8KND46Ql3OTvjbd61Sc6j
4sIPfqPr4oQ6EqgQ3k2r1bJUYQw1LbvydeP7hELgFWnR+DH2baO3ZGmIElnm7WYZy/eezEGgGp91
8bCUPDXdotPSdehuGdZD4/rqLbJ1bpXM6uW6DOc2V0B4pJKA5hAXHZnVsGJfJbzvL59SYrnpTRYe
ZpnoLnpP5HxSlnUVd9Jwu61GlDk1ygJyfz5l9AjygUiKNrROZUK0PtZlvaA0W6S4XDrLTmtdxKQO
EN9MRYBskkVB322DuuPboljdBiZz1ig8Yf+G5uWuCzvq78DoOA4HzkjSF04P24DCmE4NUHnsJtDN
fIOwiFTmpyEeulqoaVyrSzx3tFAjnGJNcc8Dfhh5GRyhxpukYnq4zNDaXfWhqK8JKZrHcJiGRkVF
PwiFNRtwnHeV22ZTfj5FXU+3VkvbKTQM0UfbYWsg1AL2Nptbt8YGe5mrkjoRj3Sgk7LCTReozPpL
zGa9g8F6edL2GTsKRrrhNpIbSx09BvDRWbuGNu7CoNqWchpoHGA22jRv+3A8RJg9Ftn6PqiKFVrJ
aYneWvCoqyJgnTLT1NfKlItResH03Yh6fLhE0qtWZ69Zu5ALi/CgZk8ecJW3aVVKuSjpA7zEZp3X
TWR1hFQeCnK6Nrw6bhrGrroIL1b5KeejmitaK9jMfnSrMDI2AVDT7SwnXJ/prLsXBb8uq0GqyZJl
3c6u8VSFXnutJMWvu6Vu822WE7Lpqg5dkirMVYWYS4K8oyov/b1dZuBjrMrjYS696mo6XQndjamu
o36bRY2vE2jfzDY0lYw5OOKYQNYaWFxPgGAVBDwdgmA8grd4xiZtszrL4rK04gbn1U1BsjE/gqZF
72qLaJE0bTlsSdSxKvXjqt8MbvSAZM00ZIw8hzIShDp22kwXjQ/QVrsFJRMO/Wk+cXcEbTaH4C7f
zbRolansdUb1qEa9qH6imwL517ZiryvoHBWgypQN2t3qMpcuUMfVAolLkWLpEh409Ub3E2apnyP2
QKrI93FjRqyTgbbuvDPDnClf5KtyNS3jnC0+LbXrla+dTecwDy9nh4NzYosLo8cuzkhO45kVty1j
eCei/Lrrx/5yWvvyoZh5s2uNPqnG4SYqWZ7whoCbsrvO+btaWF2poa3n98B2HqIQipsL5g/W9eHb
avUC/DkMd86TOp7n5spF+XmwmvYY9WHwpsr8OXNiieu8fIf9g23LW5lHD8WCXezlerSi/BSSVK7E
NKdiHLa9x30S8b5N3RC+y/NojjUj5zgYynhk3aZq/S0Vo4sb5I5z7k7bPNNQTc1tHmC6ZWv9cVpZ
0knyLmLdB1SUtxFbmOLc8LiZehkPubtDkZgqVXfrPfC7K0f9jUQ12gQD6B8EB7ViXdfGpm16VQ35
SQc+potMzRZf9Vku4wIK74lpqLK4GxWZHY+tqfKk4PhchytYyM8uLqr8BOinVpk2IPN0nCSLWYOz
ZgwXNTWLVjiUFHZA7MjxAiVELlQ1jQlV0QZxn1Nz1uKoUqLPFjXSTkAvRA+Dtg5US6ubfOFboDoe
CALrUwdxMpUaKd3l14RCDMnWnNcriqNxaYAJl4+yKMIdsDcmE9uTcFAVZg81EI9OVU3gHkbNxrds
xO1RBnF2EhrfxWFbb3BXwtFdEB0G3XxeDziI54C46zCwY4yb9hat87EX1qY2emoy4O3TmLBeuc7v
gE2c+mGuVdSDXOdxl+glClNNmuMZD2/bOjsarM62pWtbFYRTOoYgFoHUF8WMOZrktizSbpbDmRb6
VsAr300cYgSGacRN732QtMN0W414E7D8UgP/UqBSOKXZcllX8j7n6xxDjs1Pgp6NaRcU9wPJy2Qm
kBHbVqxK2LyJ22BgSUTq/LTquntS2KO+qOVRNFKjnG4/ymAqFOxdfoT2sIhDnaFUrqZ4GDPfHlvN
mo0MI30dslHf+qwHo5AiAnYT+BR1bQcJGhdJndcbX6MtsOZtt5BVgU88kiby4HUgakzDWp6WTSt3
tluvChwe4mW+btruZJy6q3Zw1Vvn+ssyL1kcFGKNSSfv8arz1BSa7vxsCehZa5XyMqsV7m2aaWdV
MZZnHrLzle3nK8RMoaLFbTlf49C4U9r3Bfh7eGtqaC5klCvZ5xdVXRz1ATvxbr4kRQ+JbprPSFif
1aK7yfwMjBNUi8N6mT8aPxpluvWkyDHkjbY9mcnE1JIXRoUB+siHqFvBKIQel7Q1QFWX49oMXJmG
kJjo5UQO+bZvTKuAZYhdNrhL2oL3bzAAqfSTwZvxncjnIREu3AaQcHoVtEV9hvKlURRxRaK2vY3G
5h46m0KFdlgCVRMzJRaEP/BFH04qF+tZP6xHo418SqfoHSRwFnelf5/NZTkonEMRp7wCnhLkJ7gk
6DR0ulNEs9hIP10uDTglSBeNWmu9qqLMjGrnbFbWj0FSmDWL26zazFGZ9qjeFrKIabjCZ8byqiYR
VHK2oNh2zd0SRCKuffuAymBUoAZEGzmNSoZtoZqwsGqY6XkLPDpeluyGt/0J1xWIMoQb1UTdXb7g
4zmP3Hmd1dMhy0OcVHTok2AN3swdL091s4p46rIzY5osxSAw6KbeIX2TifwwW9Zknbs07PFxiYpT
UVQpkhaqcdtO8ZIFSPV1b5Ixo+ms+4dyLu65KHf5E7YF9zcM2VatPhS7hdk6HhoLKxqQ4SzROKmL
Tqre821XlNtg0dWGWXIhMXgZuu5ZmG1cP2w5DV5n0LUt1RRjEl4A09igyM8qrLsEFI0HouejoTTH
HgVbi0ihgqmO1MCCTV6vm1nIC1CVb1GTPVRtuGEjS0E5SsOpTI0R1wtrzv3AtPJN/U5Yn/R0uTWy
hNQNFXYwOA3nMNyMxNYbKvUF6Kd646bZpKShS9xTzUEDKzNgnGCOiOHEtNVwVlULEHY+qLaA/E6z
5TBy4AVlS7cFm1eVL/a674fUBkG3kaCnKTY/EZ7AvEaj5Eo4dKIDdEVycRY2IDdxFxxjM1apRvV4
xFeqwaXCQhmdHwdh2W4N8wDQGLSNCnj0vgS1J83q1T6VApa4aL1Y1+rYy/ak5m4+m1tzL1YWxGKp
qhMjgZEDm34jm/5CyKU9nzwvDhkpIWoklO7GK0uC8pCuWXBbQldyk8voA586kIvEbkb9leTBDcuC
eBxAIHQ8/FgKOUMbSqF1E+I9iiqrSt41ahE9VhP1p6UkbUygCADFnt+BvH43jVKozIou5a284Qsm
qsBkY1rtt8676kg29KbO5XVRBAJkjf4S5jeXInfmDBFmY2/8+3AJjuzYkbjgU5FoKq6cnoE3DFmW
Nnl3EdSljofMaVBIxQ5I2nat2LCJnGUw9GA6AdH8vMxmEQ+G9xsYt1yavvpQ24mrNSjOTaeBb41O
OyWH/mOI9WUzYEj+oCMpxLvXAyJN3K/dg6HLJe6icNfJld4GeGwUWUYW6yxf4wkP7mhe/Pko2JgE
JJ83LK+aWvVrI5Qs+ruqmU6I7k5LKGBHvQ+yhELXk0C9KpECLbA+Bb/zx66c342t5nHbrJDngI54
SKEnIipNljSYt4dZYe6DsXZH4xiNsSjK837MztuhPFrmaVJdU0XbzoxQdVYRpEG41DG23aKwLEhs
alwpRLxNK8qzpLI1VlHVvO79cCikg3QGmUWhXqRrE7QnmlVege6R+Km9NU3w6FkvL1A+FKdI9uuR
ET3ZNCWY2RkcpJov+Smd+w2qs12xkC0MhoJ3cwsbcx1so0ZABMkl27Y6uKhku5HD+jqfx9cmKod4
WfOdEHYL2SxBY1SqwdETMw6XZiJaka4/oT5LI7aOcb22DIoXkJy6Ka6mSNyYyoUx8/aiR+zt2kbn
0UQPpwbhnZUAUyClS/S0pFU+3IY+uMVlj457aS4XmV/12Fw101qq2pfv0NxvaQtx51l4MmvjYjOQ
I8uiI+9dKvvu1CELbQl0MFCqN8XoIEcZsQknu12cS0HH2Gk/YigsQ3smmSE45rJdT4hlc9rP0a5s
sksctnk8C1eDYpLtoq7Z0GZ53ehGJrnGqcPQ1LpaQqeMP46de4rdDqsCCZ4KLbpIaQyDNWUzgqBn
NTOV0KOS2iR9tSx8EyzWTnHNlugWGsbxOkJZoeMeBXWTBK4rIKtUVdZpRTHyZ0wDgb7ipYUyvY6R
Hg5ZPRen/RDUly43/cfBzJD8AjsAZexpSc+ItgbUrHIMg6PMgeYT54aRB1By2OtgbtxhgIrlbKQ8
H7fYCfe6y6ruvCslymKEy0BvSjaRi6wLMijWeM74zlCt05GRWiYQUrJP0LBMaTfhGzMXEz6Z2Chu
eDcWFwRU5WTK13NPsptIrpcYFP4Pzrkw6eUd5LsurtYP1PrzRViqyp5URzxfNdT6oqr0Bl5yGd85
AAg8bKAqygyHjreYLxlppo0APSsYoFmoitMsyG9ciJVv4dzO6asMmmftpwuSR5cgBLfxapcpbiJ2
7goN0sdqqlPigjqL82zIPrCiqs+LqktNJeq4MijOfCWTtQ8/9FaKtCHZstMwJIbcbpYQFnkWowB8
N2YWqoxd8iNPqzxtuTPnprXH8zS/qeHFATX0aLqxgrxrZfdaiBJEON2CFN4V4kPlWAA9R4YVjKn8
cRmNwPRF8aaoWQ/qo0XzYQO5ROmBvdar1NdNl78lDQQs+IZhqoZnCgNDE6FHqoD19V5lph0lCAcY
Gs+8L2hSzHZJmrw9FMO8C2h/VU70fPSmTApHsmMYr38wdWW2ebm666ILmvlkclN7B31Z/qFvrbzQ
Xd1vXCn1Vd4RUHZLF5frGDCYJSxXIFAmay6PioX7CzfDTyEDm69bM3HIZxWGTqoqqhPU5uwaAvxu
sO6iBDZ/3ka2MkpGpk6r1gW30AiD4prBYOd6Ha3fQVm0ykJhveka6PG099WFENN6JHz0xqM2OJJY
XOS0ehOCHY5N2Jq0EJF/HfAGHAFI25AOg0S32kBHPxV1kS7F2NxGHgQEXjbsGuc5PALHhVcwydy5
sY8Sx/hy0fmouJfwy6J7NrP59aQZVXoMX/cYyeOibPR5lQfAw5mrTrXMZqASMEVXZYVU1TunopUc
SztPsesYU3IZUlRgGOIP7r4SwymYBSZoi72DybZOLOsul94sd10B6hNEzKZxUQ9aW1gcw3ikTW3f
Nbu5HaedNLo5LOesOzQdm2+pW7MqthF/S/BI0h5IdAxUCm/CqMHwKgGZ0jpq6hR+/ZGWIA2psF/J
IW25jGe38jmeYO6NVn/N57KIDaH1kUfDvIEArFXJolkJBkTGyuHtsi4fK9puVkmzVANXjPVESFoW
lCbarEO1Xeeem+vcoiZIGsLt6dh5UKwondFtyDKoC6QrO5VH1TsQSVYQVDhyMQzo8TEpHdpGkoB+
FqxTXIzTxUqBSWvG9W6uszYZGYq06q2bNzPqhsO1YyJxzYItpHcd7MzKqzPb8O6ozMNgUaZYzcZw
mserzPNrgWp22lbTSdCQJuGU6Xd6LIt37VAxp/CwrDByE+iOFLXdRCAcP0p4FRKGBNTNaspLexdF
VRGeVEMWpjBH14Wq7IDvuyelGfqlvkpMNgFRgdjJw9iRogKHXFkk1QpcEOiiWztON52fZhCQpBiN
hpQWBuLSoLJtIzWF4JCHq7WgVASgWkN8L2yK87GK7jyaVw7NiS8iYNwy77IjXJTW7OZsLFpQqUHb
PcIjLsPHcVxmiN5xspnijW/t+wq+c3lLIwu1ANcjzT9EpC3dCfIjL3dLMw15imCs8Hpoxk9TCfix
UDoNEF6qIrJDMRQJmEWuwPpH4NoIb/s+o2wHtYIbaIF4Xl6jJuQf8ibnFz00/Pmh+DROsH09VDug
p2sIhKIdDidUdvJSz0DyjsJoFnSTjUO9HJqxGd8YrsGp2prDBTc7Wo1qdTDlByFEBNVRQdxq42Kd
KC3igbjQHS121c0Z7UN3odepshs6IXpYzDOPYsuKDPor0B1Bz7bNij40fYPipkHSPI4kGMLzdeZh
k1asCRmMyhjKkz5fArexzkz9IcjyzRy7gqMgheFlEymoXAEoPXMX1Ue0zEaZVqCqJjYgCbTbW+yD
yzV0oMjK/kMjxJaSZRst3ZVb6uWtqUB+jvB9sFQgFA7ntu42sx046MIdpJsI94czSMyXHuTWRA4F
PgZrvyuA1Rbz9ChH5NNaLP7doMsEflDXqXWQBkgQaHfQcYHekK4LdD6jW3iyViC4PDXxxSY0nYBW
870tFpvHiAcwNsoHvIEuPmvUTH0d5/ahjOThHCzvcT7yM8NnpOrIbfI5789hSXgNknl9Q6OJvUa4
qw4n5j7IMYTSXXhx2APbTqGFKialeyKODJxVVbWQYGKQKdPB0hb0unqOIr0N0Wj45aK1FEkVzZAN
nOX/y965NceNY1v6Dw1PEARJAC/zQDLvSl0tyfYLw7JdJHgBSIA38NfPoqu6ynZ1l+eceZ2Iju5S
qyRmJkFg77W+teUONpx4majOLXhE4r6lNyPz1VsRzkWf1pWcwnNv55ZCa9js1j2Zg2o+VlaioQ+j
2vBMlQP6As0o2hP0jeMIdacRB625C29kXzm96zseibQ0nVQ7Ovcxuyjp2SbRKlDtHguG2z2dpsW/
sNZ60V0+Tiw+Blp6bBd6QAxytUb1lUyFH1/mzqf6hNsr1yOZgmDN8mXA62asBzYGZgQuLGiOYt7r
fgjqB1TMS/FuaFxDb+rFx1YQTx7+22EX4onvazFktLN+gQImvzGhyIf9ooQt92UUdj52F17wRJta
05uWrI4+1XQ25CKGyDZHXzbrfORtVHd98vs2MfFqbD9OcdzL+9DSqr3WPWydzJ9H21UJ7Qq7JiJu
fe8q4i6QR/zmHAKGKZsLGXgENdP0d0Vo0GEFrHbnSLc4EsPa3mENr8PeTHTwdhSgwvwyCiV21Cyd
TIRX2mProQ1sGsgb97XfmSM4snnzfF76wRKe5J0VmZnhXhaoO2/XQskTvLjfBFtfcaSiyUIBfukN
dXfYvIeLDOOLmnhzbEsRH4ArbOTHDC2HRsOhDfS6K9dSp9YzYUp6gdpIhfOptF6ZmM18dwt8rTSK
R/pl5JW3h2eev89VYMkmq5XvWyvLeW9nQEno8o2pjpCgUVtOZnA3ynQlijqJtRBZ2l8aRiEElU0s
btvFLcdAcoumS1QR2hCV73JduyrDWkbl3lpl3222yn4UOKQXUwssc8rV596r3W400U2R1/XbUhD3
4BERPExWzvIw89qkzFuL0+r7T2OgwPxEvtwDz4gh5DRMQvOyeep6YfdeMQZniS2iPy9oyA7B2GC8
gFdltcj7p8AE6GogyIV4J26d0f6ZjwI37amEffKxlmrO/EbYbFChShsWNSTxtYfP1MkO1ayDvLUa
PzyulsqzIvlyz9Cp3jOsu1QE9DVUayBTOLXBWwMVAcYZG4IMDod7rmG0vpQ11Q81Ye/pDGFnJi3f
tcuUP+T52C27mrv71uQ+dgbdpCxQ3ZUbwyDWD/yuFuOcQ8rDffJdU8OdtPV0MmJoDjyuxduM4SSH
bpr1DZmVvaW5PyYMCiW67yhI4nLb7fryhfg5vbBufDN10OyA+p2YzJcbt/RxhhNjuBUDo2fgRR0c
JtN9YrKWeUb6wO1qozaNtKKT3sNNpLsm6nOZRYyGb6NXFmPqCdWTna1brLB6jt2nntXVnFS5F6Dt
r+S9gHH3vgzd8H5uOI4J6j94+E1XStb4bqRwhlBgqPXswzkWmYNldjujFNlbT01fwqi3D2ot7b1n
xnNFGHQjEs/sCEEBqlVkKIQiUkVhmdZ6pR/KfuXJ4Hi/o9qpWxsW/tEwcAAJB1y5pmSs6kNb+c0u
BqhTYONZy49lHvO9V2o/Twb42rBguw77Kh8BcnULdOIyGMCcBZe1hGa44dmQSdpgTucu8qHuzwXB
o8J5FlDOnqiv0A6AqDzAkBQw9co8OJRNgJ6deY2fFrNa92vo99fCm8wbcxW9rerp6+gr0aNXWk/o
aYqU6XyQGW09/6RavZz6GIVoVIvoQiS0rHz1o0PYz9JLhjUPH5aAzR862wUiy6feXQPhR4+qmFF5
mK7ZravitxBweFLr/DhF6xH9m9xbf6yTzl8ewYR471yshgcDVwzlq9R7rH/gEcKv9n0j6asl0da5
5RE9FRFWYrIsmj3mEgQA11VzEmYSx64a8+NYMSh0UmQV9/UZj+ypVuX6ATQdVO0C2qNfxebBC3Ob
lSj70dHaqn4a6Uzez1FQ3Ea1nHA2ByV0nDi4CxbxUsebvkratjqMEZGZr8EWAMcrU4ECH72dDY61
XOkhL+vxfu3GBmVGk2P9l+IrnXP7pa3V16ZSc2r6cfw0VQG77XXY26QbQaAyO+I68PRgdi+pD0s8
5XNQorCpmrNjds8bMiUwt/dh7x2XXE2nKC5WqKXROQjmPqVMdqnQ7oMNqmoHkOS5bevP0QDMRHtt
QlwXJpHyb3Qk+hDlAnjBPPBQE/VxXQEMaoe91271jec1mXKqS6GrLDc1unGbrEv5CClcXRa/eZxQ
OU+8lXGmLdoJb4QdSYHdnvXiY7FGDi1z0XquvFjTy72YpuICzmPAjcCeKGaBA7iFhtVM69Pqzzqr
sYnuJizitJktUCpf7IoxfMf86q0FL7aPOCkyGII71F7keSD1EVJ7dW6F+9hZYnccn81XT+M8knSW
YRpT97zybiZJJ2cgg61dXZvIhZdnb23Fa97mLQRL5iR+glTYK6fWVhnP0RiMM06ypI+Ud2k8tNV6
mr13i+2GczDO7lLgeE5MOdZHATUNIvxi72zPISixxqSwicsLr5lKS4Cat7zpoKFDdnYYDHCApogm
BG1XqjgF+ScmP636tnsnfQ+4EjbVnWraaK9xCu7DNah2zmtZ1kF7uRYkhhbst5AEJbEpsUxcBmVw
CkZF9OjnzN2sbuyfoxxNbAul8r0XeyfnvLN2ox9kU6X1DVTs1B/MRzlG7f04RuISV608I9RNjr3x
7HPOQ3Ixvc9vdNH3XyAe+xfp9cWFEDUlOZUjeOXKvwPh5eU77GdwHWCTwfQpVBoNVXvsHCBCwbea
Ua8SDyitd65RYh8EXjTAt4iG+zFW3i2XsC0KNP7vOq/j9zmI011DoIUFxbqs6eQa/egH3SdOrbqx
DY7DvXWTPrJOxzsZuiodFje8iQEufwOoOkFzh+25DS7xgtbr6iBzPxZzCWd4bYuepBOk3rM3QWrc
SkY4QHra5T2ps9xnywGaCTmzufGSMsc7UAYAVjVD2dzXjbXneFlElxjn+FnXg9xMbv3RYadZjniq
xZPRdVOkVdcuWcmsdXAyPX10C8EeIJth54CrHVvmhh3YBDxtMjLmNTcoMaF9cGGyyZ9qm0C58y+L
8cJzAU0lSOnYs+ewCPzfSu7EcTCoySZXhv5zF8X2YQ5DD7OWxuBqFDPndVhfq5631wUt1gOtInNu
81g/eq1ry6QrWnqKWT8ayOjB2qYzzLGMqgmdvb+4K6T9ZhehMfSTCTK+PjWxwi4fTwWBfl2YKcy8
oTBpHA/+mOqoU58dVeW4E8GaP5f9UP9G61zAU/FwFnAOp2EYfCwbK6YKS15qXySdltW7oHNRmICK
C3gmdR+hBib2MlhbH7ChoWZrohUMGPrGGcgvI3s7rAx6wgqQM4bCXLtR33sluoV37YzdL3Yg49Lc
o/yuh6BXAaAhhryEYCpQPFVxceZK5Sk68pgeAwWhwe9aOSRLqWF5hMsU6aScOuJSEo7FV3+oJvii
DJhWV9bngCryRu3cnwexYn+I6AIXg643nYAHWDSTuurZy1+DdX0rF8XhyMP7riPsY7OUN3XNllu6
+PWedd7cwRrcuuRQfwn5fBr8Lk96UV01Gz9ILHKoiYsMUqnLCWBSxHf9EtZobLqubVNQV+ouAjFV
7AChYddDtX0kudcnMpBQlkZa9WkR5PpAiraXSexajfcUewwIEg+TKWafIePJvenVwUbRvCtHZa9N
NZnUNLUP+woRBSDZcYIgKta/icS+dKY9BWgaUrrwz4IVgBwAUx7angyvlUeKk9B5YbNm6M0RclSP
BwggBJpdL3H9Utzj8wZHBB7vUi/VAvZ01tN+RRBnX5cO4vGKm+SVQ5etcDG8i/DX9t2k0XtmcTtz
gm+q6xqS9Z6LjkKVd4W3nrGvwqNlcI9RQUH0gj8awgxKWiw+vlvkUJ1soVCj43v+zmKThoHc9j4U
MyAqaEiK4xRTarLIn6ddAbBkD/nPG1M1h48zbMY9IhTwh1gICGuJPk40ijwc/tvqCyJ2RIc1vF+V
nI+Edg0KB67mRFmve0/HCIZqp0P23kQeWEFmXHsd8qi6zP6C14GiL4fnhX65GP0p8yb7UFJImrZx
0EBHpdeThAD7S+jyb8glKJ0YmW2GcDb7NvPkB1wZga5wMvoPnH7lxi3p3MZxlUCYB9QTokTAnrV1
nQPLT27mwyeY9QxG8GANAjICXfBxzvMGK3ZRAFyxGy73Ao4kqrFqUXWyDnQMsq4ZSu9rOziYM/Wo
2/l3fviPoB1Qq79iY58BRBhZlH+MN/zzy//9Trf4z7fBfH/9n9t0xL++uv5rrOI//luHr3obgWF/
/pe2V/Pn7/prBOCWtvtzHuD2xd9yf/8h2ff7lMb/8M3/u9gfYQCl/xzBuF38h9zfD/OU/sr+ffup
38N/yOphCeDp9SOGrVX4+H2/h//ofyF/hTk5foBoB+Niywb8K/y3jUbDd/CDYbQFMoI/w38Rgv4R
8hkYBsARUYmQS/zXG/zhLiLn+MfX34f/Avyi7ntm3RdhuA1B4kHs49dtKcPvFyjhq10ciqDEdj0a
ARthB8IB4kDx5j2glnqIVVKHdthZVpaHKvSrducxaIvRHNAk8JdxV1ZzcOZxLj6sWJGvsAGaGXWJ
x5s9Yjo1yvxO5O8QaTMwEf0pVY65/Xef+r95H9vL/OltYJxTtHHU2ECC4CeK2g/R+VFuwARX0Bw6
Og1wiAtgZLQYcvDpbf+ol7A8gm4BawJt4RfsP/2JrfbxOUbAjQNkhwIaIMz54+fowl63ZgaUbPOm
ujEVvPIBMHMN23yoYO1QMFq2mPJzV3PvyMbaZWXhPSGcYE+QTNAYoPenYj3iVdq7dar7u0As9jCb
HlY5t+YEepiEO21VBQSv85433zqFQCQ+VKNdwysEqypGFqle99E85OffP+p2nX7xVsnPwQ+81Rip
zYCyKERoM/wp0qIK5k+s7vNklHX3CKVb3NrFB9Cwrp2I96Vel9uZiyrGqco5rJYOAmFahzlNGy7K
VzHNzSdm8tgk/kIF+OW6mJsgKaJxswSrCivun1cHAn9/Wx8xUnkE6AQSuEgD/ZR+mGk4NWRQFBVi
39wSsnwd6m4FeUBDVFL1dGnRxqDUWJ4gsK9H1s7Q4oohenPt1N5NdFENKBvdZmQpwfcaMIi3EirN
JazJ/LyWEjSf7VBoamC2Do5r28PCh5PQVGI+O0nHPY2Vfw8ub1/lKjzgNvZo/IYYgpmlh0XW/Vu9
DOZKBDWvdUDdb5oKD7Z/25yZFOM+z7vgtvOsBzQu9HZsgi9PTG0v3WLZHXeK7/Q4qycWTeKLztdn
U/P1BYq+etWlUi8ea6D6EJDRcdH0F1lYscvH3t3bUiEUgcYArX3dLud2reLbznX2qlel7gyUpNTk
E32lJshvIrIuqRD1I5tWewupYq4zzdpuj+jj/ESpV0Gu8vJTv0StQhOwbs6Bm6+MeTfIgQ0nyK/y
dqns3dSIPRCYNRXAq8XofwA+UQZJxTmSB4sHPUZ5wbALAXs/EOlmhS5uig/LAg64XXh1LcoC5+Qk
4VgLjWc7xsEGp0zXCa+7V+48sZ/iabjvma13tT+egY4RuByt/kWGg/y8/SBDjVlyNESmghM8Hj9t
Px2soEVHDjQ4n0Chx0sHRBQodH8Ius78Ni6Bf3QD8TKvku5u9mt0SjF7HRDBaDNTTwa4dO/FJCPh
hBgDLVSTCC2P0/b0B1DlMycY+X3E1n/OUm3hye83zS35vWXSSByzOAS3+uOepfhEwWdMZdp2np9V
HfgMMa8LNnV0PQtWEGvl9JXk03xoCkJ3fuFsJhqZf/jnx/PnDWV7HUg+cww4QM+BWNmPr2Ohnoaf
EpSwZqf+d867Yj08+tHBsDF9/C7syK9yN3/bxpCoR4Qe+q9PEJyFFvzjVX0SF4E3AsZsXVBOu3Ka
+/chgNvPY03hRsdortEIIaT1XNcaHogftXWXoDzNP0BnC5OhFOGHfrT2xhPA5zpK+CXul6z2W1SU
//wJxfHf7hWS09vxhrwIBgkAofnx1ZqZcZg2aLilmND0j+wOL/6tdB2lW9eUH0TJM2J6RyG+RIip
T/FlKgOEHpcGsKe1kiAGHXzqwlDfR7Ixt3Xg2C42AUBISN/ZHObmTVHvKD0tz9M0GNDt6pU6lO8h
QScvlc2fkNJtT/Cp/ANrwmfjgfbM1k3yDDfxMy86/mTyUmR6k0YtxGlIMgODJOPjizTYFFRiPWiT
RXOzfFNXQ7Bni+MuWftpfLUBhT4A6PQ+IrCEzIjkUVJsMu26CbZSMABdMeeHCn3qzooi3wNcNmta
cB2BKOrjJwst5Oj1ZX6oAU8kkYzNTvgKJ3Nfhh+ico7KdG02v6kicCY08pFJryv0r66eb5TnhSAU
Y3s2c2Duo02GBogBQbqQZI/tDGRvFxR5hvT8em7LcYHn1wUsK7S3gAHu6bWMggdtq/nQBbR7H+e9
BjOD0FRkR3nvVTQ4FznsEmil9LRUTb5b9NTAnQjqJIC4dbaxWc+miadDSxFZaLsJTEIMzg7i76x9
tDks0pDioMTbPia7oYihfW/S+i76ptePtJMH1dEZ/AKlMLA9e1wsdzv+Td9Xm9RPNtF/oEPK/bU6
tcDib52Ehco3g6AaONxrOezbPHofbCYChZsQF5WXBEYEQIDllTtUin0bgL3bLIjGi/RNuNrhUEer
eGtx2hxUDHgtAZ42NNlSdDqj04j7HGl+Hbh5Xl2TX+1md3AEM9OpVs2VTapOc9JFB8v8e996H0sr
l0dnVg0azCJr0E0T+ty+QX4mrwyWfHBAlLPLbJW/LzbHBWgZv2ti1wP7rNfnvHfkBWV0cNJFRS9+
UZ8oXfmBuHJIS167d23feGnRdN3j4Jb6AjHBpV0VvyoAwilc4PnexJ27n4Qnz57iMIRalLON5oe8
meYU8Xt4uggXFXhtI/ibcuIgIjdnqdo8pmJzm3AP5ydEGD6CZ5NA95fgfppkdBO1Vp9xzLH3fQ11
pgJFvY8RjIawDc2WwtBym7PV6hEhLbHQiSWVaoLzuvlfbbnkaVzlMjF9+VWHQ6C26IHcLzXYjm4i
73LlZCqLtb+OPqpTQNDaexjwwDzMZK3flC6uhIeIa4ZGf0Yt5st0EnB8Rh7zMw3b4DEsN8iVm/EF
yfinqivCcxtYZBwa2hLQ61jIq9SwAIOuHLJ2jNyxwQ24hbgQfiLY9F+9eGiPGnvPM29W8HU20O9R
qpY7QGPuxtICfqOtPVYdELFskuGbGQlUFMZk1LMKnEBFAgi1m3XpDXG8r6tKfjWg5tpsKFt1lZvd
KTWMzwYMwQFrrH/zlv4z6yELcRPw1GPOpc1moZK6cBf2zVpt5HpnN7uVbcYrhwNL4cRqPPH7KrYH
HI1iX2xgLamq+6AZWyB0C0yWhsSHEdH5T5OMj1o0Qep3izmimqnZC0MUD/LH5gqjPpLzC0iknoKF
huQVhQ3p99KrhzuoHsVnV+txh+EvEAntXCN9qab1MBY9oP3IAiLthvwoKlfCWtbytgSQgSevnr3b
uZ/UU4nELraFzoKfR+2A+toHPr+OCB1AXk4mMkiVcLe8ubHgl77T6upJ2OQITvNqN0xL8wVsNAh5
s7avXBVLMpsY3l7uxqdy9LDxu3CXW49/ElM4X6sYQhMeaHJbi07sZiZwZ6aIeXFmeafi87TAByxq
hJfSQmFIV4LZMSY/QNytiwTnv/7gejAsmYtncybYx6rUDwMPT8D27HcdILKgkcvRz/32TjY1dPgu
IrnYTTkGkyAPqoLlWcYRujtftQNotREQ1UB98mUeV03uJlARSERsV6rmKr4WlBYhHHc8Bo7z4tz2
zo+SEVmXDpiCm4MHIxG9+jIKpLQ0XvHtpHMM0dAhbaakiP31BoW6y0Y8aztrB/Bia4QDuKomeejU
uNzPCixKCvZLHqplJbeMdzyDZUxPVYTNd2xjyIfzQpZ7xYCYpQ4mBqIAHcIce2uWkO7nSfabC40a
5aLl2GC9ArjZoUCEFS6VPCwt5zc4x8ULLt70j34NOvQthxJE78O4DyDAoRipUQWTDrwq/GSbFoR3
Iziwdvgydf6MSsaS266S5vjtpdaiAB9uBnlwwQwfwG/NMVINuYX2BmHTFOQW8OmcCILDGM0bGBPw
tvSU45S5QaJqS8ds714us9i1Ye0ejQAjlfBA62eN1BMs+mIT1ahGqHqAtn3wBhZPjwt8ndty1V4D
5JOEn6peY2kgfwz2MfSinOwrNJQ2ATUkDzbffpGvmo2hMOImimyRrZQ2H7pc4HVMMP0S5pvug0Cq
uYdtzrvHoBOsT0lTwGSD/I0Fq5EqGyHV09SqFXcDBAgbssBj8Yx/7hD9rirtpQHHTWoMOqKx8eZi
5yCkHkFQRHcadSLoACLgOoFW05dm8R3JYEeLF1FofHQwFkBam8B+CTUTL251ZZ/6K6L1qCiW6FMD
k+WViAn2hCbL0u2hUk73FSSR3xDtra6h0LDakLpAUElggZZLxoP23Jm8Nxj5EYl7JVZvpyIWZTML
Z72r46HZQ7Utd3ZyDvFN9QDaO/zURCS4Als8zZ6CM79a9SD6pTxDup1vy7GcSGYBx6bNwvJ3tKnN
sgur6LMuQfttmajiDLzZHRGvre8YrbqHsQnC6yr8IdONws+BjDnPDeLhsxBbp2aFyEJUEnvOcvZG
bN9g9+lmfext0wGmcUHGctl8sSzPcHwc6hKZjBsKknIXdWN7JISp35RD0qvNB/9dV8LgS2G10zWJ
B8T396rvxg/r0GylSoeUzqwJTpC8llEiIYUHCbIe7mB6DHTgiKSA1+msSSHmNsd4QAIZJyiVl6DH
MQ3wkJww4UkobJrE4NMm+YhyIib50V8Uu9TWW76GvLJZ2ARA8qm/nEk1kccqNEGcWnT+Rx2uxTWs
8WTDRXUveRC+osZ8YmXxYErAIMiFm4t1QAWbcXgMKZuSiDrgeaV5KzTV6cCALpdY8XfdgkLKRa33
4M0I2yxcmoMDSVfOvkgFctOpF0cOIno+4lo46IcgWu6KYQJeqSt9Z9sVsxFUxT8i0xvct4NANHGu
KfhcrhC7bMkOvr1EYsEUV9vUOeYfjUAqyr56xgiN104DbaFg6W6pGj95U65fgONKMJglyH1ZSZk1
YLSOIrcvwOvjD+PiiRRchfliZCizdeUW62AwiPbGwAsCA3QTxvZ+5bCCSTUMD0A0fZvgyYRESCgD
Fx2EuPsU4ziiZxG46zqAMdGN2f0vqQs9VxzTRCLLb9G8IDc4h80OleizQtkpnX/n19OSqAUdGyXm
zcbDIx+jz0FNXtWEPb33u0eTj0+1B+OjRN6plqBa/edvndj/18F/Mf4uCKEc/2cd/Oe/LfOXFP7t
B/+Yg/dfLIYFgj9B5PuEQMGGSve7FO5x/JUWzBwSaHA3jIYL9L9/aOGxjyF5JMDYBgxqQxO8TXz+
1yA8gW9R2N4h5HUBPfK/JYX/OFomggwehAySAEalxz6Hhvtji722uQ65xCGxr57aa5fcpsfLwyX7
TWTH+Rf9fOD/2M9vFwvxd2kw8A+Kx7c399PF6qFcCWoRkGTMIeUaa8P4fgZ/PgEH9YR3QJBTXNBh
W4AapiQvBObinntdeGoAHiA2Oxf8N0QyyG+LVfrsybg4ucax/YIW4B0v5g45dTxcTysyQQeGrfTe
93h8iV0QvseUKnPQosO5HQ0dZg9AvfI/ygXjOGJSMWwbnRe/0qFReYboZ+AnAeK9U9bj1IDGJiEd
HWK4fk9zXY0CvJpCjHxYqwGSH1uWPCsopqecRNHGZN8i7Pw+GLmnMj0Ek8Eh69ZxH+et+NrpPJ6P
QxEVepfn0GN3AtsnhsLVfsVS1FfI4Rpg6mqnpr7r90XfLtHJY+BmHwOB5jDJJU7VU5iDPE7lZNv6
7AO3wseHUjoDOrscFBxN8ZyHkbRZ3PQFGLLY4RJiaT9ArW5QjnM0XzDfvOmoeGNTzAxxOZL6HiCz
tnPTtY048gbzWjR12rQ4QNGbh0AeA1MC3Z4LdlPpnmnYvgBS0iWfwI1EU2jrVCB0/2UAtAVgootd
BGxPM3NfzjliEa7yhzkLFcMgFum55knPIr4Lgm6Ru0Xp+ho4D4mdqGwWKGG98KYklqHCHIdIdmcj
MKMrdStiD4Af6BvifjEoc4Etfz+UGHaXRqhbdyEw+WBfNejTkwEJ2Du2hmp8t2rg3uhpOtXvBGuF
PQ3d4L/5ZHQHJLGUBFFUYTaDMhWbL6Yy/EMZFltEKC/mg79aVxwxrpo+w/aXfVphCsQDEH+4u6OO
5TughYYgiOGpz6Dl5i9TGffvtZuRXGaNPPZADC4jol4eIMCJMdjbYJsQHovXk2g6710NY+BRQBAc
s9lJBiCu7C8ABdB2yIYFT13Tmn0OVHHdDU5HGAQxF/WLhgR2bxDTQkRWzPbIq4n7MF7QESRqnfJP
USuXz7r3ULgLbtFv6Y3+owzMO0RnTHfYjdAey7RHjCTlnlOfoGADfKo8igzMKDA1jOf6q8kjG0Il
QF2blLpdkZ2e2acC0s+aUpLrB4nD9GA4AhI7UjJ21wsVgICoobYkE7ABnYw+pm3uMA9nxnAEmlef
uAf7/1BWntqbeZmvMdrn+zoeFaYkReUC65dIdeU2AlLcOAu0cYUoFJ1i8BRXBPGcv1d4bN9ihy4X
Sj5agl9YP5sQ+51gDHEbuyz+1sE2hhaScbTtoN8N32qRovDDIUZky2Ta94+xKY7fnRr/xsf7t1fY
ZmCGGBgZ0m3o6vdXAIzSm7HGFXqEb8DY+0X1/3iFzSn67j2Ibpxpi6ovaftU4j1gssf/5AqhH2DC
EVwytk3K//4KZC0slksEMoRlHtz7Ho3IP39K3+zMv24EZgBGGJoHx3gzgPHHVr59/7s3UXQ+RgFW
UMOaQYfLFcFx/2m1LX/dMkDk4iM3hcwbDKw0qLm6qlDmu6BjzZWAW+sz0F1VvO+XsX1devzxNAwe
QRYKqszkt0dgBoYc8kj6iMp4sHsz0tSg2v/5LWx69Q/vAKsHf0YAfxoDAhPQiJ/Ud7R+Sx/3DFjY
Sm784QtHtiTU/lb1/eJK2w39+Uob9ErxtyJQKHyzBr/7rLyQ2NJvPEywcRgPwU11mdiKOrhds39+
S//+QnD6YWbAA0Y18sN9XxsVtxI54iQc46yVJqWzfpFifv/Pl/n7J8dADYgQcwVx7//2EC4xlEdH
XIDkN5Lj2wyJRvEPi4qP3lz/4lo/OjNYZ1CRESXE2EnMokL99dMDL2H/h0hp0WTky0mBB0ZsEZNT
0sBeSrb/5/dFfiyJvl0Mb8qnIBsY/pf8ZHHUsbIhX0owai2c4vjFx4QVdhHe/yHsvJbcRrYs+kOD
CCDhX0HQFVmOZaUXRMnBu8yE/fpZ7HmYltQhPfbtvgWSADJPnr33Om10TcyOF4mjrD5jTPxLMYZA
9/Oy88+l8UAQS8EQxRPy69M4OZ0kxi7tqBfu8OxbI+L1IsPKh64BSquZaL1u2qXyQT8YUOd0s15s
EFBb0AO9Ezsyy9sDG31+X7SOJzal1zXZJmsTrKeeOxjvHcS5/ejSbNlgyWxOhTV0L0soeFrcodDP
yZJbn5JVhZ+TwCuIlUNFoJn1j+fe8qoBqEiNWX6b2x6EDCftpLEpcACci27Vxzaguot6bxq/VN3U
eDv8YtOL1wU0jWUP4w8yWHBx4fqoS6p94g5p76wovTTb7FPaTeYXnO/5A6dEsjGGnfSwNjwMX2bn
Kyey8zC/2Hj02B+uYCezGULySyEsjXQh6xiDNraeJuXl4jQEnfBuwjntn/p1Iqk3d67cLejW3/Il
1Q8usYJjLbIGX2YK6U7XFt41upxtrLpRSNq3HhEBZ1IjezAeBsCZAdbQYGwNJ9aeT0CAHH/3pSCg
ncP7WjsKzwXd+r5bMax0iejr21ou40cSDO2pT2m/Zn1vPoYcdh+QC1rkasc7B2uSkfCjnNqk9VDQ
bHfNFs9FO9Y71C9zeErna9yk6HtFpKJUdCmUodIJtJMaDYLlwGC8TaF0OeyVyMDK1KXv03Io2ump
a/wU1S0Pyk/hGt5cW10Ht52TXRZI+5HCMHyaOIrbeAaTXVVn/sYcDLhlnHYI8VrJ2ZBhrzc10Ytz
l5fNdMPNFDvV+3M8E7u9GdoUb7UpCVdFTlc0zxNvzdboIW3sGsHycR7CEjsnlDjfPWsMFvuVQOJr
J1bCZ+EAznbEv+fwVHuguCge/E2v8LHuvMIjJsUkXHk76HG9YsoKbCy2zI+iA+xwGfRidrs5Ab14
qvkp75Ee++OUhGweDbGZ5bnk2bH3E3+OmF9m1SW1StW7QfisnbzaDpiNT1I3XozBe1pIF7U8y9gp
aYSlC5yFiAqRWJI2/eqmn8as2Lu0cLCItJBvxP1Upqr4Opo24lcyJ9o4kDfFfIAFq/hQrUGXzp4T
SBvN2pT03ltQFQv592evbGR+1nZDNj3Ml9qNe08Wn/tVX2mHzqDCBEswGoLDmYzmcqFROSKaRcax
kaY3xC315VtThtLZ5UJNsZ3YekeTOHzKHMho7uKMCqlO6A9ROYQQ0ZcPxjLJh5khIpTPTvdDWJNz
KMxa7PLCCA4FNvOPoDenrZvmtAjxTsEwsTA9yDjPezpU4FTHg1oC4wXBS4iomWoTFSgdsm/tEAaX
BESQsTEIl7xJ24bc5XfV+hFmBRxjNzGbnT+N7o0S3Zry6lreblSJfvfsLPhYFrIFRBkGe49Kox/G
oeBzGC6tVWT3+gbp1DI+fJXZ1h5FxtgOKf6puHFgmcSdmFNji68gmwCfuMO4L9dKoQEub23TZR+1
rJuz1RTr1yL3kmA/1XUIwsaHybFx6syc9rMhCqwlXZK/LFAm4Ythrd27YHhlfPWt5VuzMusfk+7x
NCJnhhcQMtLbmyGu6ZM5NLO4z/xc0elC8Vzi0pV6PbtOjlDSGynkjdolT34wcrmakZc08yMnzKm/
RX6qhlfEqomAdU/7HbOBzjsnNpucnAF+WmOXFBn6Qj6L+ZnP3cQOBLQPs5jH7pPmtLQZaoelo/Gm
zNvpEajwyS78xjlkBsUYwVvYr+Sjpj30BKvf+37RfvNaBzaTXwgc4hj/J0LoILj8KsxxCaN1XkBn
1CmoIVB0a1K7L7TZ3S2h1g4zl5WlcTukZHUDvbwGne2tZ0vl5i1Y8Xl47qVZ4mAmUf2gwS7uSQv7
xMSsII8AQWZi55Vrh4WjzQL7pQp0vmmQZE+VTKVPDBlby7FPrEluy3ZZsSLDKe6mJ85+BbZfE3PQ
ztercB587aj6XSf91O+cXAz5o2d69dasB/Nm4Axofcbra5EMyt3eeZioH8+9VY2PnMBWmGH9JJKD
oNccpyOBHwgj3qXp6AtuVjRWsQlwmyQY9bXBZtcvs5d+eJL7euc7w9JENA7mYFcMq5Ue5qlfxKsu
246DljfNJ1+O6aFVXZjeLqNFAJ5juDwuwmhhR4wECRpoo9XpajMbYwJK4UOVTiLczmKpu5uFUeLg
YP1wIZWjU+S+IZGKmFBiEGTbpItX7QpFSJL3O1jLk+GuFRhw+heXMeRtOYwlMz8P7A1XTUC19Z0M
W7XPzdR9q1NYnVFB02HaJdaoDytpwLfUmNb3lQXA36XglMi9BeQnWW3HI/I2vngIAfBYS5FZ+9SU
wwNDGkb/XIO4hSw6Lqm1K9FG+qhdQvvi6LXhl52xHSjevlTnkK8Y6ZA/2aUyORJAzPIKgVw7BPUS
LVQVe78uCKdZxUw5gugITcgFFaUif2XQQbYCuwAk4ttHaY6WdS5Db9LwSdqkuWBBA5lUDqP5VGeu
gbE95L5HypShf0fLO72AymTtmbrVwR6XXVimrSLOzJGEeZ/MQ/Felmk43dUGgS1fNf1dDwQ4OGNL
w4PeykrS5ya8QtsDOZOsW2PzqVdTLmymJn6buisMRlYUII0AAW/aldJqLjWRb2OuKt67MZjo6aCs
VtvGJtEWWeXsbO1+aPQXwyC6SOoKuFFqd+bBcauhPNfJVLiHPLCNEl8B/A4qzzQ0iFqF/ULLxnLV
hJXzg5M8+rflTMXrBHuAbQwgaXDngaCtT3IOwmYTgEfALJQ06bFITP6EHFf3HSmFPkSQ6nY/Yooq
WWuBGx1g8OTuMV2HsrlRZUkiqp90trVrVaYXC013jOnwlf0mWGsZwzxKd6HrrVRQ3fIckLQdn0zX
hXRDOIsMkAQ7uKTxlNqH3nSzu8xZy30yhdku1VWPu8JLdylvfx31g+lwh+f5MJt03qrAhUbWpl5w
Lq3KVD96A7+BGKG3TX2OJaMyjIa9toRQ4CeqHh/HeurLbQLQOSQc7+u7LGzMT3U/dxju2qHbGuu4
nGrVzU4U6BBGKd3cedlNnnKq94n+CZkvWHuwhdvFOgs871S9IH7P5qJbcRuWjiC4O4TVl4LN9Rqk
DNPjFZVQQD+dvNM8Tt4DKM/64R/S68dUjmn6it2ni4Vaw4ItzfM/JcTHdpmN4bNqJ0xdvWF+MmZo
Agh/oXqcbYGPvq6VdxK1FdB0CIp2G4ZTDemyyAKxC4i5gGDI1vnYjZSLu7bt5ubGAZH1pYbMuLFq
0RifOEYN68bJu8V48psM5FSz5nA7+e2XD13Aw/gm/CbpvwDiRd0a/NoYUH9zWT+5ZcYSotHpN4MM
M2ot2rhxWwZWHdPrC7fCJlIWqXHOgGwo+3lYas4JdWcuN+TNkqNhgYCMAicxgjM7BmzSLCQu4Dt9
/6NxSipoOpvRXJTHpSxPAz4Bwoa4X5vQy7AXrtI4lktPXqbN0kMRFsk9Yzmq507tNKU8MBlEIUTM
KcKzqwHYuZpOtVWGC1odC/Ia22sKeEKWK9RkUfQoiitSTtCDceGU4d4N5sIZyqmHH1XuVi+8csHe
xw19UmEndgaxmh9WypuFI6ldjqhgyXTjJhkIrHUmgrJl/U+/ek43AGJd8T8PdglLs2iDBGRYYTXW
tUY1ATPC8okXosHjaxc6FqewsCD9OutqSzREYcZelYylLksCbszv3KIJIG7qvhUYe7E9HvN1BfNV
4WDJifzhdaunBjb7hNunOBqEkMVRFn3anIPKa20UK9m959JvoGRWczdt9Tq0MO+GdTq1GU7eI8ti
duRQhdGgUraZb61iWr6yGxQNqMXaJrGXmdjC+uu5K1dYTlSjs51Xjf6hSDXYY7PzFBnbNJsuwez4
NMfg4zwsRdV/6X013trIJ/vEL/GntOGAhbMvk/YM/356N0c9kodBOCMm0gyeZtlM9exvp7UqQMXS
RfdvdNIV9bNuAtqTmvvpb3u7K99tDsXlhloE9X6s7EdjTtTnQFnmvM1mbz2lmalPo1s5H3MtSKml
Tm2SG5owMPAaa5ldvMQUeCY6J28jezCWkzGmy7TtHXOG16mh8pOPma5nk3KO0t5D2O1G+bUjX3dv
GJKZQ3Qdyy+k6nu4zkms3SZEY1yspLx1e8LFrkV9HgstbdgOOZ6BFSTPW6FB7m9IEgN6H+nRY/GD
Qc4xhv1HR4kiLW14Usagd3u2AOV3Z7vAOXYsoAbttHKpGcKhignf849hOO7yctQw64vq0lkz4BgT
/hwBJFiDU2MG+3DM0s8F3bVnnNMjL1cSzJteg9ZvpTJfpcWRtVnN8t6lF7WtZk+ZUDrb5JOQgEoa
HJanQOTy6o/gsnOX9kAws2l8g1GR/6jairQ8eeh5HzrZcueNC+dy7cl5D3BWLjGYBn2/tA4au0us
76V13OUmUxk6rRUICO2566abiizIpp68r54Sxm1Jb72I6hT7ACVp+2kYLQITOV8eGLuiAHLsJB1Y
JlJs1aN2OWkiCokjmWN3742zOpd5WZ15onGPtk6x46P3j7ZorWek2yeInRfmYXCJws7RtFPsTyqe
zX79wUJj3WCMD51d4mXTcaF+J2WC2/xNyaHL9vw1567MbHibtSQHzUnW/howuWFLHqI9TquPmxTj
/GRFYG6qOGFM76egrw1w8R09KmNWA4RTnKY5RrUEJp7vZF1HYdeqmORf8GoYJelYTpLvJKSd9igU
gduo7L3mJgddi82ZnGg0pl75aOTB/AmwV33B/pRuXCOdySgv1XmSSctDZ/nWXRt49WFc7BIJWvtb
E0Fp0/hVe69VHh5ANow57Fp/jhTnPThM2ps+EwXGweYL5R0AA7q0dazeHXZZZpb+toOwtr+O3DOi
CfwYJ5G+SV56xiLsV0sYsScTC/Vvof4GHQeZS5HsRyQ4yjkckqgNbQ2fYFQ3NWieZ4CExWNmWSgs
kzsnRHnzupNR7RprDGvUfhow7e3XUc0NIM2RKQR9vpSHViR0LAjLb/pkuPp+BmvaWRMm9shfWnyH
/M9jGddZhQ9JmnBdpyUsOKYz1iIH527Nj0TuMo7JvTw7w6jjoEM+TLKFqTIT65prYWCOkBz4P6mw
riG9QaXeg98vl8hyq3THILAwnvghAky5YjwDnZZqM2rpfmeEU7tlp28+D67a6DwoLomy7PG2Wwc3
vhbPL4xF8p9q4nADZSuhm68rcca3hajvuDPWwKwe+Dl4feZuXADoz2230QPxcUZV1cY9nAoP0e/a
G6QOmMmSO6L1l0NeEJA6N6nlfrS5A4hL0heNpc3BYpdj0iY0KyuxJURlhjGAIzKtmUzKXY8DBzt0
P36FJUiC1/EeHAj3/UYBseYTGhMAq5FXxzdMsYHu4Tyoxg2+ewudqQXuhL3RIlvfwyZx3hO1TBea
YJwlIbA0J7L40P/bQA1B1PQlR+hsEIhxK4LNdsrX/CkJ1wKAf+5vQ6tJ8l2HLl1AkOYh2Er0JKjc
ftaDb84t/+yOiKibwJbpowdtyok6lHiqX568iIPYPD7BiYq6Vwx8qV/Ue9PqzKNqEfl3ZclBTZ3N
qsu3YW1808uQwHLlPP49GTzD2hoJ1tHGgtLkJnI9TdKHr6yZ3EOGo5Hqw3dqZ2/6LajEoc2Xa3KC
S0/KBlhsmKN8xGZi3c8VNy4szX9Ib5joavgxUW3p5M5pc4Aafe8Ic2M2anVvu1w9t90Ad1GOt2sg
losDCpnsPmAKJwM3Km/cffYIOrk4LImuyIc71ON7X7rD+5o3vn9j6npmtW379pae/EJ52HJomkWa
Ha2Acyznp9575Ww43UzEUreinObxkAJq+dZRVOoIJFodk3+XnEQmc4gDulPxmlgONmSvHF81dfCX
CpwM6HaPo+MWZFlWxVkAISnyTc5kt03QNuEBTA9EgKybB5K3oulvs4npOztKNsbXFevSvMDAy6w4
RyYB+TiGIDgHYsR7RjO0DDJgzox/h5MO29aofQU6lLMFpgN3+iIGwtP7SvnDUWSVIvVArf/BsBxv
n3Vj+WEQgelifxLWDYCM2dxxeFimfd6H97yWjyUW2yjD0orrfnZBhsrBcXehyqsmaqiTw51PPXTb
lVqkuPo7QCGYId87MFcbyYgKGVVhnbxJjjzhRgzBdAVbBfLVownroxQVyr7YLWJxMhbO0av5/Dtz
MrBLyyKgbLJHoZY4z5JJMdzAoTFoT568BX4bfKOh+b0V9SOcENxjag7E/eLmLZ5+pPhqm/pJ9WRr
Z9jnRCJ+4I5bOuqEhMIzMGonwsGJ4hwtS1ifl6LE8JxAwVmjXrkNOoXXLh+EHwCtceyZX50Ev0WU
gDg+WWT9aSkNlWUfxdqZw35gzMwIZYR879apPUAsA4Piym2V1rLYFUa2lFsJ8aTfaBNf1jPDQ6SO
fWzc4w6BOVkiBMHklmEFfhnheS3VHuu8fTZyLSCF1inpnaymv3+XEYjDCCVd5i/g/8+/WjTHx01p
1Pm5cJreJcWQLv4Br29hMORMeB9YHOBWdlROHnN+KljwbbOWj6nVB88d0CzifDzZUMowCtNpTM0S
FlhpGHDnaLKkDEBjouKDCH3Dj+nZD7T++cmY0qB6CBmZmgQA677/GGnTrd80B63qYaTuJQSZi/nQ
YBjQZFGFeMRX6IGJKAE/G9dq95A6tqUOIbQuEAcNHjfDqO+JEaon5nq49M170/q+5nYGP8yaDcjY
TU0Pfra7AQAcIM6K330329KjA22ZO2qT/NYZoeTvKyLjjyoVw2HCSsAxSoZgkhMzf6Csm+4YQ0dK
yrfmK33O9PmvvDn51oD4kBujcEumRoZuitWtAaq4N0lfOycblAlDF1TyCvbKjOsEmugZ20y7cBKm
C38ZBC/2JuchfgVXSMkIhIE0mAdF4FUOC5Sssh8qbPKjMfEApfRPiYqnxWsuaQewNntGE1VVEq+e
o87EXFmYiWXCdK8CFKB2/uBiZbLF9NM/GashX6q6c1HW2LG+OzWm9qqG89qwVuj9SKYGNLKnOQcH
KqtPDEPqnjQg9WlTtaUtzrBwwx+V5uQamQmjbqAwKzXtbXNdYM34KYOesrULcE7rsDoQTMf70s5+
BsSodAx+mrHdE9XpP9Xu4t4mg9EdTaY/PJk2TvC+qIjAJN/DrjMea0PJXRF+y/1oCV1pxQid1+km
FKDkMRqzNZBjLPM7iSJgoeNcXAl60O3tU5nVGYM9sk5uMVNzNCP0sF6dhOELXcH7MQMyb7kAiG0v
A98/parjLkL80noeOGh0zJLJFn1QredjU1HLcFoaGiFnM3GAkzrh0subTk+6Ow5F0yAZcKvvHN03
47YZRnzAYVKOIpJiNdKTiUmp3dbNqs9OktDg445fWf4cKap7Aklm1BECbaEEF1nCh8xSGvQLqhWO
EtkdTDTDS3/ddLEz8+R5YQcbLeDt/ozQB+JENUIS/QhXZ5tLa6bABEj2rOqiuR/9hkqwpO/IT8Xp
jZzlmJb7wq/YF5o+4Hg25XIpbixr9N+tUuQnY6rVcg99bIANN9u92DSZdZOGxZTH9dT2IirRI76U
Vt+AspAMlHvrOjSLqA8nYPqys9lsZe6329FIJqQ6ujaP3TSupyxkIuVjgzzHNwt0Wj1Y2g0e81zo
5qYCUAh2qvGNl1V1mDxT0iqRWdM2cktyZtuGtDaHOuEJCp2QqSp1t/pvtnlthafkQQRsl8o78ywl
O+oocxcuemhuZm0RZqBOpKfpWpD40LpeWjWs6DmVrWFH1spf9wJ/PWnTNC3Ec08pRqTFtqyWxuI6
cL3BYJoLr7aHSuCRUfOYtVFGRLOM1zaZ+0Phs6VGsGaWL9w46zb3AVp9LvnaEUPHhPGEKFohroxl
ttK48+2nSQdEJlKIg3FpkRXfuIWciqv2NB6x/qflYU27Tu5T5a7PhZuPFUNJ5vlFL3Yed0tqnxfa
1Y+o6MXn5gr/ILZby6Nf6648ZLLBBTa7Yot3kB5lnSy+JECriqfGWvogmjr4QCQapvCpZgqOvq00
IaeLbpm9sKnJ53A2HgNrARTukSe4OuJpJDZpZVKN+N4PgkpmddRTB3KZkb3EheywUkdGaan2S4eI
s7wYXmNlF5XUJcmDMIUdQpCElr4byOllHCEfAYzMmxc1YYDemiqgi466bjA3JqdtvmOukJE96gQ6
aMTULvXJTtP62JH+OzgZFmqYdNX6mivbwfc4l08ZiHV74yTMhuDeeQz1os9BPqno81lCIZ4686xJ
I+Z3pWtk5gVrME94wbPln1y27GNdL1Z+U6AycybN+PWjJRDDBw5ODTZ2gh1nq9B7zAXr8Gbqdf0Q
pL56sjn2O5FnjF1+k2ive0xTax7OkxAN89Da9JNHIcQUqzmh11iYuc0BRwHJK4MOPGuq8hEAKZvL
RrBvzyeQh0ymsZx0VnE7ExS008pej5VLfPCtX4vprso9KH9NWlZvjYkDITItpZ+160n4bT5AFsfr
DJr9eXsTrL3M4jU0mAcS2kPpMhGDM8Sm7kvgdRTC9ZmGXvXIZzesGK6Adr6C94Hc3bjywfIoTITT
r69dv2S3MNOD2EZyj62VuRcebROT24ly4IHhMxi3uHgu0/KYDxEwe6OvCn++FIVG+SSfIR6LZhDf
HLMLszjL7fFKdgrEp5wakN7ngi8Cr7/2D4r35ShdSMVobv5nqxuCk40hnLa6NJm7xByycj9JM685
COb2TjiF+Ti2YtyL3OsrXsLFeUkglfGbDyxIvu6H7DBwJka1JAFzEIPDIStvQt1v8c6GWxdx4gdb
loVx9ZpyARZTfahBSrixSOItKboCCoYBcN6j/9fGjYETMmowzA6XXvTiQeUMH8zrcb4zQ1O8W1Jb
zMdjOFbf8ad61HtQnbly623OeNi4ElO3W1S78JQ4wPvHyfTGrT0aRXCD9DO/0SlqdlTOcGTrpdMn
aWfMoHI7/9UcvAKZQQx33TSEhxxz+xJXaNCcV6yUBj7CGOMGEoT/b7xLyXaENPpQyIFOVZXwgVKQ
qymzbO+hiWGhBBcTxDXLydsAk29v8mhu8TQGDMZLMlH/SFJqv3M+4XW8SQOhAOJVrMcHinQcsNlU
mMdqSuqnwlLTZ7vJUwYkeRNxW8ZiSfuB+TOgqvHxNTeFdrzDHFLnRm41w7dyTaO+LPgbkDOLvvjO
nMD1k1AuygjpEFJKtCuXl341tXmboQDyWzh1lxwne8BxO4W5Ddev1wSySSzHti7AsRGFA9CeBnQd
MLJYl4keJpUUXTcSc2JsdpCYbI5FmrRemtvBC9MGW3frjYPfb1WRY3Ib63qI68JmKGcSpgYz1wa/
M3ZUFB1JaDTCQ1Ola/W85CTkR5B9Z0FdFwLpZJXbtWxpJ3x/A8mPtW4e3IAiZ0ksIvV+Y6mU442Z
ULdcb9wuURTV9/Q5g/TzuPaCF0W6V3ELFSFO4WjfDmQam9heGj2+ei1lVkj0nvGEjD2aj4NYHbrO
AY00XvGeQ6SxkkhimTTIeZOwzpB0VwZsb72l27NelA/J7Jf5TZnq8gJ8ClmeW3FyXX99QW1PFYMt
raSgf2inB/TPFDhczns1DcVdank0qTHqpThKqNOLnd8YHGE51PNerPxgkECpnuN5NXpmC8yZ/CrH
kmELXqvHz27hsmglfVY/kPQNScejbzE6qIBYD1LXbC4DV704S1OfEpaxO44wwEH1LK/Ih7yARdCg
WIw141ISg/MKw+DHzTp04bWmr5xd0SrH32bCrQ9DwDq8CXzTvCCc0fjt+VvMeHQdwEpsNuMN6dHh
fupH/I1VL+10J92A+ScznQU4hYlXCpwXUM7swhG3MxFW+4S3Dgan7eW0uAJptg+GbkrEnZFXBaWf
rG3Ty/tUOi7vxtQwXTIFI5xk60cimVYpQVChwK/udGb+2Kq2XZ1CawOjylCSLsTkGRHcG490rsWr
R+X9huV8oUPv2sgOoB8/BlAeENPpR7YPc8dob7DPDJN158W5mcpchm8k0uS5cdeZmYfcFnsnYW7V
G6mNro/IY6J6mSS6ipEfaEeZYMHAJ7LtoZkGXvOICpEtTzgJKvlO2SOZoVH32cGVWflDQbYifRza
Y/bAUR6K63Xqd2yriunC5sgE6Ug6bVBvrzKuG/VeMNOlx4ZzYRkocS6ZLfvH0tV7uWrx4lvDjFpI
hI1f3PyEtY9M++iy/4mYkwwFPzv3FSu0urQj0EwrluV6LBL0IYWmG7bINfasDY/WOgVASaPvXOSk
ikgL9ED/MMa9AHh2Xh3b9OMSpsS3gDEYZPmcuQMGNLRBwWmRoXHXTzxnpyVQ81u4lrm3y0NPmltW
3BAjFpth+hYCFPqWLqsoj+DTaCPhTpTNlgIe9Aojfq3bJZSUNlYwLe+6cYovpFTtjz4YFVSJsgkI
r7eF3th9V0vU/DT4liFfhCzx6C+0UJlLtCEObLJ0GRKZKCvq+0JD6toSw6SNSEy1Ww+kJ8JHWpjY
QEQa5E8jM626uzJhjC2vYcFIzcWZGH7HdK71JrPG+avJvvrdbvtsIVUvWHfaUFyf8yKY30VnOU9L
bzCxsZV5nhyu5ZmPWkhraUc/22OquWis4owXrRFRUgdMks9FqN8BqySnYs5KeQRtkvjxwEK9REww
bmaCFuK6Uqcj3YNaM44r7pw+LRlvZ7slFNqE3neZGurVHmbnS9ZQ4G9sBheymbC16huw8q13RDuf
H3VpDO3+f/S8NkMjR5bwnFw/yDZn/BEMyoa+SQf6Ug4NKX5vKOAZp9OHKHRPD9Y0/wIn+d3Vy2he
H9/HlZKCh/gXo3I7WaPKBrAaQl2WXNzWvLjguo9/Nr/+h9EWLdIMEEKD62TeX7JHZgc2edEFajwY
FNO45KTCw/YOLbdzHv58qf/wuobX2eB47EGMkWz92aaMP6urVE1Hd804sZnJM2Dgxz9f4j9+s9A3
Pbo8Nt/HDH5xQrt2Z8xDySXs7rHznxkDSRP/z5f43QUdmI5pgq8xXfJf4hdncpm1eGGy3kGUnuLe
YIJOuTexya6Z/Rd7cPCbfzwwXcdiN4cXY7nX0Nq/7fxN79thAl4A1ClpYdp612FYS3Dw5q91cJOT
J/3zN/tlTPPVjMxPJkSIRwQXOdSqny/Ydmsp8dkyK7iCyErz0LRuGrnPw9siZ4DKdkTu9f5ivv79
jl1tz3jYBFBfz/zVuy5SRM0Qb1zUjhdmEx7GRpNa3f75m/1jF//Zig/+DnMOtwvUD5rcz99s9o0W
Iwk1NDj0jdp6+zFmpm4E4jFiNN6GIjMON/QdN308bvQWVGJsbfjRI1olG9BgUbL1Yzce/pIQ+P2N
4GNZtAFwf/uMhvzlDndBNeTS42NZ4f08vOrgL6AlW/z2CHEBflkgQyQbiTz8/L2NKqVLHRDb6bfX
7z3GY8x0yQ29oGiN/v97k1/boJBu8MfE//et8Vpu0jjZ0EvddH95g36BVvGcXc32ZHp8z4S99E+u
8t8PtjV1VRLUFkPllmOOKJHGKJ6F2oDQ2Vl3ycGoT140cAdesujp299+dPHbG/zL5a/v3b9yGaNZ
wFsouDz0DjJu4jHwN83x8z0h6YjYWdBE+THZdYevWFki5m9Gd0v0A778pvjL7beua8VPjyXvNQsV
gRQM7B4r/c+fhBmRHFmlR15fDZveYkB9+1a4zM29sjcEhHmjI3M8fgj1quin0JI+5oV/++eX47dl
hnAKSR72GOEFFszInz+E1dakAUKGFi821IEMIrapL2B0mTlnWA/XOTsoUHd/vuY/kYpfvjnvvEkq
0YReiBrw80W9KsSym1loK0D8ZP/WTRSRypkeldGel0Zsh8m7Q8elte1K7LGOfpgDWAp2yVzwlWER
6W2Xzpe/fKr/uB98Kpg8BE+uAZfrv//XkyHVgthJ+itK9Je2c04mpbtbOH00treBx2igGdxRMxAh
r+4N9yot2V+EY/0l+/KfNyQ06fOEbMsi+OWG+AKRN52xWvc1Tl3IhIxxiaY+jWmQHUo6d5jGvv75
m/9WBVyfgX9d8pdXQsgF30fDJSUPvkujjKGmExrtIKdDm/1lyf9t1fvlYr/ceyh6GOMnLsY0IKQu
MFwEjpa/bGa/7StchDfLd4XDZsbN/PlW4qMF193YfmQu7hatad+VeLM5Qvz5h/t9LSH97RMAZ/1m
SNU/9LR/PTGpb2htaBtUmBs8LA2DfQOXllqtXtbVb1//fLHffjhw7IEd0krxffyB5nW1/9fFhPu/
pJ3XjtxK0q2fiAC9uSXLdLV36m7phpBreu/59OejBmdUxSKK0Pwbmm0gTQczMzIzMmLFWmVbaSGC
r2n2VVFvQn1lMEs/n8gJ92faOBFm7p9bQEs9ZONJ2mU/alIaY2esDOFsvhjCsYnpE46GIIQIUHhU
f2wRSBVPUUjXDcdoNjVAicuTde4AFuQ1okn0pKswJM4cIEe6SKg1w7WFACp+HiSe0r6x5VeC2vPN
ihnEs0VZUXQ646YBHw0oqz25rUcL5TfprQ53CXiUFBQOHQDNh5FrzuVBne9TgnWJRrWpLY4Oudmg
OqH1a6vwSFlj1VaDBj2ydhv1yVOEfnObjiv2zpbLwB5ECjLnNP+cH0VBYJJOl2TXVrMfrS7dx339
nA6xjT7nzeWRnVkiLGADMSiLSbT02QkkTJXgFJVa26+MJ/5kduW1CIkWoWJu/Fpc8fTpiDm5foiI
ZMWYgni4HWgDPV01sezLBrQr510Ds8iLpH129FohljGE6E62H2nbbS+P78wdJ4uqgYtAt6xq8/Oo
KRDn8CCGhOYeXaQAKgLttwvZ8T9b4QkHyYPCuUc/6GxcpHIHVL91gBz9fZ9/1UqXvNdKvLCwUtgw
WSuVl4Kozk4JisW5STs+Dx94VUmUqeW1Eb8PzdvloUxM0/M1YiBUYQnXZVPXZi/TtoauB9VW3nKV
IN3S719vCqNAPhahupuh0T5dpavByZPPzdv0KhpoaSypkG7l0O1XvPNs35k8V3XqEdOpS7A+O7Y6
CIasHnZfePLUDnAOmBYzUZVXBXbfAwkmkn1qk65E7+yv8ymgg3Fq5Qadjp/OproADdkqBS2hm83m
ZrO529zc8W+76dduZ+8OB9vmH3e73Y5/sw/2vrYP+739vOdv//8vnfaTH/azvee3D/zzmT/Hn91O
v8/fnOmXw1+b6W+OY2+cp6fNFb9urrC1mf7G/xx+TX9k+qPTf2x+3bw9vd38usk3Of91c8OvXzfT
/4XvvFnZrecep6giZCuaASeJCR3L6W5VG1LHlFVB+NQWuik/ZXHcudGtq79edrnzVVZURWfv0H0M
bHnesO0NWjGWNajhDK9r85ZeRO0mAdyVB05ufV42tjQoNqkq6qqhYnc2qERpu0CyyDxGcQ4Tsnig
vxqQcXfbysLVZVPnbqRAnK3LIgPTiSCmcR/dUZGnhC2Kb4adoOiVuW9VUWxIEDq0P2zT+icIhMv2
zs86RSPOgadBp2bNxjm150uRkiuhb9hjq5Y3opvEGyAK6DIh1blyrJ4f5JiyLKRIiVc0QthTUwFy
jqpWRbQltmZ0kCg22EE7JBukVjMEQ8VAv/aMob0BhvNmgMJZOW//TN3pRQKWbwozONSV6QY7td8i
SyX26FLbmp3Z3/7zqlYeAE3ZMAfawb7d0Ye6SZzf3Y7+AlTqX+hq23c3kPTZb/lGtD9/mY63MzbD
tbCya6Yzaf5pCFQrpDymPSNPq3S06iMIzdCoMtNulIo6BawAylqMdW4CgXjzDyWEIatnG6ZvhwhA
WGPwRrWoSNMWXFxfdqXznBTPsWMTM1/KJbMxpLLFdwMpvcpaYdhoQ9YcSgC2ToFC0FaR0l+R0BZO
l8YPSiMWzuVPWNio08HDaxVqJt7Hsy+YNL18teULJEpyDuQmt5meEeUNH7FRrKzZki0QW9BAkY/l
KT5LCNCRgarqyNMIUY2NJFyL1l2SEG1V/0c709175BulgAZOL2EHhMGmk+5cEETBRCkZrwQLSx5i
SbKmQB3N9SnO9kfhQsLZSKBeikx6KnIPLeY1P184bWhsJtyRSKFMrn46ls6PwBQj+G6XAH/tSmkd
TUZ3xdeKlc0uTbN/uqNYmCNLM0/ooRAw0ewz7EalwzF4HHE8/3ctqCDGEwcpTFqmv1fg/HVhzfTC
EY5pyIINCgH8y2yQIYLuNRBGjhXpNfAegFqoImSHj528FwEyqMFt1l6L/T6nJ7h89stbgFWNtdNQ
acm+X94Pf/LO59Pw91tm06CGdQD1FdPAtwxImNf3mfjNhRNG0W5p+Na1fdC/xO6NG7YAUrZ6tBuG
ldBowa2IDHUZRC/pTWUeEUitrmQwiBt2XooS1bWc+xq82uWBLmxGXVK5MCGBI0U3T4w1APLhnqBe
Rq/hpwzLN70Sv2lS3ha6/++mJio5hWMGKnJyMac+jApyoeaRgpi1Ub63wfCUV9oN2NqfbpSvHdrn
+4UXApRzFHu4FVA0OrUldHJRwKGEFyvCvijMn0okw+pgff3X2cMMD2IZMl1Dkv6E90dHzNACyhw0
zBh1e+v3CWgfuj+yYUvuYSWbuHQLTy99yhdAgniyTu5yZMtSharIW5/kHOkE8ymnwnrwZEXo3uM6
L8KdElKv3lKJNN9Vpe5DwBUjt5UQRB1qid4QHGiK199iSDCMO7fMu98w3VnjLW1e9B4hul0lmyzR
eOwgAdr7O5AL8eeAeiBYjzHQ3mSa0h/FMraucZm+5j3StZCKlrQM9qhvkN/NU5SYlbAHBOgH5RdD
H73XCtmqrxSO60OY9s1v1wjrA/1hffjPh/1U9vgbCMz2az22XUcjIRI1HkqPSdSjXJeJ3dUIfcS2
ysT+9fLKLxwQVLllicCMPJVBlex0ObIU4HZjorAObNLWlRzpmQi2zQ7WExBN0ESBq3qFZONZDXvH
9OlNytKbjNZ8g64XSQ6fLn/PeVivU3CESMCgUcsytJnDWyWKmoGBMq2Uqs+q6tGlXMJHUF2Fo/9h
jtJK9Ht+NjFumnwoavFuwyVPR+9FuS7IjSgASghc5OuNzw6lvhWXP9vE1HWmh4ppIfBK5DsbU9HX
aRMqcOLxJNpIDVqA+Kk5/KvnzKzMjqUBiqyxDbHSogRbUo9o4CYZqJoZ4soBKE+B+vGlwktoOv4o
z3G/kdyaDahMzUJFUTt2xgfRd7znFBae2I7ure14D5P8wXu19uau7Tbdxt+699lh7VicL9v8A2Zj
jb1CkOlAiJ0k9W05y+HEWZnNs7rX3MTsyUdzVSL0YQuifCfttBcftlgKcup1sc9vCnQrQfpfO95X
8aO0Eeve/dsu+I9xEuL4JInR+bGfQFsA+BzjavipjAK5Xe5r20q/AOP4v1mazaTiCb1fFViCmQOw
M2BcRwmeUB1w6pU7Zr6z/zMmS4K4a3okzDXEal/zlFrvUcWmzRwSgBJUvvkqwonvliuDmm+4yZRK
x7AMsoA6+bxOraOaHSjJ5J8aCVd6rQtkF2T57fLUnSW95mZmZ3UAwCSTS8wIV+5d9l1A8/hZhRvl
tttojyC/krUa5PQD5/uOHISIeJmoaeRET0+rTNRS6GIH4ODG91D57GGELtyHSl95xy2tFJlkaHSn
UMqaYz+aqukAHbNSnnDbeAdRvo+7Gzl7avRvKzM4HRRnAzqyNPM+MdGyxq8nn5Dy/VhaNyHC3bZC
r5Ql5xSVW6AuGfJI0An1VfUr1z4uf8DihDJCkcgH9cWzqLE0x7G2pgktwVFBHeYVW1jhNe/zsp1F
hzyyM7tkTUGIFZDIzKh5E2o39OEJa6/EmVIRGevJ6Y9sTNmXo7gqkVCvrwBfO+KT/iQdfJoLnqrf
SWHXV/pLDcnkFxc1GyfYCBtze3l4048+X8b/TqMyS+xEvZ4rfsA09u07YDe76OlVpqVMIe4KdvJw
LypXly0uLtxUjZegxAIvMbuBuD1RJXCZ0ASxVnVwdOnTHzYe5OqX7SxuBYVqoUFOkz03s5MMQSPT
rRVDwHBVht/z4FVA6Dp/gHHmsqHFARFho62ok6OZn/gxWH+UZ2R2Qiwc9PLTtNqfiGjRLLOWpVmz
NNtzJQhKJCawhLaFZe7U5B1iA4eOgRWnWLxByTP9d0izG1QsYpBlrsSQCvNuEg1WdES40/BLXqnP
ZQRwXETG3Edy+C0N/EfQVQT547Yzv6pxBo6q3I564BhFeFBbfyXuW5uEKcA42ixNrBU6uNnYQR0d
PYdcvRP9TSk8X17UaVuf7QuqcfSdT7qCysx7PJqeZAniC8fsIbz6bMEkhwfSbqiMd78umzqL4/9s
/yNbs2X1IXUGtYQt0sQf8j598Ntd5Zgbr94Qjm1on4PpOfuxBtBZisTUCQ3Dkw5orzFbZLS+pc6M
pg3SPyCvUtWafXlgiyt1ZGC2UpEi5ENUYKAg5R7S2FRv4kLZwRJw2c7iEX1kZ/r9I48wZCgd9QY7
WvAtSEZbk56k6MdlG4unyZGNaaxHNgQVurl4sjFArBNGHxB4OBHs7mHzbJYrVbDFeTMkignkQtHf
nMUKndfSuzRgC64kH1OILItOL65YWfTwIyuzi80vq46iICe/z5bVUQyitp5tGyQs3Z1qvl6evsVr
5sjY7IYTvbhT4B2PHfjsXBh5qm3Z7Szp1fecCtma4OtlcyszOK9p0mxIbm/4Exx8ADXu872vvHpr
1e3le5uwGN43sIXUfk6dQqUxDTjqdG8nN8au/RC3nk3rFJwhw2NqV4+wqLw0m+80BK/cbYse/9ew
Mbu1pTwDHA2xvQOlHHQhEanQ+g5eksPlaVw8IY7MzA5BevzjnJQ1LgLwNvBTW36/bOCs7PDn6Duy
MDv6CkWhebjBwih/qo1o0+/YWW+q+iwX777MrSJdm6tinot7+cjo7OCDMYFiIVyWQPy5zQD8Eo1v
osC3efxsFONXE2g7n8YVerci62sfgA9s3jMxfW3p0p0YkkO1+3J5IhYd9uiTZkelAFe8ltN95LRh
R4LhJc93ZfxcCvvLZpYWlKqHThUfeAu5/FOHTfI6AYuvx04tb4KhdZJxDcmy+LI6MnG29bQApUbf
IF6+j7a9Tduiu4Ptct/sol8IW0ZrD6tVgzMn1TNPhOEIg+Ft80lv13V7Q5KmL+3xE1ELzxZ2l+dw
aamOBzhzWTp4aZ8MTOawfe/FTQ+MxvjQ/jUpPm2MYyszH3Xp+vCUglEN8W/QkLIHtVX/rV6rji8d
JFRUaRMAvUyacOYQegeTT18wGMgoDB4cmrobwzWA/fRD5rHUkZH5aQVRokhdFCNFAoGL92LR7Rk+
maVdhTf0z5DGrVbOx6W77djizCdEWoJgE8aiDokp6gsyexwxpvS2+xWla4XLlTk0Zg5hWk0rIy1C
LiF7jZpN335Rvl52uT+V/LMZpEEFEC+lKbbu6b4F+6iWQ1NPj93q1dAL5D4HeWcUUAVlUmRHnQnZ
bgVdTgDr6rWpQ72YFZA6hVsr+AnOERG+bqf0Y70SQyydpHSBkOdC1BdA2WyeLblRfRFxU8dswcrB
pufpAAHj70BpIMm6PAlL03xsazbNpZfRV1phKy8A8huyM5Y/1W6l4LW0uY+NzCaakMgzhwYj6QAy
15PQRWuhMKW8p8gr58jSWYw6M4ku8kEa3Rmna0rYZ/oVFOQOvZ1ozKH5/v3yhC0uzpGBaaxHIasY
TgQyCQY8xEhounOUBjGd9i1TtxLNyZeNLY1mysRPrVQSqafZaBpTHcSgh8Uj67/l3c+iW5mtpdU/
/vmzwRR+oxoeZD2ORfrWU6qNb7zWfbJybixN2bGV6fePpixVFMVNwmkU4aGFb1HcqhLdCSYv3JfL
87U4Hno8AQ9yGwNtPbUUd0lmmhk38aDCjlLRi+PuZGPl3FhclL9G/kRfx8PRIG6t6KJ1XNr3TWPv
t2u37zTt84MJUDYFTlzZNIzZMCBN77Ie1hFaIK/GyqFXKoUb4H/ZKkdWzFm4mxoaFQOZccjeLkEO
y12rC0vLM8UFSBFaBGA4GwdMfZwvMEA7ekUvinogt0AncdDvI3Fjuoe8fGeHRvU+hw8FRWw0TVf2
z/JE/vcD9NkQQ1ihS8gQpnQqjOmm7eqQmXz07eF/cbu/ZmYHticGUiZBWeJIiC2a3A3xC11Ll20s
biJAlHR4oMYCYuvUtd1BqeQ2JEGTym9a+aIFBzGloXQbruUul255qtD/NTQ/E+RsgFmHdBhZRLm7
67ovg3Cl0seaXKnp1eVBydP1cubpR8ZmR4MK6yqKDRirG3vcGS+w5dpDaANReLy1399Hx97ebre6
faWs1XkWffPI8uyh3mUIQg8GlkP6U8Ykc/Jg5RqX10zM3D9MutDyekwoD5BXVs/IDdxDjbyHnGJb
bIpD7mztfuu9dJv0i3rr0ax2eXYXX9JHSzl3/9QsdX+kZdkxv0kv3n32Jm3y2g5ffgvfqkfp6brZ
UBi907eXza440LyrJJN7tZrAz46cTBLV+yK6NZvbAtqn6FusP/67MdAg8GxRriC5OgstRg927GY6
jPsoQ1xCdhpDOzQj8reS5QS0ydVl/nDZ5OKxRlsOLQX0P8q0m55uRaV2aQCPCU2zwHEVmiwjW4GM
uBYe3OKgmVAiwM4BY2BxH8m3RrSp+/3KF0zn1nzbHH/B5HlHV5AAH6MUtHyBl93L/Wb0Nlq3y+M7
eE9K/AtGTx68/4tN8mZTAYw+6HliU7P8ug6gFEddhTSTSqX5McgfhfIGtjbH1aFFzyLoKtd8eJrM
+VAtEWUjMBBgMvTZCRGbZpqkOmatVBF+5dEI8qG3uht0VZNDilYK1BVjvC+MvHeMMFR4kMgdj1Rz
FPmy2ty3TRet7OylMGMqBoJKMaj7z4sggByzqJS9xHHL50p5j0vaCdxsZcKX7q5jI9PRebTGcjoO
deL68AkLW9O/1s0HwqWwW5nfpTPq2MrMl1GUNFpBZCi8M2yjUGCoXznj18Yx81UXehYxhZ3P0aKn
LiFriA2oLv01gMLSBUmHPk3YVP5EfR5sRPCfF3kZAmX0yrfQsB4RYblX9P6G3sd9Jdcrw1r0AWnK
8IN+p8FhdrgXpF0ngWliGxHuwPqjMD8Ba634wOLq/DUyDzV7SohqNwmtw08Lt6oI/GFl/aWl05qO
LDrA6FJg9maxS+Z1rpe6jIOm3SKxk0/hIbjpb/JdesPjJriF8JyrYtzq9/61thI3nWFSp3yMRecI
oGG2t/mnYnbk40hFVGZR4RuZ7wDC5oK6je6K7iU6RJtwD0bh8hm26CJ/9+08UQfjJLLbNVRYQ+zb
mfezEQo7sn6l+WOxVm1YdI+/puYJO0kdTDhhGRnsi5sgHKHn8jdy360gExYd5K/Tz2/4KAlCbXQZ
UauB1oM4euT6uzxpiyMBggYK0jJoIJo5CKpaGtoNmKjynwpo4cjfdt7XyzaWAFQGzUIkY7hWOVVn
p3yix2UrFtDvdM64s24RF7v2fpdX/rv3lP8g8ag8myhc/JIp2lGzT50sPUTvl79hYZwnnzBtlCNf
bPTKQ+Eih6CnGlxoK1xRfITgJDQQmk3jYHvZ2lKCFVoMwEw8G4DNzuvbohK7SqsyYjhF7RDCRPTG
XMBbaAhEuQOZhW1CxCbFj0pZ72DOXtkKC9v+xPzsdhFbOUQOpGRV1Z1AaQooYwt7e+Eo4oMorNyX
SwWJE2uzW6aqkiwCxArVsPJck24Y620J65nhvzUKFzsJuFsXXvPLU7ywN06Mzi4ebQBqW8vMMNq9
udcR5K89L5eeLycmJp868hlPMTMIkRiXIDy52q6CZgm9KVW809yPSNgGKQyuv5RE2IX+1g/e/bAB
jLglq+MYMWTPN2gKiN7XoXg1W3fNwRZiRJqXgBRL1uRjcz1VJYhQvu75tiZ/S+Ckar9r467LzX1S
vqrojrTqBo6uzeU5X6q6A82m348+WC7HeWOYEmhZjK4dR+y1+Fv9WsA+cFVsNCd61ZzmBrWsbUf3
wdpYFw52nvGQDtDNTm13nvVD/LdOBZm92++Grfzd/SZvx5+WnWQ773d6r++SByhvlUP4tHZ9Tgs8
i04xrFiiYtBcc6aAKUIChVAkHNpQcYQKpHN3Yb27PKWLY+NpM7XeagTes70TC6LSKwa6EpWs7I3+
pxzvBq9y+nTfh/vLphZCNZN+vv+amu2Ywie7r2eYgu42FjZic2Wle6TRL1tZ2pfHVmabJu8LusAn
oQwz2iNFV0FZctnA4qIcDWMa5tGuRI0qk/MAA6Hs6N6XAP7vYAXBvBS5WDT4Ug6ZcL+QDpza8P1S
KGGZjR0jELd0ktkmyljRj8jdBLT7whYaIR4i24ABVga3dJaeWJ7dU4IS57SUYNkvnlAJyRKgLD9I
Do7UKfJNSZFuLb21aBKmH/CjoHZIrs4GK8GRHysthRKyNDGSAN6dhOxmVE90hnYI+YEw8H5YOUoW
VhFGir9G5+MUzXCIcoym42OmP4rSJ9RRlx1l4RI8MTGL4UvXGxXA6BMK0REHuzRs/eDdwiBhriza
H9zk7Jw4tjQv1lXowHSSiCUl7161prgO4YGf1NUrRGKiWtnUymcZf+jSC6+JQr9Nen8rmeBu4JpA
tMvU/EPQ6rsBITNP/yK7MDTIPwNaiABRQgWYPvad9hAi43N5ghYOhJPPnsV+YtD6qLfx2agOAivf
ddKbBV4y3V42s7gOtIWBKQSzD6rwdDN5qg/v6VCRttdHFe1nK/kG24CO0oqq+DxDNE72OtUnDnW0
Ev79kUXvJ+0IBJ8QGXH4nVrv4iJJay8AsRW/ZOJNGq+M7tyR+fl0vk0mtEmE+vTnJ9AFQ3fIz4er
14b/wgnFaGeJH5fncAFdiBmAu2RKqNNh69TMBPjQMg1Nvzh4Lmuni3aisu+9jQ4/euU+aOOmaG3D
uq2d4lVDBclxEFFGE2rtaFwaLlRlOmGHSkQ/R6LWfi6Fg8xwC5QjIv2Wlov90MhrSOnza1GjiQRy
QYjRKIzNs4x1nEpFXBck4RB2eBXhRBPfkmv31rjTSgflj7vkV+okN/G1sXIu/eHIO93LWDZom9Zp
2rKoHJ9O9CiiOZyLHMCdro8+BL6W9El3rX4zQKsc2WJcg+Wvi7F1gkypnrI+TnmzJFKpbNAazB4l
UlMQtsdVAKe0VekbpXPlLboWLQh5vUngBJZjL7PrIvJfXaOpXrsxY+0UMTKvZDdcu48nxzgbD1hv
k0HphG2z8RRNEutqWFJpVz1yM7nRbGPIdBxDgGa1kBHuKGNC9Dh0r4iz1uCMf96PZ+Z5/2iwZMAJ
M0+kSG4Mzrxk84cH+Zv7XbHzW4EcteWoB3eTfbSkqK86+KPt6+RBvfd//zvyhOX8a//P5XcULQgw
+JUQOeNI8aen37i0vbvvWrK/vD0Xd8WRldlJqkV5G2otVszqOZp0Mml7lb5ctrG0JQx4EIG90x1J
FH7qmE1lhFWutFMTUP4oN9qdbyl7HREhBGZtU3BXNsJ5HAeWWaZBDpIwiIrm8ImqUARPahgS7U+O
Vcq27H+/PKBFC+SbibL06VqYn5xuRsepP4UAhr6zVHdTlCsd3otTdmRhFioOBQgTdHUoH2RPrXsz
di9ieGNFFfzvL5fHcn7HMVsWHXV0vZFLmZP2oEZdQpTc4ebjPe0AYnHl+tu0szXT8VeR5tObYL6n
jozNiSUKIpsSpSiWptgk8l037JNia0Zb9H91FS2XTVY9oCiQuVemssbiI6+MdN4M5woJVJYqxov7
6kmEqPCL5Qzbbv8rvtM2d7UPpYSxf5eubO+AtBwNLbkz2Gi/Ot02AZm7EsIsbbzjqZBPN4Wo0mVV
TPMuFrclFU0LvbeVB83SAXpsYvZCy33LdaWp+w8JwqZHAsrmsu1qKovoczpVdnXZkxbqT5MrcceT
r8KZ5qkjRGIiFdUHwtZ8V9WP4viBzI9ZPQy04NW/TeUQq99yoQOZhZaM+L3S/jnpyKYnwQ7dNlxQ
ZxgbF3n6sEEyHY2PyjEo7bfyymm5tPFB50+kKPrUiTTb+OKYQ3inTxBZBbbP5E5E6ntlEqd1n28R
uq25xzm+aEiYhUtlIYhII9Aw08H/r98kw7NkXQnRnVdvM5RGrMgu4PQs+LVSPlzaHkeG53szMlqv
blsM06xmIR+l/AhRzBi+VPm19O8Yflbq7yDnWzFECEjKp0HmXrZDRiMf5WsBdcvLc7k2ovkWK1CS
GaZmLl9RbH18iNMbXiKu/kOsrwA6r1hb2tDHY5rttgbYXhWJ05jAXhnfqvo67L5eHtDSrWBZCjRh
tMwDQp/5BgI9ZVnUDZe1qwJZKYPfAbxGNmTmAwKuHrp/eiU7l20uTeKUppuYvSFUnROB9LDmB9YE
xEuil7pGVcYRxC+ZhJYTfPWvl20tTCE0HAYkthIQQziFT89EJCWlTNCxhbZ0D9e4/prXOmqnRrBG
ZDn9pNkugyNVpcLIw86Q5hUXT3R5+JocVUGKYvoQ3HvZI81M94JEX71y74vKztQIjy+P72z9ODYk
aNekiYwPKqfpeDkK6VqrMPpGB/YjaMNjzuPRL+KdAQd8ZWaObvxzvmlKUtBYQjEYOAApyFNzBCix
avYGuaDG36Jb+xOWBkcXxBUU5dmqTWao0sG3pYFYnT+s4AWWxKSn6N+GORx/+KNUPlr+Wq5+mpyT
JZvMqFCIAaHkbJwHXUagJ5rqUxB0zVTbmkUUPsM/9TFGXrgNlAa5d1j0Q/09g5/fbkcdncAEybAa
/aneLaxDVCGq/u/rqUBRyTdNgDVtFqUlWi4FI2IYTquAH/VDNG/vtdqRIrSmVrbGWcaD0WNoYkpi
QulnOV3LNAxyv4qoIuddI93BXOM6bkppQhoit3PcCsbUFWddmm82IolEkgMSjPmnFiU3EUoFvWyn
afuWRhe92td5Vq3c2edYIAZGHD1tCq48FvbUjDhWbpmBKHDQCZbF67bc+tZdKgBR31OhNIt4X4rX
Ouq2lfqTXiJf/eqXB7d5hLX98mKeJypmXzKb4ij0Ai/sSc9GbxAkj5vyB2AoZ3R+N3tYboWDf6s9
+ltz21zp98OKdy+dDPKUt7XITNAZMtuqbSsXVTt5kjWJFFnZSOlelxCbKWFM1xAMnKb/8ngXTYLX
MxXa1Mmtz15+fm9ATowupdP3O6u5drWS/30bNNnJ1/L354naae8e2ZrdxGqgt6GuYmtwESbzr9KW
DCM9s+N9TcVHeRomiI6wvTzAM0ryiW332OpsUnXXQ04GHjmnS6K4taveCO9kKaugVTKHO7MOlAfJ
1WEM7Xoz33l1U6HAqIvuwROl9qkDSLEZR1kqEKjoxYMltWVL/xrIAAQ1Gyl1YsGSfoLqngR5PQWV
YXB1PZIPSn7lRoH3xU/VIUbNAO33wG21lUzT0omAx0AGBLREVOcACVgVST+ZuKsQ5o6kXeUZ/QBv
1rhiZul0h62JPAy4dW6vyY2O7iw6K4pByiiz64m0L3tph6rNdnCVlcVadBEe0xLERlz+JNhP7Xia
3lZdyZ3YDVbcbpPO1z6hNUafb3DhHt1ZQeNu3aqon2OOQIP+ZNp4bS9K/LXgVFkaMlQ7xPnWH6Tz
7OQbh7DV4KiiKrwTVMc90BfgqCAif0obbyvtmidvq1wbA60Ptmza4XV4CJECQDDcjg/9zbBN943d
bF/k2+IlddYYVc7iMZz66OPmGXtFyjoBbfMEygyAMUh9Wwc+0lf3Hbrz7UoaYmUm5j7WeRxYwjQT
vFdkqkZCKf6WusJ8boQg/np5u57dNyAlJWlqhOIRCV/XzNGkLM+DxMtwAFF5N4bqqSJy+XcTMmEz
CPwJITcnXhb7rumtaJgq740OiF2uAWVVa/fI2UBmKzQ77PJkNPRkWiH9qaRaciNvTfQv6MbIdsMu
vUfCdfN5eVxryzQ76IZAiLICjSxH8Z5r9ZBLCD2vTN05EmY2qtk9rWqZnlcdNoyXj2A7HtpN9E12
/IdbyXkcrx5dpIJt9TbYKVtvd3l053mFmenZ0aCNiFEXE6yx+TRex4/24UdvS3vYQa8fwe050RoE
e3k6OevgJYZHdn4zyjmlVa3hMo61zz4lY3kTrAVXiyZAQZCrp3QOidbpaddYWRh0JcGsqA37COiB
hMxglK81q52jeaap4yH1RxbCJB16akeOm0hu/nhGAFPDoP7w0p9JE9/KFUfUEP8qJcORAO9pCUql
ecx5GqwAoc/kOP5w3h8FybPVi2KxpsQwOWfd0Qsele+iJXQ7zeomMiqEql3woyINg/S9g/DTAuGr
EcbPidToW2lAivqyNy1dmxADMyUTByEvo9MZERFzj5QpkA6V37W07WhZRfoCGYr/m5nZIeCihdgh
QEwwmd27ND26dw2txIO2krRZXuAp7QUtMGHc/HpuujgKqiJKHC8ywh169AjCI/Y1DK9W8+6n8V2J
0l0hBu+NLuzSeDxo8sflkZ4jNScfO/qE6cY6ihAkKfS9ROUTDG/jv4KHC30bIr9tsX0gOfHebbwX
abCrg3Vo0XtZuaGWolhF50E9Kd+Y0FeeGm+9KmlVjciyVn+Z5hvOZvfZvgx+oeh4eZyLF++RpdkB
qMgd4uxTDFvW2saKPny/saNetP0iuwqa7pC73criLl4kJCcoZCCGAHbpdGxwULSlMsWvSAlQgov6
YVMimrniqUtHETIlcN4h6aBRVj+1Ig6BWotiygwWmzD60pM3FddyY4vRHazcUP1CsEKFcnYIFGNt
qP8BMXpOB2f18NaYu3K8NcnDZ9ATGhvDfb68Xot+eWxzOgmO/NID+q4JFhGlHIGqpbbFUZOjon6v
uLtCRmf9wS+cgZNI+EAeO+4aOxORzDjo2cHK1nIxi/fnBEADCMY7ntzn6ddYaSVS4pzi2+zGs2i9
/u32T3low6DYyS800qJsLqUk9R606AZ9PNfEs66bZpt3X0F5ZuHKrbp0DqqmCnAG4QQLsNjse/qM
PErM80ETf4/VR64bzpCbjioZK/GQumiJdmGVNJuiI0h2asmwXM8vqR9DeINI4ZW6J3zYAeSCkx0Q
nrb7oMF3ZzyAQbgX7GoPnXiKitZXf6s4YLHs/kbaoth4b266zL6qPwaCjPZt3Lv2U75x7/zt22W/
WdoPdMjT4UztdyKlO/3cJqqqXlM7wjfefHjOGDya4v+w5zgxLbJzvFB58ZzaqAIzawJkJGk81q4M
rbgzMulKkKqVw/Esy8nJzK8psaLI0OzNDpAuijMvtsitdFVqTcIzCAa3aRdeQxWabADwIrncyCij
D7WoO0Pip++X53Jx3wN+ZIyIIeJkMy/johVK0mQ8Uq/cb0Jj9z96faOVO2EnpPaaaszSysEROrF8
w8gI0drprEph3Rhu1PI0gm1G+UbXsyisdb8s3QLHNmZTGolNDn/ttG28DZJWkXwlx1AEZbsidXTl
cHn6znG8rN6xtdmdY+h66oceIwrgattiDgVYu/36ke0T27P1X9negK8daI0j3I7OtfZruPpX4tUp
fKN1BW5GYDxkAGYr2IRuRo6QTyhHNgMka3bYhCtusrhwRzamE+T4pIbAk0scG645lvtJ5PKARvUP
I6nWkl5nltBwhgGe2h3E3+y72YT6oqDqbQAzCQqm+0DyHNlINlE17i4v3JmZaeMp06kKwTWKOLMz
JEmVYNQbNp5QHLz2q+ju0eO6bGLJEY9NzKKuIlcGkuSYKHh4Ce7tCA/0uPFa0QlhECnXaHQWR3SU
pp2dWEoRKZVZTuZamdYA687vtS3i2SuX9uKojszMtjCS1HpRg/yBf+17lW2MskQM/F2vXi3hkK9x
TCwGz8e559lmlr0A7e0Oa2Qa6vhj9BBKSr4QO/v5e21us0y0zd9icYjDtdWbHGBezDjeVTMHcbPI
ELyUSyZ+rbJ7vX7oxzsxfAhe/t1Jjs3MnCQxu6LKRQboRi9eNXF00lexEQRYqvdEzSsuuXTdwAat
6Io8yalZs22stn0qe23PUfFB37IJ4e/X8Np9HiAF2l4e15I3TpBM6iHEFfocm1VqtV7HEpZE7cYM
97H8BGPhZRPTx56t0F8Tf262ozNJHpSy6Ipphbr3sfslVxupdJJyf9nKUoh/NJCzVEMgR0rTMZBa
zBy5qeyh3Vy2sDRVf+SOwCROwoczT5sAXnKhSYQayq3Wp3YybnRlZRRLC/+nrAnHNC+VuXqv1XPQ
VrJOhDdQQNiPSU6Sv7HlHNB3vkdhfROuKX8tRhbHNmcnuZ5Gkk7SmCPWG9HyuK290q6RpEl2sM9X
3n1XOlDFXp7Laa5mPjHdHyBLlIkDZ54OFWovLP3U4kWBNhVQCdtKfodDb4/lD2WtPfVPRe/cGG96
rhBAc3PcbDBpfADQpWbiqE770qk2oiUDesVvwU19UHbJ9eikz5AE9LFdPFoHa9+kMFzrdrhVK2ft
nb2UhGPs//2ceUefnqGTWgqMPb0197qTvnrb6M69soU7/0a5Dl7ElZtg1eDsxvG6ocizkPEHum0e
AhuGzKf6ysBU/+Y68SHf/7q8ukuZqpMhzi6fsft/pH3Xjtywsu0XCaBExVeFzj05vwgzY5uKVI5f
f5fm3LPdzRZa8D425sUGpkSySBarVq2VovUthsXOqUPIGMdOv4tWdyOy/dxR1vHCzpx7Ep7ZE66f
oOk6My1gr3brAz0AmAshLige8VvVIZ/ZDbNf9dK9wRIHhl3hOF2IUhanWNhDPCgzvcp+PqA6VsoK
PqavvtnuFWUNHyKfNfSUlnruZvwa2sTIVQHhBDqcC8IQjSUNN9oihwhrjrX1Xd1s7SH2WmApa+2X
GaEAqr3lSBlZLMB7dIWEPbph/9BoPKbIYjbVRu0PlvFYk61uPrCGe1KZuEa1SpeIxS73+/SpoEsG
/BjBr3h2ktAa8jHFpyaVF3YPcvpOmNMSvNL739d9b5rps80OgLyuA2ID3Cqw42ISprKkUa8C0EU0
WYa3xKjWUDAb83+9Nicr0PRCZQs358X5BaWvXOcTmZ1RpuOuyqrn3lLGtcT1538fDgQUgJDDW2zK
eGC4J5dnCyoKSGeiaEgC9pkiozsqSwQMF5EixgKcO57oyNNDxl2413iNhiPk/VCayt8H+liP4FtA
WQBNBTx80Za4Qy5uUVhD0h/pEqhDKIYy3YAnA6Ic3LajhqZF6Iy8aDKacYLyxWL5P+YYZQi5Qple
AcgLYCu4wrkZLU8GWoSFaafFV2hBG9v8VYSVMxY3UbQ1lIX0gOjeP9YwJKClMSKkCc6tgd2LcmhA
m7ZkjhtwYd1nCBHlpj0iy2nTcSnRKEZUkzmUCaHMjtZPQLOF0wZJwbKWKwt5rUq2g8bTaLcyRkf2
+ULoJi6WbAIiM0H2AUma1LAF14DYvZ+x1pJstf0MM3IfB8ZKotnTdR+/nD1YQf3TRKIBBkWYeZzj
kQe2UObklfxd5xzJxeGplwzLbsuOO3Jlrq8bnBsWEEAGmBshjoc06vlyjQ0fWkmOmWNkTzyvb4IQ
tRt9afIu2AcBAUdMPb2OIUMKMdfpM05cPVHQm5tJSeDs33DuIs0AlcvvV8dz7hcwLxfXDyxN6Q3s
J9DkUNg6txSAWM7XuBXgbi1d6G2u14fKTWxIYV6fuJ+ZOT1dRUOC53VU6eMh9AMntlM7dzunxE/k
6B6aOlyKQU4/4Jiw929v7tHyjrcre9tPA1/ffav2QbXRKuzlnuZ923doUbLxkrJf196js7n/9Wu/
BA2/3Cjn8yKsgGIGMSsZ5kUyQOEWNjxcc5AAe6AFfTDQr7dw6Fw68mTORHpQB1wQHRPny9Cj11EG
R//Ebt3vzJKvSGHs8HI89n29gsbRwrJfujEeh2ApmmCsaG/7gemf+FfeKJyHTQDdkr7ZVQXhdjx0
+1yRFgqP4qPkfxb977CEUyDxJaM2CwwrMH2b+m/NmHpxBYGmpt9QyH0DhymD0EtzrzvbxfDwOpjE
sZEuw1GOu/Z8NkemVtTsixgUSKOjI5mtxYhf6UJpaM4KWrywYBPlEeTLz60ofmCVXd3HyOwetBIU
FGPsSEuaCtO2ONs2eP4C+PcDzQP8V0RpF3GRE4pyKfCjzUaTJBtH4eafZwtDAKBlOq1BxyccAc3I
GpqUGMcIqsogIKsKetgkMf7d53C9oWyP3gBwY4j8/qqvVYU8SS1FZmxrtHQbcoiTt+tjESMSONyZ
EeH5kOYlOMihYuf0IeZMZvl2akJSO9zf0IRL/D9BXz5eN/mTHzhbIuBtJwpLYIlxu15I9rVh3sVD
04eOpoT3QaesQAzi9CX5lmV238etm3LyKoMRtGCFG6pLqJCLo8OCkxPQo6gQAAMDoOCGDWi3kjYA
E2xHWuiXdMa3BfrGzwLwOEeWNA4FAD48Xx/zjOtjYwHCg3AMcDQxtuw7takjHRRnZaQUnq5l8Qay
Y6HHOmzq66YuXmiACk1hGKwBKgAZ++lbTs6qIELk2VZy6AxsNcoQneXE4+OLn7SbKn5pkt6N2KE1
pH2QTFPtpMnT0K/1NFqhu2ErNTel/9swtlq3Xfiwma2JurCKJwP6z/CRwr4Zy6GLCxWqGyNHvAoh
4AhRFGqMFJrZsp4e4yELdUfXy7h0Qgmp6E2WKYCvJorkkbBs/A1IrVmwK3EzDGCJ86mrxYVy37G+
b92yHXKykqVe2psk5CoQzUktOVnXQbivSAv61hihxVaRWkTNwvl56dI4QCfZUaCc0XeAXXs+56Xm
kxgdQrETlZuIyi4YMkcdpJJOCyJGhbtFk9sWUMJ8wfCMX8EuOhQRD1NUasXwqghAN5UnOLixhWis
oRdNcpkhewtLN/2esy2L8eFugH4wYmHkLwWf0qve0tISLVAtlBhYjuR9eG+Zz5MeFRo4oC1ah17h
7yhbt9kLEEK9+VgSJ2g/83yvZiBp8frmFsqP1z9rxqEQlxMAgbGpqC7GYnrcFlrY5THwKmsfNGgy
jq3rFi4ydthMZyamTzjZTE1fQNO2gon8O1Ih9Ys2ZLvdDW/dV/++pJA7czBpKATCf/AKhaqLcBZb
Y9EXSQZbAMjaQ3PoqttaUe2scqt44RU15zcATyCbMb05LshkGd71LLRw4Y8s39Q+ajCxtjWzpZLx
RVCIX4+YCVl1uCfuZCGuSHyl7SVSRqBgSukBCqOjm3d+Dgx1SzZyyPSFm3nW3lS1BVQKCmbi5R+X
Ywvq2CJyrCDZKfU7aiUrhthQ/ffpo7g+cLwCpAYHEMaFNCc4HMIK4xqKG9xY37UP5L+0JEkyNxwE
MohzUf9DVke4qXAOjgFC58hJog9Z+9W2K53+yoOFEGDeClISoI7Twfgj7O0wJHLQhGADY2Rbj79Q
J7ZZfxe2v65vpRmXA9QLYBK4HfDSlmAmSmoEt74VOhEi6bUUaukuLdQQCIowyhYYZX6wCMJ5hS4p
9N1Mzn15B0aDVmRGCCUHJejIS58aFgAaQSTf9wPhgLRJBVdQaFfIV8U7Y8XBvfKchGw8gGaWGHcl
VEXQIDPipbwGhIuggk0q/xe6PvqnMWDJt2FUwECYvGLO0JrGuxpl8ue/zxf4MAHqAABJM8TcddHg
nuqIHzqNOrh+wGzVyjaWby2coXOrf2pGuEG44sfIhsFMEgDq229YTUAuGbuj/3J9PLOGQHkKPD5K
AwC/nZ+klloo+agi3m9SgwQg4VbVV9mMiwckbej3qAcIDK5bnPE4HR216OGfSLNRdz63mBOo1pk5
yDMMPd5KVu+qY7Ty63B93cxFCI0Xh47rByc3hocT79wMLRVfresAPV5qSe2qsRDXKrvBagCYgiRr
DrLepvnz39gEug58GHiOivd+7Zf+wAzYtMLBC1u4LQDU92WGR2N6BwXM69ampRF2E+g5preIiWcw
ZLbPRxjB2fWMgg2FmvqeIEhMW8PVmz9hDUYyo11dtza3bMisIDoHzsuwxEO88M0uVbQUHdmjuSMa
xHpNzVOqhSNixh2hro1GQwNAZryuhDE1WhdLlsQBZs709ZREiNLc7tKgsnm3cFvMTB/8Hc9eMOPg
jBUdpLIiigOlj0C+FLceJ610xCHy1fMK/NEx4aCA7IqF/MjM8NB2qCAtpk1Qpp+A9SRukXxTKsAV
GjlpRw+A9TopkUDFlG78Ll3IWSyZEsIWc6TQZ4mR+I2zlxwF9AqJRD17C/6Vw2pqgTgdkrDPQkJq
jXLYyTSIMVaVZ9ThphnVfz81JoghMnzIVUwtqOfOTkJSqqUMObu0M91GLm/8LHd4uCTCOxO7qhbe
CsAWAiiLgZ2boW2ZRVFTgVQgeu3AzqTRx3/eRuB/mUTzJvU8aOKeG8j9PA7APxc7etBhp6arjAIG
5f9zPn56+eDsQxoEeOoLtWaiVWYg6Qz5liQ7QAHdDiuya/gvrYrtMBz+fXHOdu3kiyduHapShPgZ
u5aW1lNS5jSxcw1kbaU+lAs9ZDMLBFM4HigGhTkU5i9ssxDnB0yByHRrDsbtIC/Rzy2ZEEYzaEHL
ch8myry3HkZWohl3YOzhuiPM7M+zgQieFgy6KY8WrJgdtJ5x9qioYDxQaemtNHPMwY6pIL+BgtOF
1FxXGmTkQ4729EJ9bFtg/ix/MyqBVwzxkUrmUh5n7t49sSc2lQ0mDRLmZ7gD8wrC8WWQOVkLNBRT
inc0S67QGbsOQB14fTZnraLNZko842Ejvjm7hGkVCwFfHLNkh7pQnvxWwIyfq3cplR0AxK+bm3uA
Toof/7E3+dCJxysdNyqpgD3IJjlDiQa+SgPRC3HY8AiauhR5Ym3wrMhbsDud2hd3/oldwf1VOWeE
oNUfpa5xTYOVWtwP9KlT1zVGO2TrrBqcMeSrptrqS+mGWU86sS3sCx2sN+jfg21UleA5umaTXrob
ElAlQsVs1NJ/T0yfzbGwQ1RQ4KdBNo1VOTAZ5PtVsNLBJ3h9Smf34cmoJs86Wckxj1hTTp4zWJbX
a/VHh34meGxk5wBBXrd1WRBDUAr469Rmi/wF2MjPjSV1wtpKRSq31iRIdDalnRfGN59yfaH/FG2y
xlaHAy9DMKFtibYOok9f152WvbXZwvlzgVhErRuvZVQYkGwFk6gICiLAjUeJD2qYrrToAx9lMlVP
NLRNjaWTW9DkbiahyNhXcIvwNPCaxgcVZgP8VUVDc2GxL5v3cbNDNhh0FkiQQu5c8K4M9mMLWQmH
rKuHiSip3ct7fcttdeMf0PPoEpfsja2yMA3ThjndUMqPWVAXmuCcwEwID62O+S1iMRWpzcJ8Df10
I2f60Vws5fxkUa/ZmTb2iZvJWmYWZQI7QRo+V8UzZCa2Olq6K2Vw6PDaj9JaaZvHKuyQfa7svA4d
c0ier/vf9LS69hFCrKYaqRyiJbZ0tAF6LahnhSrUdRL1gFBhh6DF0zrVzWD+utmlORYOyzZWtF4t
YDaeXmI1KqWy4aX6QiJ7aXDC0UjDrEalHlZA82diGP0zRQspfRv8zyTe+5Bhuj4q8eAQPUdwWDxQ
4iIwJnuqFwB6FDjceiXDgn/OWtHQlQVuBej6imTTPAkIWir6csJckn6NVoGuOVL57fpYLjmtp21w
YkZYomEELCGdzKjH8c1obDA2EVu6CXf1q76t7/MHndnyb2npPBQT2D9ziLY0tGsD43MRbofMqAAo
wRyG2UupKna4K/8Yumsot5AONxJIIn4OS9xi4jUm2hQOfFZX1Bhy2JT7VRz96bXG7oZXK7qpg6XW
XDEqmUwBlgcRFRMhEVKF55s+C2ojLStses08lvzYBMdSva3zFzreg5r8+hLOOcqpLWFYjSKNQ5PB
lgrhh0D3ct9Vs9yWlupFS2MS0jehrIaZHkwHWZN4GfoDiuxXqCuriNe2zinq1EtqXQsj0wRs0dix
pijZNIv5bcZ+G+1zOEa2tSTKPOcXyOriaobs0NSpcr5YJU9IJxlgVtUMUF0nN3q3G7XW9uu9kq+v
r9XcgXhqSlgrqB32WQMME0Rtt372SVDWY7//byaEZeJZrhZgWy+dTgb9VXgn5d8FKm7XjcyuzN8p
E2N9q0Krri9PPhc2qhcRXrpypclQCjL1W9kChfN1e7O+hwgf2TUEUBdvGb3OTVQZgc9Xe+VljCKG
cl7vlt2wJwm3B+gUQYplwebsGKFTCmQReg4vAgRLDWRWdj4A+1npxtNFUjtD4Cbq4/WxzduhgLGg
yoTXmrBgLAOoAMW0EqXXbovSYfTDnQdI2LDgfHP35IRqw2NQRi3morDQqVFVjZjEov2s8j0SYzaF
0jlQs6VLuScvKXnN7qsTe9PATyKfNOesU3rYU8ZN1tlUcVn9bshHni+kBi5Zl6bjFr4BPkVwNiI/
fm6pVMIOJzumsDtaNxNu7jXe5JvwWO6SZxmK52DjZHdgfvltNZv4a4lk96La/HPan5gXdjWtgopY
k/l2ld00QNJHNv9K9tI6dKsNnsH/6i+gbpmKvjBL8aQQwh0lhehdHUaVk8nrCgpGkHEf3UHZ/hdW
UF8GczKmFUnZ8ylFL76mDGNSQRF402sHSA2UvStZL9etXPJNI7oBRSVSb2CQQulOcP6hk8c+bWkF
SQ3JDj0wOKJ7V97TG2VnraCNk60r8K+tIvAn7Yxt6KIrYR+6xQK059JTf9AZBFpslABeKk6pakWg
isDvTko3GF1JttN8FWR3+VIS6/L8PzckbIkOcAlwqGO4Pf1mkp22gJx/LUzpkg1hM+gtMWspxmDI
fX0Ax+fWXNE1mKvWQMttmhWSME7uxWtuI0ZwI0/bkrXpqcel99VMZEmBdwcHLajSMbFiDKQOo9+R
3qwc9lJ+g4YDIpi3+hrq6r8Nj2+iV+0o74aFNPvMa+vcqLAVQ83qQ2UyWn8PTu4a9rgpD6GtbquV
9FHeDJvrkz0316djFNwX9TISSC3MRcOhgohD+50lC+Hd0jyKUVCTK+B1G2HjJd+aR8NO7yUbT3b/
8Gqhj6U+ysf7/9OgRAXA3mriWpkMKsM20raUrKWlyO7yKjpbJk05P12GNDN8qEyCYfeRviJ8dHM7
fOJrY8EdLrBX0+PpZH00em6nJ2MdNcO0PlsILMiHFpi6VbJSn7AXvGw7rJrNs+lxm60T2w9XSyKl
l3TRgn3hdcV05qvV5I6d5zvBQb2B3NV76uF1te8f2k2NPQhJrDXZhtubP/2dcgtKCS/88uGoS2Qy
i3MhHHIZ4RH1a3wLe2k86gaHaAXeUr6yvPgQfYG94UVaRzePwRGw5vXS22smy3O+EsLJZ2mDpsXT
Sgw73fPXYOqxwHImb2T790Gxze/4Xbo3N0vV9Gl+z/Me03muTbeLhjqpWNXJpWIAc5BZTko266RO
99BsXqgmzh0BpyaEE4fRiPTjABOd1G7ynG1C7Jai4bvrm3LuisLlRCaKGgoiJ8GTDQrlhQx1ZgDo
tM84ACtplRr9MQu0h66rzRXXlIWLZG6PQv9x0mdHHQGX8/neUQffVArU0CGYBC4edjNa+rptvWDc
BgGF9CzIZBYOnskHLlbrr0UqvPf8QiND006vo+yFZYXXF+FHy6e29DZYCKKmVbkwpaHSh+4xy7q4
nJTGjEMkWJEL0PR9zOoHPY3RrlfoT33nPzSkdTN9CXQ6uweQa/mPUcFVKogAlilBnGiw8a7NO1dP
zW8zGsGM9zGAhCFm4WqYSKyyQbrXs+oGXb9rYjyTxHcttd1xzQAmdKkeNeNZP7BmE6x2oBERn7+Z
xkpzjNAhZEn3YXuMqC0bOfp7Hd1cFAa8TPtMlTvErzqeIEBRC2cQWgWJleWIXYPIh1jAt5VLrtzm
yLgPqxAPe4OCFZqg+TbMxgeuLVVRZvfqyQIILl3wsPL9FAsg1+PKb8qbvsshz1k8X9+rs86FkUxY
9EkpTojAVDNsGrPHkZD2H3qtIrPPHIJWEXI39pvKkBYe4zMLOCnj4J2KXD4e5UKoXpNyJJGJUSXp
e035ypSL+3T8w1u6z6HA8F+M7cSYcHMXls6MooUxv0o9k8ebuNoSC0XtfVVvZTNYiH5mV+zEnHDs
lawMtbLEVI4+OI7azos0Amz8UkPp7IqdmBHu6UbSidT6OA762rIl+gkaeYl8ytFra+4N6df1KZw9
5k6MCZughSaLFVaYwixRbISrblH/Yj3fQqtpwTOWLAmXbiWhoESmF7/O/2Sx10iKHVdP3OwX7Myv
EuDOigbaBgjPn18VgL2gZUC2kFmgqg2az5sa/eSgmt5cn7jZ2xxn9f+aEVapwG7TjBx3YF7HxPWz
UN4MHVtikZ33hb9WhOXhoUoqs8Fg9ArUYsaKGm8t4Fz1Woe+vfl+fUjzKwSGbPSuANMl7l2QKYyW
D8lzpzYlR2rwHtQrmxbgEOFLyJDZcf0oekIJbHrUny9Sofcy9XXMnhJGdqk/0OLV6IFAyB5ijk6L
JQLMuVMJaWn0hQIOBzSeOI10RN92gKOel5odlzdlAwK1/H5o30r1H7FjU5SPdtCpTxNsDkC0no+M
qwjxI45cRcbAYdyWDHG0EqHhLdfuEhbVT9fXbM4NQbwP2CSwNmiGFs7blmeZmtaQqaRl5KUKuxlY
v7puAok/fLMQoMgEyA0LtWL0T4rsXlFmpgNwn5VjIrm106IoeDcYOtzluiMj+KHj+AmtBp1HKMu2
UkjT7zozUTCmfvbYAvb15EOb7J4NvPJiLtUrMwo1JHJM6dDRsr1parnjNoqTmKacxsV3b6bVW5z0
1NEqOX8Dds5EE5KcS+BTyvovIknaQ1WYxk2ZWD6I1UHALbes/x02ekpvel8NtkCxI05LRqL/0fsa
MHmaBMo2H3sJiLox2Y4kAFFSbcWav1fjIDpoOeoJdtqnGrG1tlYGd+gH3XBBsATxoFjPLGUN+KOa
2/6YqoEXyTnldkWMCs+ILui8hOith5dk+6dteqsCxUGEnkAraizq+N3It8AI9ftIltJDlaTdkxmP
+QvgG8+gGr2DqXbTZ9wI7IGMY2vXhpWBc0RJE7v0FboK2y75aNAA6Ixynjw0qI9uWGVNnTxKOyFm
UTF2zCwsc0/VYzCRDinRQYmTUE+PSLSVE654iYwcnU57YwdPkjzeltVWKttip7WtuR0ANG9Rc4Ai
Yt1KTf0d+43MdmqC+ju+Ojd3Za2HmVeopUF3XdArTjpiym2EbD7OC04K9AuVYK+t6ZA/qmUYIXiN
cXv5gf4ydZPZtWRZq74FW5BdGHpjm2pFPvohQq2vSbJBd1WL9ZUjR360Qk8LeMCLvGWPzVjV5mOS
9M3gQINReeVdnW5ytc9lRx/TeNXJ8vCLGCx201LOcy+V4vZ5sLBmrsx9PVuPhQqbSqkFr6oUF+ZO
ZYX1hMg73QygSVfA9lv49DiC4dayTZBtmRsuN/WhV3KD7yqUF1R3wL97vCBBZmeW6Ws2BTS8tTNu
GaPdhDkyPLTL2lXDObQVUxb7TpVwvpNSQja5H5ebvpA1xyyB9rDLJFfxbIoVA+2izH/SWnQGtT2p
jw1ELVYBTrJdFXCIV0m1BZ1TaJzCNosj1yA129RJFz2Upj9uaYeCqj32oexlE35Z7Udml7nVDjbT
tI65eWK027aMJY5YpZfdiWb9Dw0nbEnVhggvWqX3bZ31/oFKUvJIjKz7bY1N6A3WGN8PXVZvTHTA
/wZpfN7ZfWSO+5hHvpsyjd4XlSw5YYo8uE0x5pVWtIAYjxIrP1hqhYptpDl7V6IItaw8zM3uzuc8
3ZV+IqG+BaHOe/QTWo+Qj2YASfHhvRsqCOGSmFrrsVN8vhkNqToEcmLgAtRC5qV1rN+3eUIatzOl
RD7UJMkfNAgT7xVJj/5kGoInuwOqjTqqWnWeyTjg1npstt1j3QHrFkVFvdNHY3DBtxB5MWQeB+/6
mXmBsZlAHPiDB6SFhCNYI86vgc4yUs2sQOAxYF+40phBlQDMN4blgijcw633rBW/1aTkEOKKn0C8
uvsaWOby7KiR/mvhY+bO79OPEWKVipC8YvF0JyVoFWifUp66kfHRQ59sbNifrPgumHYIfIRjdQ2Q
5tIDd6YocT4bwv2byFJi8n5K4IOrMeKN2xTc5ZD2KVMVXG/yBgLinp4ELqicPXRlvi5MwNxTb+ph
MehEHI3uj/PVAL98hLZjXGB6+RUDfBwAxEV59dEkrxlI1O2yzbxaz5iboH3NyvuFS3omsALGG9gG
hIR4F4kpfTQLgfXWmGSu6uJW85svbJVdy3ccFeuFkU5pCfGqPjU1fcpJnSuTmtGom7JypBz9sZZH
osJDftNGx93Qvujhug92zVLT80w0N7Gv4HWpUCiSilVD6F6pPsp5CK9wD2pj94Iu8s04EtNG96yT
l/GDNHxeH+hMRAdpFdBIAR+Nl60ozRYwSRqTBiZDyG50agFkJ+gFpK0PVNuS2sdMjIVeABO5W/RT
gPxFCFZbHlQq2AmRKKDfNfTtjSWBhjn/ODUwze/JouEYVIrMhIGmLkKHSWp6wzv/LYniAa+lpHCv
z92020QfAR2LhW6bn5qdsBtULcIVro1Yrvax7F6C6JXpCxnC2Sn7a0JsUAoGaYAwHkz0tAe5ELoU
l4jmFgYhBr7cB9GhrsBCU36Z7aYxnv+LGjUaFFEBA9Qfh8dFVxIdoWoVxzJi6zBIbRPUB1lR2ZIs
v3ElP7RBfT8GAbCT3RKiYW4/UQ1NnqCYhU6ZKJkX02QgOVEqB63atp9+kdRDzCYFo1clTz1ZKDhe
YDCnuwr3lApGBJRxobR77n5S2g+SUqNIp39wt1bs5LZ8lW8QRW2zX0VtL0kDzXm7CiVYKhsTwwAV
thNviqai09UYy09F5iXjl2Ts+6WTcM6KNnWYglAAPWxixa8J8OAjFP4R8duqhE5PD3ERhBD/DsCD
Ks2JHWHvarlVd2FMMBrQlpLM2FRjcsgQqCacLEAL5jYVFBbQtwjQN5J5wjr1UtlpUQC3QLhxSMzx
MICt99+PBh2lCQ20lz8PynNXGFqiIlSAK0iNwexW54Zb9KHvcAWl9+umLvowJ7cDEgb7Cpg0NGkL
M4fnRiFpk7Jl5vVvePjoqbev14WnOuM+X4WO/uivDM94Rv0doHK73PF/r5acfYAwn51VxkliTB+Q
VHbY7zj/HS+Crecuqr+jBIHY+YxaXUH7eIQRaYOwv/COqVd/VY6/Tlb6Nvv2n6q77rX8iBZSo3PF
ZwwOAG9QtiBHJeZ9wa/RlFxCjasq7Y9xY6R2+BHIDts+FsRWNinoVVbXF3SupHBmUlhQysaxi30M
lTjtVt6wxtXv2tq2PNmR3vWN+hDtlBvpjmyWKriz0TZo7fBXtabGJiHaVrR8CEDRVjnquj8oz0gh
RW649jfAFawVG4CN8LFcd/uX6wOe3Y8nVqf/P7m2BzlpCitCr4zUo68S6qbKAhx9ckDxoj4dlhA2
j2aLtzGDgfLAA7vdR3/4S7iyIOb76/pIZq+AU0vTaXoyFM71Kg5VTGBa2vFN/cYPoScBWLnS1tau
Xsev1+3NXd6n5oQrgAUsbOsB5hjAeqDEs9Wis5Pu6bqVCz6u/zlh/rqF4JB4H+eG3MJM7aY3aBRx
Cu+tBYn61n8kq89qEy4M66IhRzQonCiq3odoboJB+g1Ab3ociaN0dvNWPTHIwi0Nby7WR4IR7woV
cDMistRCwUiOjALuAQR//VatlXfAWY7mrQbe9IWZnLtNDVnH9p4CfDxizv2jiqrCGlNWO8isPdDH
1gXSsT5Eb+Y2eFBVr9mbq/ozWlsLd8Tsxj61K/hlyHUaM5REHfk79oIX7oa9jaRC/wB8tuYoN+pH
JNlkHRzTpaBIndl7BqWgJUD+baJQOR+xHoYFGsR0xJcRJMQrHiNZrdXD4EpBBOnErMPwxwKFoJxq
Kc5VU40ex4JUz1lnyK6fyv0moyM/5mVOlrjLl75N8Ot6BKkZ9GNwLvDWUVi/zaA/tLDis84FqOf0
7AGZohiDFiQKaWcaiGtGFTlA+igX750SbOK0dXIOdEH6O88ht6AFC9mK+cH9x7Ao2wx3N6twwMT7
kbzqjGDF5WS9MLhZd/47OLGNPNCR+RsSDK7b5Qf5V4X0C65J8owOZfb7gDbIz+QPselScXTuPEcC
/X/n1JryNCenbD1mgZzrGvizOHmpc2XD/Go9GsDAGSqDFgJzzEK/q3L1/fp4547bU7vC9ZjQEsgf
gilNpbsi+SqknZE/XzcxO6OgsEI4B9E7CMKcD40XQ28aPmY0BaIA+UvtVgeenLxdtzLrGydWBMdv
QkmNs2Fat/CXCTqyJUj8bNSEoh54SIBoRWVKOMA5uuFJyBA10VsMwilA7nFD7iBN/V2srG2z6Zcq
U7MjwhMTcf3Uc/aTOTtxiVHnCMMz3Bit8iJ1h5gs7OPZpdenJm8QYMrQBjhflxK9BEavYEBNCap8
Ce2ZxX07LpFAzFsxDCjA4E2HVNq5la4LcBJ2GMVQPWQdmnrvynjhQJ41AZAG3iXIXBDRwZhs1m3d
4bIrwJ6MtzhEyIgdddV/48cnZgQPM8cUv3e6wYtoq6kg0fQ3qv5C0oWnx+x2OTEjTJiVEKTmp/t0
GDZpfoiNbSO5oKS5vl2mjxXjxwnY8v/nTBXeHp0V8jFhsKIY0J84kPIjMVxL3pq9Bzbq67Zmgy1g
s5EjA3kUBXPUuQ9IidaqXRHUTvNpNl7ReuDehCTOOtmFrulBH9dsXeiU0IWzbX7LntidpvpkB8m8
jGS9nOzuurVxKz3gPXfMGqc+1l7t1O/N5vpAZ5cOjVT4A7A4mhfO7amk0XtahbUTyYdw1BwtirdR
+SuW8oVK8mxQbvy1JC6fhvKOiXsYyzc4Tb4Cv4qWv8oDVPC2MYiKSLato3swk1RsCekyH3edmBbK
yrSUO4M0GKT1PQBF8Ro8yg8g4QMX9aZ3UF2MJSc4kn3mkiUhkVmfPbEs3JEtahMMAgu1EweAFz6k
IJJvXvrmJo0OfbHUbTWHZ5ZB4QAGJUALL7nbSRRAo7fAOCvDrY5kB9LBfjd6w52xzjcoOR5pbqe3
i3D0uXqEYSE/CmZ0dHmJPkQzXsTaCJ+t3fYVZ7/tP7Lte3C0NuPddW+9FI1DluXElOhEUWdazB8x
wvyt8fR1caN9xb+z43Dbl/awUlfaXbwiH+wdtH0LV8/8zvw7SjFHT4eOZs00ytaVbctO18neuOGb
92ffyfaLjjPvsyfmBM+R27FOQIqGSV2B7m9z1zrhsbUNhz5ABtQxDskx/VoCMk9hzcUJe2JTuF4T
gludo8MSXbe3pbSPyV3Z2ZIOPJB3fR1nr78pk4lGVIhTigxpeB9HaeRjGUML7dqqbHfWVxtsrxuZ
DUZOjAhHaayXdWNFOHCkiVmpf0CV8rqBuemaUD8gMQR1IgRLz8/OOG/T1GTY3KD+cOoBRJgsOWa9
5bC8WnOjXKhCzB3Vp+YEj2A1RateDnMQ/bITla2a8ijlq3SpPXo283VqSHADpewj0Ali4voV3UIW
tdhodu/2+062yz3AddpHs5c2nc3v+6X9vTSl05qeXH8gh0mQUYdpda19AyOQ2aMbe5an3pa5Y92r
q2TNtqPne3zpNbNkWbjwCdSzaJNidi3zMw12ifE0JAA/bJolZcc53z+dXcEtrabTurqGIQ3wxAJa
isFaWWTgmL0KLKh54gf4jssu8CptzHqKYQvuMcjsmcmeJa+luk18u4n2JPh/pF1ncxu5sv1FUzU5
fMUEBpHKoiR/mbIte3LO8+vfAffeNQnOHdTuk2StXapVo4FGo9HoPudZAGc6GD7UQyy/Jrnth5x0
39KEXo6AiT1FfwiNgWYx2+whnV5QQUBQy4JHV2LFESdcW5pT1PPAndCHH5PNmBpiks3miNAwmkBq
+1VlnsJ7NuWJYCxTqJteFqiIqZCe8hgJMN332r7kBLmLxQWXqjB2mPR5VnY55LTWxkq/d4Jby25Q
/Fa0IyqQnXCyM+th7Dlh4EKcAjOhLJRAUKMH7PW+m8chRdwNqVJdEUn60YPrCiwTqvQy+igZ7ziH
6YIruxLHuDIATqUpasdwMQ3qxyrPHbUFOzKaZXG540zowilwJYpxZjNui+ag05tWn7l1m+yDhsc+
wtOGMY26FwxlaiGizx5m6X2SXsz5Jf8XV0YoAmYeygmLpWIi9WoA9mNBA4JxeEERjhbt8pazLEsZ
30sZbJuIJLR+3pY4lyczdSwhcKwgI+gt/WyNgshB5bbA75mjcVtF09P6Ybp047qSzZjgBBJlSxsg
W1Q/4tIdkn1abovoNFduE74F2rZVXqZqN5SOKj4pOseDLHirK+mMRSZKqKrViNnNAtUOxa/aCkkC
KFK/EE9F2bvryvKksUZppWGa0FtXZz1Kyi8VPBJm3hMxu0NF57qopXsXcp4I3QBHDlZ1tlFLiUu5
N31opgHBFwhvBxFPu0MbPFYxGDcy/7PIUXDaSs947XowVTB5JR/rQ1hwnVcjYE6CIjMFS0qgbTyi
Msk0BwkFbrVkG1LFo3dYnNgLZZlNAiaDrBNzKNtF2l0oBF6pansFkLiJnAIm6OvfKIbiE5ywCtqP
mWUUgzlMcwmKadVOHZ25QNHiZl3EskJ/RDC+JY36yhdGiJBQFzoapExm5FsPSb+Jk9O6qOUdCHzQ
/6rDHD0SEITlETS9aCTEw5l/lLzmaH7hJeYxT4m2V7fpE+9UlRfdM63F1gGWiwJDZtdb0phIfQSZ
7Wvnxk5B2i3KYIWAADt/a7jKJnNGN/MA7LXX7/GDA2z3TnlseEUqC0AHOP0uBsI4gCqBWQ4pBqI9
pPYpuQPiS6bbcuuYBzRR2dP2ewKAWyK85m/KLuSE9ovH74Vw1pBQ8RvVGlZ5Srf1YIvKXeuDVt6N
8udSrziubik2vFKVsalirBNrKOice6UDgIPNRzPa/TZ2rGfpuXVDYkwbHrvUsnEBrhy9cBaq79lH
CsxuNchiiuNL10mDdqNCp/XQM4mn/phqDdHQlSfrgatHgZ1KMinkxOm0n+is49wLF7fUxUiYlQ5D
aWzmnt6j0EM2HFUrB7YVOqXBOhTyDlTqb5gbtUxB2v+rNbOwkVkmoMqD1uo+PxzxKtM/xo/tVn/F
RSohOlHsyOu+BOcpRu/u+nbmqcmssigPVquHEA2iHQIkfnTmJU5dA26u/xWCSnBd2nLocKEp4zxK
YJ2bIEiDCQvvY6iRrtrVxjbzgXGlvlr6I2A1SFRxdFyMvECJBFxk+tzANj0Ks6x3RQ2hfpeQCel6
Uy+fgC4hFTlHPzr824X8I4mO5OJiqmkVMKdUSArw8BQBwqLHS63BcQPLQoC0omqI8sD3dy0kMps2
0cSstYcWobBZenFjeqHYOOtrxYoBvDAYvSywX+MLd0T68wtdellqja5swV0RNb8yM9rHHfxpagb/
8FmAlcPMmWJWYCaygMwoyJIzzLIttDKQob9F/4oKiTYbg7kKmGfoSb/WKKiAAF2OHUDqhMkC9I5V
kQwdJ/982ijLAwpyVGCss5dMsD+MmRgOIIFEb5cJckEt9Q9da57WxbA2TWcNvaYWyhfBwgcgmmtd
jLIXQrD8ASUy1vNXXZzSXe0H3SGULeWkZbzilZsL51meDMuGKdAKK8bowj5CM0s0gaVeSJy+3YEe
oeg/wXXpT/tOAOSOcUwHp/G9dTVZz3gWC2Sac7WmjKqPazWLIdf7LhCBoStEB7Mt1U3STCKeAbTm
0Wz3YYo0eVETo/i+Lvcmu4XSPLS0gbwGoAWUv4YRjMqPqY2UTiNBg9oja26NgxCOH0KjyG4CBh6C
zMm7EPfzezuUk9PGk2qjnOg5UJRvgxScFLNO7gV9mjdJL8YkCMAvtD5ENibCCMGuA2QA9N6hoZDl
3EgFsRHAcgxaO+W1Ld+HnBOPs9EG+/uZeDzPmlDNQgl8K9ImEU6G/DqmT2m20UynDHg55Vtnc60M
Y15qnKtzCfAF4qeOGADuQAk8QCJwPOfNLYfqRMlG8fhsgqqEbcGUm7YHERY4ZGQVXeHGSUu+Kcqb
kKNOVjsk8ls13DW9J/pHGbmu9eW6CW0gG5W5WCfwIp1pUq5NGXS5RVoprUZk6VNKnNTHpkHznPrb
0IDo59bNYKN3ybWGNz9pPN86cvnm1NvdRIegABIMjh1kgYxRC3qhm2MPowZYlyuVTuJXpAIWCmA0
5cguhYcuTEgfYxvrNvq27LzwRtmdO1eYnUF9lEu7CbcVkLknH1clECzHm954zceXAQBmYmiLQmJX
WugNporiY58UMTrithNQTtCMT/Lmu5oHTiIc2/Jbpv5q6hfLfFCtTTyJmwCvFSAeSbOXzkBRKg/8
/Sbw+Gv2/6jOWHMUGf6cp1Ad/WQOOHrR9429PZFQfRg7R+lKZ4qftY4X0C5soqsZZ+w6Hke0lw0Q
2wPqZgCpG+bxBYc6jC04oHWNE39wFpjNzMzDkJhNAHHFhFq1aSJiuk/GkbQomQKIiI6GQbP8x3HC
lVGxd7OobHtdyHuNaKOON42ZyALqbtGQt75/ZBn74zK2+msFcfujqA46KC6v948/Tb6edJAzzaOd
Whl6RF/y9Jel7aXuyQCoQ2I5M25f0/tQJyiw9GTlCwUv4KHWiZzhhQqEWKVyHMZNg4J4QeDxMt9A
qbEDZEJpHzkhVCdi8rUAk2/u4xk2r2YQhz2P3qDuVzrhbSSVXSN4nKNvRYmewoy0oKLO8Rw0RTkR
radOaYhYPZg9OhqNe7nReSfbgqu9Qp9mnAD4SUTEwJjHYJYdwbCt5C0KdxUIXJFfiq3AUY1nE9Rs
SGtZ1Tt42rrxSy145cu8UTD7EcA2o5H4GIXYGkT1v9BTSfIu4znd2zAJxqlTdmmdEuGyHRG9aM1l
Lo0aSQHJIXthvVNUICNEGUFXYmd9GMWniAkHYj7+fNfGwhWtz6EGr+Qrx3zptN6Y78VIGIULEMYo
SoORND1us9W2a1SSJ9WdCaA9H0EvADwVGgM/iM2zKHrBfD9Ob6rgO0G87UBMFscTkbt9DV67xnQz
DXmySCEjrqRZ+mHoEdoFuJVhNK1yO2YVrWY6qqgAeXi95YQkHQxrmDRASXz48sYwPgUlJMDV3Yy5
avv9bLfgGTRIJ/HwexfNA0tmAJQQz2DsSRWYvV70qDRBi/QAtvi2KZxM6L/UFlx66wuzbCF/JDHr
Epi+ryo1JIEJDBeDzBZCr9XGnY4m7/+fJOYskDMsmg8CchIoAM/AUTnnoCdKH1Xeu8kN6tnZE/2Z
PfYYUHPgBEwh3E5U+Y6pklnGX9N92c1OFj11QuzK8E2BZM/CvSRuZGUfRHeqhTDklFofSnkyzBn/
+DZMR9DxkLp7yK3Mpl2VMko43yfraX1mbnJN5wFTZhFANQMR6lzmcHHX1JXUB4MYBqwL/j3y645R
G0+BZKCxcVS8RFY9IMmB4cFwMsv6lvg/61oAQKsfbWYLSFEtL/O+cN2B37gYEOMk5xBpfnSqaSTX
Z6+YSlsSWxJahyaUAdNUgunhrhEfh1YnRvTPz1NQS+Juj8J6YFywiJwZ8EWHKIOjyNsQPBbC0e9T
t015LPVLKkIOWrVNxMQi6leZzd0ktCkKHnjUhBi51HBAki0sHYCeg0vbbwQP/6+/AV4TuDZqHGlZ
gs7/vMebz/rqL+x1DUkGSsqAJi90Kl8PxK+UxsrBUEeiNt6lxuBFc+4WLY8ccykAv5LDKJwq/hSH
APUgcd18HwPFKSzppLS6I4+FbRXaix8MOzTLHSyxtwF38aQP0kOkolyoT3hlbgue9WosTKzQJVaq
iRoWuaPJDm3T1ztRPxazQazgQQG3uZjtDe3QZZydRn8v49FpLzZmG+4BiC2MXaegQJIiKjdBKlEK
bKv9tr6Yy2Z1IYHxp1KvTpGYY5Yz6z4w3kdl12TbZHhXxqes2IPVVpUPQ8ExoaXw/kovxreCsy8I
VRN6acabNL/7AnrNxL2QP9bR77QFuyI4L/85nZ6JTjNKR6jLBqVmu7ZbrcWtVZ+gqapjX/jqNhNa
iozBubTSCbtZsgsxzITWYh1OBhUzBpldDpswcf3cVcbnAs+bU8fJKtwUsMEVX2nFzCSibLkVSpxS
CRKkmSfEwM/3ouBXGlrINLhZjpPRLvIvNA+TbNisW8+iK/hbV7zQXU9pGmep1KJOmADS2R0s8aFX
imOfmpxdwBNDd+fFcTOnCXJcKXQsganTPsT6x+w/r2uyuNEuNGFCpyISQ7EbsWrJjBTwUNm9wJHA
U4JxZ0nRihpYD+FCwnCjjLhcjqASKRp3XRFqxaz5oVIUHLwAcqUc5ddzFVSjkJkilqSpFTcCsrZv
HqWqBeHxHUDbOMHYOa5jpCEGoAyESJLQ9xBGmmqWWhNjZSpp30+/tVDe5u22KkZbj2McwA/i3NnV
iJjESIlgAJyx2ZjjC2DFO+3LUu9F5aswvgTFUeVHq82dpigcdbgTjO8mUNgAq8uJ6Zbc3dWAaXh5
YUpFDEa0kppSnMjNgxxPyIAU7U/FKjuCHySoi8uiUxDE+V04zZEtDOKDCQIH3jjoat9MHBoqzrdj
1Bkyy2R0hQQIKEkj7VhmbmhalSMrtXiQ/AJdlFpgkTQfBhtA2y9hmmW2Psx4149QZ6X4XQbESd4G
WHLJqC/GKx5Y10FaeZ65i5kRsGi10QIjZ04/UftPtPwDeCzEqN50c1cB8cgwXgSVV8iwYK5X68HM
A1JsuN8WWI+wQgpE1ls0TFRdv0sykMmBarIkQRvznkoW0i5XQhkXHWSyGbUChGazmyOFNuQTqaPc
BX4YyjBVIipvJjCP1jfmsukhVj5n82g91rXpqcWo5PqInakNNWn2cWrCyYDp2THvU+Mhn+rfqp49
17qw4wiWF23tb8Em46WDXkELeQ/BafXaDZ+S/DsAdGhpvhY1qvPRZD0/lcZd1Y2k0ziH4YLTw1H7
x8yZmQ7lrkECE6J1LbOz/nOYQcGeP68reNOljzPwSgo7s7pe9f4EKTGO2D4Bcvt0KqYZp62jmN9r
k0hhTpAjNYoWNmXPSejMeYyk20sZt04SeUX7IVvIlKZknj/WB/c/lh0pf9wPaNsJc3g1eV5m5YSd
XnRv43SXKjsl9XoFT4HzNpi+Gv8uU+0k5yz6UvoNc/JHLDWKi+2czLMiWDkukoOFZGLiJvArURq5
rSAgI+Dg8dUu/O99vJHCmhQpXoMMG6zSZAK0t/CcyQ76cQBUEyMN2Zp3DW98dOFv/B/edxGKifS4
Yvd9rBhVKGBWdHVw4ikiSdsTq3v0jV2TfE4zx0RuWgzOJnIhjzFEoQjSImowHTHq3JDDAb0XCSWv
LHepsI/Kt9580VCLOWzDsUPq8TjhIT8OfsWjE0lPOkpEOFZBp39Nf8Zk9VnPpD6my6N95N28q9PZ
k+DyuuhNFuykO02qjGTKazVhRJwQ4X+4+r8nn2WjAYeWBmxLCBcQAZfaIfVLT/ePPh6+Mlyfyi8r
/BkbnKdB1hXIJkgrgPELcBDAdipnAMcLg/RLPw78FABTBl6QASA0m24dDSMJe43zQn2z5c6iAIOH
+Id2e+lMqJVJgxAZSo1Gz1Y/RsGXlXZ7Wew2ImLxOMEDDu7PyC4bcrcrxJ6z89hI8iycIjYDMRSw
K+yVzZRiRRkqCC+n2Iti7TnpZ07QvziVFyIYY5bjMcaZCWCpTk88A9BkYpo6RcjLkN/YCasKY6RK
jlU6A1jF6UEJ3wYgCY36UyM7SbXXw9hOxQ8h4KUS2QTfX0JpL6gOHgzQn187rryygLfStED66YCv
kvleHncbo5CJYPKK2XmiGB/ZabgOBipEhabujuOEhArFWbMegJLG6YFg/d1fWgHY1QSNNo4CuqQX
1g+gUKsH8ypwOFI7i09t7uV9Q3zjrc5+aCbv8WVZsT/S6M8vpNVB0qioekN/unTU8ZRXxjsrhI/l
He9s9MZqxXhxVLyLRjpBqynIgNo2kKj8bYnNfgzfe0HiXDZ4SjFWX4DhVE4LKCW0bpRax8T40frD
Q8Mze2rVl66ZVYqxejmP2kSOOhR+T5HlVIGfAN+qfWqN4SOQh/tuGoB/NqnzXarHaIlfPxgWhYNr
FB2xtHqSrdvo0Q4hShmEa1HnCKUzjj+FZmdlESmal7T8HfAaV25yuWd1/0hkneWsSehn7AaAKHxX
XX0vuyrYLZ9Ld/Ly5woVmvDQG/GOV9J7ThHfzPKFWOpGL0w0QM+fZpZU7An4WqEjbH2Q6gwn9Ve2
ybcoXJk6u/6N8jKNsxMXnSdcC4XUx0sFG48B7Csq0AhOgYKPFh5C/MqZjJqX4GLP9/OsXkhhXAuw
yiJFaiAlrjda86AF6PAwbKDNOWKNeozCDaZNFVsEXtTqX9dtaHGjXMhmjr88M/oIyHZArmnVuymF
ELE6lEK0qSN9uy5q0QFciGJWMQOAWFwGEJULw0bI5o08AUAqQ2yJJ3vY+Nu6ON7aMV50BCl8h3sx
0Hetz1J6Kibc3Xg7kDd7jO/UUmtCBo/OHsiFo/Ipa7eBsTdnzkZfVIW+WIi0XOqmgB/krm0INiS4
zvwuFZy6/BnyYL6Xz2+KzoeADjiUbJKhQiNTZsoIRbT2XTLRez6UKGiYP2ehOWqW7PZz+ZFL6BMr
XtbXafG0uxDMuOoIUDQ5Sr5QU6l4jVXZxQxH0oKQAIWjOtpAYlRUrEtcNMQLiYzTBpAt8FhMer6K
JVKvsuHF5ufo909SJeBxQOQ8CFC7vvFef8TdYEfmYhj29ICNW8Euu+B7P80dx0J4MthAqAZyeAbI
UlvFqiGc9Yk4iTxIhEVrv1CE8VMoYtbUroGQDiU1EZIEti+b7mxIiBkK3gl+k6w+e0U0saOWib6W
sVFQ1VTSJE+YNiD1FfMmKh5j/9NvDmrw2iooJpveZW3XxY9luGvCz3ULWb4VXAhnNjZYf4o8wtM0
eF+Bp3ynysdAf9fi7TSSNH0JqwNuo2bPOW0Wz3MKIKji4QHhEOOx5qo0miKC0FzIUEEtbYAr7wyy
7JaaSppGJyUKBMSM29dOjePGQC/kMsqOTWiOOg2W5ugwTxGq0sFL7JuTOxYno8lsaTrlIR4GTNTU
cRELeMKZsLBrUsWYaQjfJj29TBf5vaH9nGIA3hn7ztjglTuot77xtL7Ci7Z8oTPjdYRgDqywh1hB
dpvYfKpQEqD5lScZp3VBi777QhDjbEByMNTgQMa9wQh3E25AppB7amJxHABHn7N7vwiR4laLx1Kj
YkbLJ9UwvofKDChq9HJ2vILO5d3xR6fzzy+EhYkalEkFYbH8WyrdEYQAwc4HAHsloNZp8MTOGxvS
Y4+sz+VyIEhLlEUKcaGxCAxFBiwNI0DE2wKWIOh9OxlR0xQLG1PJiFIXWzkFTDweXFUxdlVMtDAb
L+mYkNQ6TcqvMut2nBEtm++fETE+sawzMETXPS4AaDsAYWj/gLrtvAr32gT6OWUjNCrRW9cKOMHU
uc7jdtP+EcwEbg3w9rXcxFTM1WcdKJtWB4zcqD/oKFYuMsMt0UElxU9tNu17cwRFkrjTwgyEgy9g
jgAtvf9a6T8G85OiloudDDMJ972RxASgaJu2kH41ae0GAYgNCkkkfYMcqGYiKq2M5/UpXDyNL9aU
CQtRzJ+Avw6KpP0jis+D+GclS0QVnWCcOKu17GD/zBnjYGu/7C2fXpgq+a6VXxp/3Ijlk9Q+qLhT
CAYq+V7XdVve/H8EMp41qMUUOUtYR6n6BJt+24hgeBi5STqeFbJONFcLpUfHNu20Nw23Mu2gyEgg
2kO9wztF1nUOKtPQ3rZZ12/hkNZABqDhWQ8dXZQF8PpmVqK3o5VFBMBldGhQsuOrex0Wj+tLF/9I
kIsZY+TwD2Pm1ICb9geOc124kEI+xXEEM9cCD6qgg95WoTfDoEKLU4OkjJeIdyp4n/zKdDJtQh7/
EVjxdZrbc4OmU8VJwwdxyr31ibg14utxMMeJLLSg4KkwjrCdSw8ZARTcjKHoqHn94IMHhuSyMXFk
3hoXZGqgAABOGere2d5TtNMASpLy3XbWfapug+o14TFL0mFfOxmIwLsALd3CEt8gxc+NZILKBbkh
tOpNfbABtpvbmSCNkULZsXzUTAG9bH0ql9RCOSKA6UGPTIulrk1KAD6BOKhQa5zudfBJZJMHKpx1
GbfhMk6QCxnMvhx1K5ADCgsNyBZTgNnEvEdbnhbMjoymKvVHujhZaPdILE/3VfqxrgQdJLs4l0ow
NtchM2AJAkQY+YNg4Enad/Xg0DYcFA+eGCaAGSheBN1m6Bo4KuNXMbz72ZOpcPLwyyuC9gxkWVQc
7oyUbNKHYEqxIp08kDbwkpaz5Mtq/C2Afcfwo8mcRMrcXE4vdb3JjFPov8i9z7He2yMGliWjFtgA
biR4x5hjOTAiEN7T2fL7QClo4Skc71z62pced/l7oAnJ16yW7evsxyEKL9LE59wiFhqqMQRQ0J8b
iAyUAV5voDlG2e00A8mjBmN6tfF3wTctII1mZzs3PWl2buv3d/OX8mI4w4dJkMkGHjMa2tat86Yk
D3lrDEPFQ6ZOzweW5FypQFIWUCQJNXXkPd7GvumfnVduQU10QOlE7lqvwj9Hn7yWKV+rbgq9GlYW
mv9xHOn9qyzb60ot7uoLnZjVrVshBpcTfn+oHOpyq1tvVuz8/0TQjXIRW2eRNQiqCRG6eS9ou8BM
iNpw3oQW94KFHiEZKCJI+DCbrTcj8IjFkJFVNSCrv+N6ORagTzK9dV2W5IBkBDCaOurosCmudRGT
boSV0z7rXk835pz0L6lvhoPdmZ38Y0zCouBY3dI5jFStgkQZGvtwQ7iWiBt9orQ1gFisFJTU3e9A
R41IAas3eqKp4/u6fktOS5VpxQJATXXA311LQxdqNSiU2l4di01m6rj18CpBFhVCKgTPQAA2Qs3N
tQgD7KNKpuMEluTRyXUXvHWkRnWe8lNtX9a1OS87e6DoAIoFiSzYOm6XqynjNG1aCoptbVHlcFSc
sSDjx3CfAByKyD/N3eDN9zp5y4/6w/Q4PXyCiGJrbQ0CzmLQHqyPZ2l2L4fDbOZqmMU5LDEcuoij
D4DI6bQu4aYYhPqoSxHMfo6KTJH9FiIUT7v3j8VGfER9+ta4z/bdp+D0+/Kok3QD9rltdsjd1t+u
D2Bpg1zKZ8y1lZsKbziQT9nc0vRgRvd+ITgFLlr/XJBEoc4B7aGAMJIxozxWB7FQYalyENpozM9E
0qBqIVN363IWHaQGAapFm9gNZsePRpVNzWwgixx+M3uw76ETctKf1oUs7Qk8lv8thDEMPTSEqqVC
VDiV6HEeXtL+hJsI6YBZtS5qyQYvRTEGUgS+lM4qRJn+QbdSl9/GRGee3XSXEhgT8OVRL4UeEgb1
I4u2Y/SAWFEq3xoQTMQfxcBx/UsRPRwyhWFFmIWG8Wt/0o5NXcQaOC3S4jVX0CsnK6QOv8Lyp2p8
i3iVO4vTdyGNVc630gE5IbzPT1sAdQu8RofFyTMRM4IJDWLYR4sEYPpD0MPda/17GxwU8T4pkW+x
Pg0gSE12NfxcN4dF874IrejPLw7nHO11mUlDq7hX3QqJb7hMFzR/nHOTJ4a6jQsxtZFZ2VBCTKrt
wCBJ4K7BSP8vTPvycGZ20VwpgRBkwIDJh/e+3IvW2/pcLfm2y9/PWNqcSGXWUwxJqdmW/e9BiYg1
bfqM9/Sx5A0Av4ljC3kAyp12PVmTJMWoGoMNiKMjDSHR5G0v7syhwYWI466X1uVSFGPOQpiDGK7C
upQK0ptoSFXC98r8p01C9FC6lMIYmdDrLXh1IcUU9yj8QhPnuw78xvXVWVYFbGBgXkKjA9uEN3ey
pbcWVUX+8ivbUGW7DWOOkEUTALrrf4UwN9Q6QGUVuFEAytiiWlKJHF1GYUkikbB7XVdnUZJhKEhG
4Yn0pl9DLpHtjiVEmgaaJlX/IR63vugCnntdzMIrKeXGArwk7ne6gUDz2tjGZIrkCO8Vdm+oaIc3
TrGKFlcFHXeW3qAaOgdPrbbB06WnN8LHuvAlZ3opm7E+c2qVYvDxCizns91p9eNsSZxb+JI/Bb8S
MENV2j/GRptBOIc57IXW6ARwOV3eO2oTyA5If1EGV2jGrq39xJHN+j1Xh47zULpkk7gtwmAUxNS4
m1xPbm/IvjFHOC2MGJFDUNhDaR58s+VckJdsRaFQWwALpW1SdBIuvGuXCiDVHBFS674rp8BS7gun
RcehVXnrC7aozx9BbC11NRVDWNLYXREbaSBS7bcvwPYcRCQ5MuyIdWnLtnkhjom9kKIvpqxAJKGD
VCaJRJLGoKYacciDqxO1rDkARUPHGB+6cubFSUthBRKRwI5BItJCUvJ6TpVc8qUR6EW2jzysaj2X
JQhJu+oQJrKjSl8t2OrWtV3y+pcXPUagYXVoj86p16cV8mIbBnagRflWruTHuMfracXZfTf4In/d
FdBMbOA5mt6QrlWMU9QfNkMPdEoFpYzY6cmUgwpS3UfopEwzhGtdGxM5Et0q/YWaEEcsOl694+Ia
o18HY0CWDHkVOi0Xtpv60lypZ7D+pNv7QADNdBM9j53XyRMZwYbbT49ohHSk8Gt9vpds+VIw48rx
GF8hxYNszohu0S7a5kKFdpTdupClnQmuPk3Skf5FbpuZYrEEg52uI2RA98/sb8R4Y+o/NG6VPbUN
NuRGVYGCAZvAiWGxx5NuUNWO8hBIwaMONMViEu0oSbe91OyACreNtOlFLz8TqQaed25LlbSXcx7g
36KuAF1DHxlarPDKdb2SgiDLlPKVIn0BtEp34yIgWe2CU299Tpd2Jpp5/yuHzXuOudiYqLBByJrH
z0oUu5VUfpt90enlAFyfX1PEK9dbOkQAAwdEHwDioCqX0Uyds7SXxhKQbJESOzgcs21d4B4Yj/6j
gp6/cQCTvVwIPnBL5ILTRLLkF1DFDR5dvAuhoJrxC9OYNXE9FbjRaz/i4bHPfs3onmu8cfgX82oq
gOgC4DQttGS0jKRRCBIZV3fdfC+bXRx/NtHPpPzsxJ/cdivquVmDNVVVVjSU6SIUY5SKh7yb4OYw
o0gpd7034U1r8KTwQdI8U/JMgM+X8rvMRdhYijgu5TIRx5gkiiD2DQXk9b5G+0nYNrVnfnsWTgAR
iRq3PnG8zOLqaQbAIZGiwCfj3vQ5xWuM3CH0TWfb1A4qSKuk72L8Fo4cO1nafuaFJMafpdpQmBGV
hDiPWDIpxe9DYqs+J6BafCC9lMOYSTAaymhSOXmLSllp25OU5HvlqUVG3qkeK9/WXtc3PEez8xFy
cUT4Q/yfOYyQEWn9h7p4L0Bhb2XP63JuYNTogYgsIViYNBPAWmyCf26MokejGkXq121pK716ha0q
xHyQvgUvsx1vqscSl0syf64LXjqKLuXK156zTX2hLcwBVtn8CPpdHxwDy1sXcdMRxerG7LheTJUi
ESCj94AHJ5+qve+MO3PXOP5L8SoNDoh/bPQ9OsH31L5D0bz9b661l1oyey+NDUERUszuLMuPySx6
ZTajUfYJZHmPfVXv1hW+OSWQHEQLDAo/LYlWnt3oO5hI1JgGagZ2GjIng3wItIMiner+ueD56Nun
IckCcSxOBh1HBDAqmHNexX2xn4UitD+8H97u1+NP9/4lcLhlSrdKwSoxh7gOKhKyQ0xAHAil0oVz
FtknjRw9j5AD2WyI7W45OTXrZstBH4vOoAFuWhqBX1uk7KPXQMZbl+0cnaP3cfzrw/OO3pFALL7w
4f7nD/6yITuCL+/8568fusTNyeFgO9unp+3vp61z93R6On2dtuvrfAtyjBsPEiWUPQ8dhiCGux5q
VqGG0y/QLTPYje15oCU+f2xDzvEoi+yZRQXhfKSlGbRUixEkDkWWZBMm37lzHM/xoLRLbI42CyuM
6z6eOkH1raOvnDkvasXKsioCx3xC7u5Od87xm7d5/6mSd5ezxLclb1SdC0l0JBdeVcwDybdCSLo7
HrFststThc7H1RkPAXi3QlECcpkgsGBUiQqriJsIXeR3R8f5OHq/yAbmYG+d9Sk7l0+syWEUQQNH
ESYF5By/ffvx+voakJm8juR5JoWNl2r6L4h2D669ffld2i+/XwZCP39PeCkO6X842fzbZ6ez5sgS
WaaKog+2hqgG3GoeNhIshW6X3cMO00tsB7pvbZuj/vmX3ar/RxjdyhfrOBi5OGoVFebA+on3vMHO
hCRn63BEncl/bkSpaOIyDPg43NeuRYljE0yt1VBRR7oDvB3d9tQRQD3o59Cv9dVdnssLmczZGFjJ
2DVVC5mohyT4lhCg/pATtE3syP61ed88Hh4PB5eziLeFWHQRLwQzB0hX9XIoJhAMD1gQz3vdfNr3
PKdy05krM1LU6yk1AkkGUi1VzzkCTgce9HEDS33jmcntZZ8RxJxQepTWkngW9OF4uw2550lQ6ITc
WAfuKaiPAOwunsquVVHiIhcS4NDSlbozyEfvda7jbR5/lu7Ps6u0t3QPcMLe5e1/IZbZ/oniZ9ks
QSy1j4R8dPbHqXEHHAcTyNsat3ccA7uC4KRUSYvPFH99B6Sm3bqAZiQ6yfGJ+d+uW+6ZBndtPpjz
wsxDFLSpfy0tPUad4/kbNg7dPPRExTFKNyv9hu/4OOC/582E7YQPh27j9VHpdL+sjEqjp9yFuxAq
v+rEq1Gdx+Y5f53edBR0LPjCiUA/eCNQqEmzI5DBEapJyFYijmHmpSiAJqXWgHClghFRnD/gIp/J
O7S/t/fUTTpPHi+ouYlp0IOAvh5kR0AfhYOc2QHoiA6V3oTcvptq0ulAKLQ6glpdV0mD5/VpPj8L
XynJCGO8chvnQhyaCg6/gjwEBJkQO7N78gt/m8mI7wGN3FzoS6D25vBoP++eNzvXhfq/fz99YVp2
Ht1Ip6e77ZPzdDrdPW078jtwBvKVcEIbujOZwdIbDzh1UfgqqmwOTkuGLMfzQII8vAgSbTSWFZU7
S0qOuuLRR8vCjCz2LqjzlONkF5aEvtbQahD0Z4Gm49oYTV+oplnFNXVEXougZb9zumL+0CYt3ic5
qkLWV2VRnI4YHYSrKnpSmPOr7gqj7ucRIBzCN7UCn6LlyugtkHhwobdV/UDZgmkjDwZsG6A4M3oF
QyQqPhUk1RqRdGTHRzvKQzIDRlfxQuEj8N+a/P9Iu5LlxnVl+UWM4Exwy1GyJMuz3d4wbHeb8wDO
5NffpCPebQniE+Kc24vuRUeoCKBQAKoqM72xeJUNH0S0k/yYCS7R/evjvXyWMN/BemE6mmIX4Dt0
yOsROfAy0zPyO5BOqNWBEiso9gYCp+RSKPWQeG8KnALIEnwZzzqbCOZMaGahyiYZH6BKyGcPgHqj
3c0qtBjtcmLq5mEAKTDNvT7sFXc+M8qcCIFSdVoywGg7Rm5S3dRjbmWRJ/QbYfz1L0yBaESGS4HU
gc3vNoHZyRRCQKBZLMFK6Feym9WxI/dOEHAOusVnLqbSXOqoKuKmzjovSUtIkNcy9op5nNtt3r/O
PDq8dRPKskPQbIZ04/l2TES1L6gMkppoovY0OpP0nYVv12fs8iKy+KT518hyQJ0cQFEdBXOtg3lK
bAyxQWlTbFxBCbu3vEc7ik4SNH4jO/BYjFniZVU17NsKNEnu2AnxNs2ggcT5oIvziPkg5qJHI3mu
YlXEqGXHQGN9BCgecbRgZ/SPQXRvxltqenFnOrpxiDW7lngfcHFx+vkAJEJRI8DtiZWRkdtUnY0c
H2AkwDtI0IB3FXWriweULUsN2HfBMaHZjqwv/VK1LWf4F89axjqzHsKkTlDRgguXoh+1t7MRoOTz
SSZnGF5F4mW119ScEa/72d8BMzNuDintixoDVoL3LH2YqkOufl8f1moMgNT5/80pc68uqThL1WIC
1NVi/QVBkJwc+xkM8P9YWZ2Zv2WwJ/6s5qVIshLzpyTTbdm9C6boyVHBubetBtKT8TCR3EwVJa37
xQrUPKPKblV/ILYBXimjdg2TE7aXK9hlrPk7e0zYLs0i1bRl9sb5bhhQ/rzV9f1Y+DFY+NsbUPFe
X6zLxCszh0zEpoKuJZ0Ae4VpzW/Bd2Mpm/kz+wy35TZ5qKzaT5/gkJ+8ws6aI6KsA4CqBqkVVWSu
orpCszoozdSuqvt4+AgTUNjySPc4NtjsdSenUj70sEFTYJjBVit3mwGcsdencO1qczIStjFZBgn0
oFNYyTPlSR4Ut2sdsR9SS1I4m3fNE5cSH6QhINiIuua5v4OuXoWQIAihwQgf1l4O1tnprYs70Kft
Bp5U3OrknRhjtrGUafrYSzA2BAOwIPeJOjl1//kv5u7EyPIRJzs4QATErRBGDBx7cn/IdS+D4oYY
8ELt6mjATL60g6hoJWXcjbRFOE8NjvBK063ya+wHa9JyR5PcmsouiR4zcG1LKJvOhd3VzqQco/Gj
5iE8V13l71f85DlPhgvJiz4WKnxFkezz4WOEmGD2GAicgLVmBQlZvCdkHXian2zBiRXTxBmupyU4
sedbNXVM9P6PDuFRcK7NKK7XC4caSN81tjKrVz3k4XPIMTXhaPXmrwbiPkPCwQtdptgQnoDZV3+q
zhgK4yDTgIY8c7EiiSCf7jKaqaBCL8kmlSkI3xH/U3Dpzgu8NCXdgZC5csVkmFAZ1o2mthWSEfpn
EJArhWBJGZqyPSdR55Awk/+ITaYlkIcIIV5SaoVIvWYCOz6IaPK23fe9MopoxtBG3ExqtVJRfi5C
HmZ9bbHQAqbiVYzUns4i1LJCloQOLW02lWSnCNxcAlc/sbqJw1OxbFf2XAENHe44UGTETZ85V6pK
UqhgYCJpHQI5kxjf2cIEcH07rxoBtA+NOws/N9sQHHRqJECFCo+estnFkOcJi4gTA1fnC5pL0KZR
jEVs4Dxi6H3U0XmOIfTUQtFvHN9rqbb0UZuckU6cjbQ2HBOscehdg8rgBaNagLoDnSZEpxTARFLe
9xmne2zVADJ2aHMCQPGCcoyYvSZkGQajLXI/3TZpv/75giDdA1gJZMAMPF7OZ8sMkzE01Siz58EA
G51oE1DMcBb954BjXQvS3CCTIXh1Q8vs3EhZy4D+APWI1ojAl2LXlPGizR1BdxTtJUwGByqxBUHV
mAcLW5++v4aX/z8JdH0V9lOdpZlt0OKj7w1bDWXOtllzt9OxMfFHajIClTaMLZR/AW3oKKMrEM2b
NP/6Qq1d+8C7BT5jdIIuDbvnQwElr0ESNLvYtSEFdkS/xhqP9uG17pM7cwx1Wy2yvZjybmGrw4OS
wqLRCh9hq5o5yo9t0MPs1OsRmpMUJ02Mz6xUXgrh9/URrrsJzgkkqNGXCbDx+RBFJIsLvaQZ2A0U
tEvujfI46bdRvJWVPyXdaNq9ID8Z/ea62eVXL5xTx8GBcrSIthfGqhqXEy4FGKFeR3cy+PuL3xTK
PiT11cG7bmr1RFR0NPCglwH6kYwpGqlyOTUI5QI1b4dYtqVB2bdh6l43s7ZmSPT/1wxzY88atStb
HZF8CpTeUoYRBF+lFUMPIOkyzuzxbDHXJjUF9bbQw1Zf/CLZrkgPWXXb8RTkLjsRl1MeVVdQz6GV
7oKhOMzjqVFwGtt4jPzpmsSmYmcZ0MztdOD/o/ouLcAzST/jmteEvRpCQJiJ8I6sJKQOzp2yVPvI
oDLcg4IXy24ksMOEXPw2zwjzzk9Eo4BnwEg8pC/oun4ycl7D7qqb46xCP9dyv2T7Z4TJMMdZwEky
Cd0fGsbbapgWrtENGd5p3XM8fe0hgg7V/1pjBqSIeORD8hfaldKMi7TYuUi5WuHwQSLhNejNW0l7
ve70q/lUSHJC1gsaCtAAZDYXuoSFPBZgEnSj98MMIqEqfjZI+VKAmmqAGqBWSE5bVJUVKG+KOTly
pzodqVyj5sEd1uf676cwGzDokynLKI4dUxtsKmDr3bbU7bTWzXidySsTbYBcAElznAx4KTPu2dTy
TPMfYZURaoqNnxhOpG10I3dC8i4MnGQAzxqzrHFH2n7OC2xDvJf1+ZmGb2Moo06DJ5N5oxeb62u6
ElyAs0KrBVpIwDrBdq02Va3N8gCZVWCxfOT9OuG31j6QmTrX7aycrUANozSKoImmABZGr461ENf5
IoEKyuP6SR82mnBTqBspa6xaxuu54uSL1+ZRQq5YXpQjAZpnoiaBaLw5BzjpsvlupHZUjDvZBb2Y
27cNpydwxReBHEEG3FCICVQ0c/cSBb0OxUV8t+nIbsS9who76BZqOUi3UuNOV/+pmAkaumAQXZVA
fqJRlUV1zGE5BqmAUJ0Mst8JxGpR0hiwz66v2ZpvnJj5qfCeXO3qRgYB1WImwLMoaQ4V0ACVDJVJ
TiRbu5UYkNlEmxpgpug/ZHYYNbWurWbI8M5VDcmmUMhSqy1kCv5K9V4Ym/geBH/KV0D11puKMvWi
RO8iS430gnK239oxiLIssPR4QYEHg+03FiICKAeR8C3JviJgIEXP4Bwsd3eg9jxBREBDPcWkH9fn
etVdT8wux9fJXENkIh/7SMb9fRTuaYmNGOkvZUR8wZzvqAEWp4Krw7P4JXMtOxsqc6/WgjFQmkLJ
0Gv8ZwTrV+/L6jY094a5NdSj2T53uUe1zNKS7RBwnpBr8eB0mpklF4VcMqYB443H91h8H2Qvmxfx
shtNtEPw/sS8JCtvgpm4OjcBjUsdBstJALf6K52fFyVzuUzsIX+XIk5cXY0JBMA1YEugJct2g3RD
O5dhCTdqxdASmk1rKF5PbLEPraHhpKsve5KXeICcgq4aBKGOPaHSEFyXQoyxKXolIjeOTu5hmED3
n6s59P6CLzUE72YaDTKY0KVHIZAUZzBa3UYC2MQhDhqx6968Nno0GahLU6KGpzUTfM2hoolWqPCs
gLiGVu3UxE8ajwipT8ETe93YZW8vhn9ijc3olYkStlWsIT9VHDupsARaU6tr7xG87KhUnSFPnKKW
DzTyKsmRbWOrx09VskeQFvIH0bCSu9ERHCnhfNjKlRPftdTBkT5bhJrO9zSYfASk1DALI+qiKa2O
OBo4E70WooH1/GHBAXhIZ7awmQZRLbRLtEpjI3WmPoWgw2QMW7meaezFo9k+Xp/tNYtovkVTI1SJ
kZJhNm5PUTEjBcQh5rhOjl3YIE8mzumB9lLsBGHLA6ItI2CDFF4jaF1BjwTELZlJxONDE9DJjEd5
IzhBt53hsdGf62NaPYBOjTDRVx3nRhwiGOkF07TGKgEqSnAzTYFW+GCV/ejPyKQUiXk/GmZszfFv
zgesVCGN03VcZv0k/ANplsq4z+MyD1xmST/67lmf3UFCs8TrKB/yCA+JX9dtrnonAhM8EJsUGL9z
k7kIuEtSw3WywQTHebMfAh5D/JqvyGh9RWIVaSk09J6bAIQwndFYk9lDsxeznTE+CLJvDvfXB7Ia
bHRk2NAUAJokgxkIKZWa6uUSbMLiDgCXGxrRx4nEbth1t1FYO9fNrc4bqFvAIK4oeK4y5sQ2HNoc
imQ24JDNrtFLc6/P5OW6keVHWK/Htv6vEcYfqgRPdGhjICmpjY6ZUktIUofKnEvH6mVHBtYDvQ4I
oXCE8wXKcJktklSH36v5fT1IkBSutvEQbYQAspmpuukqczdofwzQOF8f4P9jGo9J3PqQeWUVonW0
CJtBbOLh0WGXxb8kQbeiWvb6KLDHLvdz7X0oRx9d2pyofFnOYGAuzAJOmtFO+ohrnfGo+6UrfQlH
sPyrdog8mDUNjuRkTuyDcaCz5slS30J/viFf4lf0QryY40yXZ9fPxyxkQBq6z0AwdL4CbWyE+hwB
3ib6mlf6gb+F3JdkGZ50S+0msUJXdZq98kfahsAZ+YmvP+uc68OFrzGfsDj8SewZ52CqYw2Awi65
AS+4rG9JzZnzi0CwmMBdc8nKqcut4NxE3qgSFctllNXvrv421R6i4496/33dqZafOds1jJnlDngy
knSkFdjuYQa0903/KQ7boDyU8ojsCBe4u24LZRwTly75oncvndNxjgLYCsfEzzpwwOmgIP1oQ83W
B9Ap6oMNqDo4q9I/rR47xtQfTK1x5lo9CAnxhOxuDNOn6+O/3FQ/E/D3o5iwoTZ5EPQiBdxOMdwu
RWdRbpvTdoodBbKJdEPEW4XH1HARDxebeC6hWxyHNKL9+aSLtTmVigxMIZQH79NcfwTSybo+rou7
O2OCGZYSpcI4UcAl5UJxa1zYJV/E3a0Kt5NwExU8pNbqhjgZEeOtTWe2QtTAnALM/dBXdoQkxazy
ZKBWPejEDOOtg15JYxdg4vRU2oSNVyaofiuijUJxxdMlWh0SYPyIMsDgmmw5OgRCN+krOIbUUEuj
uqWi+9twry/TqvuhxoU8D0jogBhmJk4v6qwFXhdEhdJ3pDgNuBgU1YsDW9B6K0/sSLdkmfPQWnM/
EwJfqKsh43rBIG3Mo06JhsWC0BpYpJXbbKg5AXItep2aYJ6OAkU2lMYYlhCDNCM6ZhAnDHVLqZ6v
z9+aQ5zaYc6CmKaY1Qp2CjB5keZYNO4M9cyohG4b593AM8XEfCqjY6tRYSqVCyci1pJ3CQW7bvdZ
/HV9VKv0lafDWnzzJCrXRapP+cKJJmy6yWplixzareqatnysdiicOJmFTmF39m/IMXp4Tuzn0OHV
2NYiyOk3MBEkr7uhE9vFM7sCsrjuMJfe0JmWJu2EEFTRv6+PeW27nZpjNgLtx3gqCczh1vUkyIA+
J0gC0mrghapV15QVUKtIuPsStnVdGiiU/jqgkVXqzcq+Ug8k/Jh53rI6eydWmEhlmnGWyx2YMuIc
bXfoIxag/x3sxiZ3K3KHVobrs/eTHmDPcfPEHpM+KCiEE4Ieoyoni3wbQA+8KY54r7xq4MDurSq0
hZfJETfyLfVaLziEj9c/YHX5UK5c+hsUFRrL5x7bK5owRhPGKyS9lYaxHau2zuPsXA1cJ0YYlwwn
PRJ+JjUoY0eUX+OOd8Bc9hrj3ET7PbL7qK4hmckElDnN6hkABgQU4UjLuyIEsTwYvL9i9XfdH3Wo
ileHUPBT8elfzN+JXSa6BLIElc1lxzdz6EgNKLwM3Ih4ePXFCy685MQKs0pC3ef9DLJHmxa3avlH
nfYyxHFRrAyrwkqbzC319+vjWt1tJxaZJRvLippFtfhFc2Mmv+L+EDa/NN5ZvWIF3ecoXKAcKuLG
zKxaL1bi3MqwUgWCnSBvmKHJKkX7rhRzToEfIAYzhWemmIWCxK8MACWeQqNkmY9Sb82b+DD7wkG9
q2sr34b2tDN/SZyOm5VwAhCxhEoi2N3QcMMMsGqETgkH0LW01YGASEivnXlJ50sgiArdjodOX9nN
Z+aYQbbKkBlDCnOVvM+FBynZSDx570scIwHHzcmQGF8E5eNA6MJAU2sPAzRIaifvD13m9EUB1hRX
6r9b1avJTiT3db/TirsmPjZAyCOwRZzZXXtS4luAkwchFmBFLChDakRNmAdQp1VOeKscgfF6LD9U
+yHe9/t2Ez10Xi5YwSbdF2B+vYmeUeq/vk1WLhdnH8BskyIA6gVqyvCqwAtGr4qcyPyFgnQV8VhQ
uWNlDtqaipC11WBKCR3ICkEFOLTU35H3J91/JV7yWkoOkFt3g1XsOwtJX/+DRxvDGyxzNhJSgiPV
xMp3uTOgPTFEPTN34/BdSV7+t2llTsXMKKe20DFWdbL7YEezmyl7aKbHIOYdHMuOYMPCiQexAleg
klPUpIalWt7X6nubci7Ul/lWbBdDVVU8FdB5jgTU+QHbqJUcqCq4kqbxqAVH1HvGzKOKNxc74G4w
OLAM2rOqcd6R6krkAeIYmwJ5ZAlIIiZ5HYVNU2XgGbPNVnFqxLdxEVLxk9a05MHNSABleJSf9E2O
5u7+IEQ7iuSBttOVW0j16sN9XMSWPKErLPTTwEnK3gXz2iDu0tkbSseY8fJRrEndJiTYdcFkxWR0
ezC1g9nMbsaXPqrctv2Qu4VfzDbyyarS3VQfjVb0xggc1yCvk62YFwFXfFSWAThFRRNXAZk9UZCQ
KUsonuMegAgYAuEI/UxgtkBspvGyo2szfGqKCbbloM5tJi+m4n2sO01kK0NixQKafR39H9f4oV2G
PwBULf+YbAo7nNG4kCswlvXI2uezh1K81UpvwrAvu9ukar3rO3DlZD6zxwS2rpmKGG9QvJqEF9Gg
jiI/hY3uzZ173c7qJJ6Mi4lqEgGGr9GXcWkg129yj8hfpeYrc+RXBtmSmde5tGIQQGQUD8F9hf3B
ZiEFOSIBeF06ADZdMUQKeH6f2oNQ0GMsuQHneFiZRZBCoE0VPEM6WvSY4z8vDDqbodnZshbYU/U8
BTMyA95QcDpAVs79MzuMK6LZOlIb0eiAqjmOaJqTnuL+5fpCrQTKMxPMsa/MihkrFPPWBqotK4Ot
/wv+bWC4tKWOinAFwfTzSCnPio7+bUyWGnWvbTE7fRU9FAnnzrA6jhMri3+cPNF7iQh6LMJKivim
tLlV8oRnVhfjxAIT8RMhMuVqhgWa/6moq0zIdSFNen05OEZ+JLZOhqFqpRJig3T2CFL9VtsOREXk
5XQjc+aKbX4nOe0NtcRIxE47Rr3soFrqXB/HJSAMaISTVWfl0usaYmxAVnfQB50Psb7XgBcdysJq
J8Wp4mK/kI2CXwGPcdECcbpLpcKGvqAT9QUaVkQ/GB7blFcnWJaIuRWcfRSzb4s+KVpTwOzm3TMp
H+l0G4a7rNmBr0tK3b7jlPVWw8Rfj/nhUThZzCQQ+yIBRYGdxoPfx6YlxK+Z7AcpB97CW09mD3e9
SZrKXPZwmtx1Nd3lxdP15eRZYI6NkoYmGUVYACN8UPhyywP2ryVez5aGiRJgN5mLtMZcZZr4RJIk
scg8oDBvTndjL7hmSrwRmPO2eTBDHnsC1zgTPKJwRtPkEGBDiE95UIML2qbdMZ/vGv1mTEx7EHaF
wIMVrjojsl44+lFzuKg6NDXRQ1WIejtHxAoKN1bRIgXa6xGySR/6g/gv1IYUBU0PGvLM6PFjK6Vk
VJtqhMAkCvT9d16XTyNyYWg2cUTQ8V53l7W0zZktZkKHFi1oNI17W9o30FkLrXRffRiH4PFZfqi/
Sk4n1iVbA4LN6dCY0EwCqMVLBcz1X+Jt/GI8prfTH2pa1c6YbMV1tO2Ldh/yQtxFx8O5VZaIpTLk
LGwyWMXr1B2++9zSDuo2ykBJVfEkeNZCyckIWYQFkapSLEbYQqETXRzUBsAwTR6I6l9fubXz59QO
UyiItARIuAR2csXc6pm6i6AWP0y8BBHPDBOIOymqlbxdzKBZjgw3CbJrvKz9ZU8Zsz5LUDsJvxDX
MqZuMSJsUIzw67fkqdhLTrEr39THRLdiThhePfNOJ4+Jw+gdFvt0WaSmeAk/DEt/B32RJbgx1FqA
zBL+VDv5qQcv+33GucXx5pOJz4ibIK2oYVlRvgbyIiuNRcXn667BHR4TovsplQRx8Q39oID39V2y
2l18oxUOlAXN+/JtvhnvUkerLNknvOf24nfsyX06tUxAwamtRyOFbdTFaW5JRxWFeEuvrDJ0f4lo
KzA4d6RLpABZGHtlqIShuQgQQWYxA/AEmlUrQdGlivG2P+bZTZq4meLIeePEyeNED0Ww6TofeEGB
3iYpZyeuZBiWD0ADDVrAUZhmXzTzCDngrIA+jjnUVtpnTl5p9gT22caaAjtJtlOkuzOgnrymaclY
ZvN8ts9NMzunJCGIaA0oxqX6LjRQkwRJAbCywzZOD4J5zMt9Td9Kxa+NF1OzeigoCKWriH8k6UPH
G0WzxDG9B3G2ZYaiq7RuPBwIDTZzD4R29YQsiSy85WXtmKCWbqreaut3KFPabXsM0UKrVhtFjlCg
3PZq49VIXzT7Zk5RqHkns+AKrQodRk+SN8nsVvlWozelULh02BaCHyRbvZitNt/OxNcnv+4f0/EQ
KEcNHOFhEjp58TuMd4AKWTpuFXnpoDk5S46FDCEIb6rBI7AZi2OSbyHbKba4rxYvOZpeg01ibIj5
Ulb3EL63FYjeT/cQ9gXnkkPqjUEfSevlqWJV/V7Tb5LwXi/3Qv8cGa8mCv7zPq13JfqUabo1yoc8
9YvmIxieUDcpzEeg1UrdMiY/VY4F9s/SYqvHX40K6c7jMHu9IbsxxFrzN7H5VYLvByURC5eiVD9E
BMQ8z0XyKJQfytRA/xIqn6bd6iGma0JNTb1B06EZf8mlBlzjL3G6zZOjAF7QDoUUuU82OfHgfnZS
Pgd0kwfe3H63FF1UezE4Io3VN88k/RzqwYLCeE+XCdlps1uYo532Xqi6jdhsBdDqt+Hka/IxUwZL
LIlP0jd0C3l57OYmr+60Ul0DLB2YcfRdLXhUVpU818Kg1qJuacaxpa2xrb3W6dzYyvaN1YqWeKcc
jOfahYc9oneZi1S9vLkhUQ6gF0CIwCASdmfSTCs7ID7AX76HjiB46oDEP9aiFVivj/o+dIqbLxSO
XhuXci46P9QMzMY8s8xsTL2cdKPGofbTHgSpiBtqza8htXJcXe0HwzUOldvsp020NZzKSXxhtCBa
7PBOgpX4cPYZTGyM+qZEDyE+Q7ahwQ7TgaP7CMaDV749owfeMh1jDyY/8/f1I+jyFnQ+8cwx11cp
BDMN1MsgsR3l7+hJboDU6hTe+JbvvzbNzEknpjk0pTXUr3Irv1VtZReBqrK0qdP7rRvsmk1n81JK
K4Ws87ExJ1wegaujJZjT/IVa0bbwqGrVLvKPzkd7uM18zebpbvFGydyaMwUKxM3ixoZ5o2h+MN4q
wub6gq2doieegi7N8ztYNFWQP6xhI9HDT1HbzGKxrZLGakBboVeOmY0f7SBbRhql4GyCdJ8EYte4
v18Uea5/inzdeS5Q8qaZyZW5lORxGbw3I0vxim3ipLeB85n6ozM/4FQDqWxhocvf6u3Bgw6CcwNm
h8frH3LxHaYCADE66kE3Bj1U9mIxCNGUiXKAa9RUezKhoFIYoHx3kKeH64Yu1heGIA2E1gpgOBYJ
lPO5N7M5q4DcGpB4ky1BL6wKtFRc5NMScs72CmOF2ZNyr8wZ8E2DXccWqa0Z9zOrTPxiA1byrWIX
o1WieJVzIiFvbMwOLaohN0KaDFAAum+Tp0rz0Pp7ffqWn7g2MGZDImMpNGKHgQmJKG6zlOavsqDo
iTuW4AUxuiT7Frpk5OQx17wDApAGtEmBY0aR6XzR0gRtMv2cDSgH+mIDahL5Zah3svJ2fXCXT+af
Zftrh3nozarcx9WECTRxr3Ok0dP98Eb+JZh2uCePxUO10w7pVrMbXifk5bNssSwrEDQCic6i+3c+
wtCYzcGM08HOtth1W0O0XmurdxUfihXuouTCWUeuQWYhu5B2cd3BoH5o9zEyw75pa/fG++CNfnRD
brnpiIvEADNCJrAK2lQMRgSDVPNGp7R7S5asGjc1rwDNDSeuXRbuz639JLdOnrldkZU9ZKRBLudI
R+L3X2VmNZML3gC8z2ZfPza4GEV2+wFvmja8c2t1I+ItYCyNOpf6OJNUloU85wMaq9DS2m+GJYsF
cqR/466AIUlgJwbZKFtE0FtiVCamFZet7rvzRVt3hT29qT6DOwPcS/Z8m9+FXsuDMq/7DjASKF0s
Vz0W2N+RuQt1ArsoLH2p92is9wIn+5SfZluz6bH75Ixz2XYXQefE3vL/J4upCXLWRlE52IaMTpZ2
4TpW7NiHcpMziIApWQpnZi/7Dxb3ObHIpGKMLsj0XMAIyXs4WRR5aq8A06aVeLojTVZznBzDF7aQ
zth8j7bxXt0I+4QDP149Q0D8IkGdGzPN9gDWWdUAA7MEo2yvSt+k+3N9WtcHeWKACQHoLBvysEUs
b8HVmpPSompiJyJ5KDq0pwIign4XlPJrKAJNKlLQkRWMKHIDRhICSQXmD0vWA8uc6XGohm1KFEsa
6kei9Uj1CTHvgXF5zV/W5ORzmQDSpySlorycbvpWfx8+QISve9FjtQGTXrMhX7k3D05yo9yMtqQ7
oz05j/+4A+b8E1jktCIA755pmLF83lLxXegAYLZN8lpAe+T64qwuPhIsZMlyLGjDc5dPeo3GSYP4
NaPWVczV7Qi+rOsm1k87wP0A5IREmcZCdcbCwPN0ichzh4ZZXOq7W0/bKbk1/Wqt8Em7af0aPZJe
7V03vHqan9hdxn6ynZOgTpW4hV0zlrdqNe9RpbbDcnKj6Ou6pfVZ/DtC5rIHMgltBkkMtrH5Gscv
auxe//1lh7CBCV0uaHlBswIurcy9xGiqCLq2FC4Zan6DpEcAQqGHofClIrvNee0ea6M5tcaEwVyv
5qjJYG0yX7vQK1tezxPPABP1dCPWRmkxoJPHRQzwH/MFYfsg3wuhFzT0X1LRSPIE4oO+Huze+Gw0
p2z9JvaAZjFD3u1mdSR/LRHmhVWO4HQwUliKFbG3iyhCxjlNDnn4OwxSL5QVNJdmrVP05usQF1AI
KtoXsQeaQSPlbZA1HI+/LP1g5MDEgQUBpzVusczMTqFKFXDDIinyLVmS6bRoKmqscn+LJiUkRFqR
8xJY22IA1i40ElB8Qkfm+RZTYyxERJvBDoPOmYx9peRA17hl41zfAJf52AUIfQLjZXYYEEKikOVA
2IZC7qnIOM+/wuBWnfy2QctnfS+jbql8gzv2ut2L9WXMLuM/CSEA8SgkV4BW1pLSExTID46ckV1s
7cUCsLuA0MrG0rV7bqEOpVBpmglw0AESUhJaPZ8TwVeBdUgTO4t5N46LBYM5sGjpJjGQQEOH8Lk5
bQ4AuI0AqZWkvWQOdoJ8bpO8lwIvZK3N3KkhJog0lVaEYKjOkMEvHru5eFKQGb6+OMuan0XFZSyG
BCQ5Lodod2acPVaDTCE9aAui9o2AeI/e4SJ13cTa6pyaWEZ5sv6a2GY0/6GZGJ6BpjbiwgKRi92F
dgutNunjurXVxTkZEOPkZmqKNIbAvD2lN1KN0hkKcwNJLCAE/zdDjFuPQgLkQIqZS4IbiTz32aFu
Hoxoe93K2vrgrQmySNmAYgB7txiTmcx6QLBnM1z6euFXVdHNEBb3182seRrUAREdAOCGJCnj0kEk
arNqIDSQNFF3YiB1VthKyfN1K5fJNHgb3j6mruDvRZP43BXENjGKbgCxUtwJ7x1VfOQj0FMi2hOa
hYYx2g/NpzIQhyKxZHahG2JLEUBNso5w/H41GEKoVDEXcAa0wRnHVyp9QPoiB6fB3KoWSu+Q9x1B
gqqWFrIjaJgw7RJNvSZqZ00COdOZ9yJcghK7804/gNkWukmz3CgWkinAyovOS41dAWE8vDzDXEQH
fmmhif36/K/tjVOTzPRrkDEMqxCEuGY9enH72cR+OSjO3H5et3N5hP6s89/JZfaGVphTbOBehXUd
Y6vAC6UaDAeZ/5sQMuwWzl7HaD+VOfWHoXATlN8ypfhfV5g9V9NeJsMywUDkWuhaUofcUsmfWfui
+ucUHdoRfU2q33Scnse1eEeAWAJ2CfEUlddzJycK7ulgyEVIBcwhNEzLLIO9nDy2xEn0z6R3rk/2
MoxLP/prjplrWgK1L4AV04bQ+GsxUbdX9ZuqQwv8Qn4lmd/Xza36EDrjgCQH+wKwrOejg3xTsjRr
gUSsI85EnbK6nUU/map/MyywqSgg6ZUBKWXsRPFcdmoMOzR/XDZFT/1RCh1CD4TH3bM6g+hIF5ds
89I4fT6kqs4jvU4oQoEo2WK4UQQnL70p+IgVTm50zTUW3k9NAyP1cmc5txRPZGyh/IObQ+u2mqNL
9316FAFTN9Bm1HJ2++JnrGOcGls+5uTcleK0CiMDxgqomPt9IomWQNR2K3dKy1ksninmApamENDO
JZhShltj+sqEO9DRcGysOZ4JT8ALW1KBWmJWSWpAQFsmcIgKIL20K20wg1qVLFjmvxrNiSX5fOIS
MPbMZglLIdJXAt7YUnDb97+u76O18H86HMa/E9qrYlnAiKbGFlUeGhpbkuZL0lM+UasZj5S61y2u
TqAJ0SFUUyQkKxjnw2ETdsUEirwxAlbPq8RtnD3JvLQLzwrjdRMkVLqRwkpVQElBCoX3OZtvYgmF
9SjghfhlJRgXB7k7QJVLUhUBiQm1qDgSKSEgrctxWagLJG5N9NTQzOrUbyMTtqqSyjh+tJuw67eA
RNoaCjzXZ3VlS+MTNNFY8qvA0TGzOlZgxq6WTzDUb9lw+9qptG1f1pZofPVcSvuVULVwfqJZEElk
0WSpIuVmLJt5eRHkGjrpYsEDHvlJ1ccNxH92eQjWkuujU1cmGBP7H86uo0dynFn+IgESKcpcZcq3
N9MzF2Fci/Le/voX6gd8W8USithdDOawh8kilUwmMyMjgO5caE4ht3B5FGatHjtK8TXBpO8PhuWD
ru22hZXQsfDaA2QMAhqw0Aj7lzdNOtUUpJRc+VGG99k0OnEqeWHLbAg+qaeRagIyjlUMtZNbPxJT
OWnWuLm9khXPv1iJEASHKGGAvsMT6rgAxslNq31EX7RW1n+6bYeJHek57MHBNGM10EpyCvUBzNFd
XLpSSZSvIUXxdKEmgAER/IXJFOHjE1B7VrTGs3quUf10unoqE4frKIkE2hhxCCoU4EXIusr2AxDR
7fkwDvsR3MGHMKL5TodgERjjDXOht+KJN1vVsJ05jzew1v2F+JYaOTWv8kertYPMT+oYBFURUGOm
k00J1DZanDpz14EeERjLoqF+kpbEwWTl+C0YZvV7HDbhyUYX8McYpmbwlHSEfte7yfQKroCEbVDN
cGulmvEniJL50UxJRjzF6vNtWZYQ0TZGjMACi1R3wbYOWrM/AfKlVBvaJBrfamHIv9WsH74pdUXR
CC4K/r2cLA1gsTDIctfChPAObJz5Zojr2Jbcd2uBBRzygIDiZY7mt3DfzSWuwUwDpVaQt17LtjXS
11LfjRUYBvzMer7tvGtH5NwauTzoYdxFU0xgzawGtBMgTNdyx0Jx47aZNd89NyO4VJPMcJ8JZjT6
R8uekuC5735XUlbNZW9Ez4VwNKQEkKOiBy3cC3XAuE05OLWa6ne5AB63VH9IeOzS8qjEWzCu29Wj
YTzdXtzam9I6N7us/izjGloepngPgMqL/ul75hTZc9okjtH7DOVKVX9oFB9inIpMTuUaegPhRChy
E4RP1BENkSzBquZWAYN95nZm9Fsvfsz9uAGPfNi/gYDoYISTb+FBECZsP0JeK0Hv2GB7UF4dJmpu
b2/Cyg118VOEPWhrKwUZIn6KPmjgZymYp7ASiiFt6HZFsidFJjknK4kUFo4batHaUDE8d7npgRHk
kZ4NmZsWxkuRFr5llYnLsuC+U4pP8M/tmql5KXXrz+2FXnOYYdPPDIt1a5ZpyaBA+tnti3kfqCmS
HSsD1lTR2zvV6McBKVASH+O5MYtDwpXgqJppBO3PsuGfwURVBeMuhgbytax/VMkU7+LM0gpHV0AJ
4Exd0H7nCcPAagiSVifWeXXgQ88Ok6qmj2qMCzkPC8kDZc2FkZWCEBAoDcytf3namQvH4dy0vB9B
K670vRtASka1MDtrVvp3yIUnPsaiXlGReWTpdq6AFgV90uftfb2GAxCQ+lEwVQMeCT5ssf5uhsxs
RrsDB9v0xkp1w7Xs3R5yyNakLzaILEJI+KQKJjOa2tH4+BgBbNqy6KUlL3oX3wXa62iWrkLZXvLD
rqMK+qQo05s4ZyoBDfmlp4Fxk+q1WmVumNshcvaWuJE5P6C25AQF98tZRfP119hnm7QBUTJ7uW1/
JURj6gU47oUJHZwiQuyEMsasgA0rQ6aUfaOUb+3GfDc02RzqSoheuhBfFBvAbn8pcJ95wDzEo8Eq
uPU0zA4gxT0kADu+zcAOcXs9Kx96qThCcUjHY3ihtL/cz0YbQCVpTZlbke8jXt76R194teZl86FX
3/RuE3QO5zuK+e8U2koqfUijPQ93KnUJ/t/tX3O9u0slH2UNxkBihd715Y9R03hWcLAW6YUM3Pqg
ScrddJRcfysxA18OwRUDTBZKusaSb59trpLaSHD5nC6y7A+vy3/PUF6G4O7L5Oy4s/v3gsNgK2Ma
cC0geibQv7m01/HepCP4o90Flg5y2JH9IOR9lKl2Lj/78r69NCMEfaSPtGoKmMkw+zXo95MtG8i6
vlYWC3j3oB0JFI0IsGDpFGkZg4WCdv6kvmEKF1oY23T2g1xyztcWQ9GL0wDNhkiz2E0yjDmAKyD+
JKCUeGzzCLSsbZZJ/O16ZA9h7jyaCHsWhyBkM5bBhBbann3VO9WkTA7V+P0cfNZotk6KDhk2vCdG
WQ1vbTPRv8J1iUsTQV64MosC5NNz3iDC4skMBh2SeUtyFIzHOZE1mK7DCZb5jy2RGDoaIDjKI9ii
M/g5NMstxiONjta/Bjsu2wk8HpolYEC84ldIuIHatoG8A5JljqYWkE3ZdNN92v7AUMXtULFySV7a
Ek7xiKmOLjFhC49X5OR/VQ05+c4IClc3f80ocEf6pgDX+Ph62/DKd8NTDFwdOAZkAR9enmZiW1GD
ueccbOmfYa44JMfNDJXA+GDasf8fbH0NLCFygNhMCM7KUGd53JW5a5MG/botIVsV4zu86Zz23zdU
AZxBlx9W2DJKKqyrbKeKhFMFW83W0O7mBNShYEOaZTSZK/2nS0PCmSvpVBvpCENddkz43VxuR/qH
WP6IIqnZOX1+RM8FgNWi2FsNyDslD4TlXAlhUkfGqFm49VTIVi7f9yz658zGvOXUgI6IDaA9h9Ju
ZLjANDia+ZI3pUvon0QmqLVy/i5sCvcaRTQjmQ6bs55u7HijZcHOpAfWyjpqssUJQQXEliwuRwgT
UYrRZwO1P3NyuuS3xgKv1Xs3UjeR9f22k16/kfE9/9lQXYCO4C6fQIuKxeUmam6HFtyu+o+50fHI
d8e43v97a0hLVWojPQBnjvD5plHtIUOGMX+riMCeULlJfVJQ6UuqcVNhhHAsZdSCawf+3KLw8Rjr
IgBx1dxVtHLbjD+VDBwElrGJeOYo0uxk1RrBCxbtFsB+RKgouO1jntRYXzsW3pSbDjMg6jMVHgkh
gyZ7pF99O6hMUwDZkAR9zY0I6WwwkKHvOk1BuxVcbq7GwbJpEGAa76z4CS+229/u6lJfrBm46vBO
RO1UbFtxkCs3aQBriv2zyUAepEt46b4usovDLVgQLoWA621VxOhHGNv5d7RL95t595dulUP5Hrm/
wGHoGhhlwuZuuAR8enXyYBlqeVBLB5UTEhehdtMXjRlVqalAzx4vIVQf2vumeI+nGB3tEdw1uxLI
29vbKTMpfLw0G/AUJXCPcPqRosup5hiZcPIU4g4/e4u5tky4drkCxN09X6Owu6Sb2z5H3dYZx3uL
bCgBq3O0vb2oq1Ap7KNwDQVzOGcmhw2OkByEGxtUoSACrmR8Mmu+CD5IVGpQ6IQ3CnEEMzUNJxHs
1OVrCrBXXUp8cX2z/jEghA3wk01zViwGxhdUJDTtiY/+7b2SrWFxkLOrrGUTjZMWJiweblgXgJtZ
5mMSEyKAt9BiVHWWbWo4uJLDd9WWxPP1bQLjEoizF2CokA0EIzF624YTW5jnModNXT8T4/n2Pl3j
7xenwgQ2qiMWZqXE3GYwuKEYPVZhvJHtR+8l7+l+GLbaNtnn22ZX7ST2Vp34zJ6wqCpnnUpK2Os3
2ov20X8Q9zlxg8Yjj6fhRE6mp25NT2J0iTBXp/PMqODReguuUQDMsJNh4oUVc2vQSdrHvnNjHSwC
5gNXagdDLKAE9dRKcmxX/QRSeADjQdLaMgTjWpgYiVljxWZwV2UPlmxYd31H//n3hdMU9n0fdxn+
fWWC/Cjt/cly1PkulfEjy9YhHKnKoCE4hmCnAIo/03aBKkMEXKPIv5zxf0sxhXyp1jslHkKYQJ3D
DL0f0dN86ne/IS/GPzEQ7hibbFO+yYZ+pWaFt0QU2NE8DjAL1enp+Sn7VN3IyZARHofv3yYv27/Z
XiYjGryesV4Wiz8aVM2QZogvmE7tFBW9JOVrou/AfpPttLXuqs/We32EtOX0wHEWQq924jf1aEji
4/XzXrAuXMqV3QATEeBITMyZuV+8tyAJcMbAV7bkG5ccgWtmiy9r7KvUAwSLiDkqskiD+DfWGp+q
z+qduCiHH429th2fi4/xUDvA0RwT1ZH57OoyF2Egc9GyBeHpEmPP7gFo9Y7zMGKZY1I4BvNKtBni
+5q6dNqXzIuD+0rW/1xdrInWvg6g4gKbFmw2CXipSwWLzTK/81Uf4gPVFkP9zxBeP00ba2M/DbsR
YO1/jW3ALp8bFmKr0VRt1aswnEDpUnUm7VUHbrFikhi+FgjOzQgBDd8SfQICMyr5DtZc9I/+3o7X
q7nquQUhpClmEID8ExZQiawccig3+mPrOOEJfLiGYzlvzS7fPtE9e5Sdi5VgCh0idI51dGqAQRHW
RsaSs7mG/FvVvGno1VQemDpH+/32AhcPEO4jWMFlsEAlMIYqBBwaL+JA9Yw4p/s5miccTB5dzSXV
3JXvhKKFoSJ9AAUWYs2l76tBbdIuH3Ho7DfbfFK5hDPmiwr1YhmoQDK8x0AXilmEK0rIXqtYw4uM
u8fRs9xwZz9Q0ADFXrCpnHYTHRO/PWZPUM3xRxcKie+Pw5aBTxhkDk722Dwg1hwDX7+/n7e5W+yJ
Ax6FVLIHVzst/MRlj87OP7eiVgGgl7u6cp8Mx8TwafBvjwNM4BviwW1jQBPMmJcm+hCs+/WQcxdy
cWr6rFPJv7+4nLjL4OCA6DjK/iZgKJf/vtKrYZQNBQZM6adWvwztYeCbfPB4JDF05fvLQs4MCXsV
2gHORVhylxQzpHoPkflDT321lnwSspxecUFfuRClyGqvzlg6oyxJiw4L8oz30TH98pT49P5H6QFY
4YZbzBAfQFy15058z57SZ3sP/QeXb5XXwpc1za7OCCDrIFIHihPgSpQUhPNOs1zN6nyApjr5bCOv
62UIpZVNvTCwbMaZA2ZtrBkT5LJcZj7MwQYyiiUQqTLcwoqPoOsG32NoC0BvTPDBJMi0gLWLleou
DRonJ7u2L1wrRUfF+5exa9mxf0yJxM/aaBdUG2FqnB/1Yts1h96S4KHWVoNqCEUhchECFi/ttOA6
uE8oPor+Wy8dKz8GDeTN0FJNJC6/9vnPLS1f7+zr5MSYgS+CpQIsS3GOLrYuqURcY82xX+cmBA+z
c0tVi1LHfm0wchw1DvEDDyQy4XYCaQTi5vzn9ge6ftIJFgWXC21gnMBgzd1a2UTvig3dssrNj+Gp
Qqql/2YWWN8lJmX7KPhfq8y4InSY7A65cleiZer+tV0QZ39EmcsmCDtAPHPa3ra6EttRqYa/A9UI
cInYPGyHoU/0hnE3Q4UuedMNP64leIOvZpoQq2ADk0dg+dChvbb8hjMHoYox9/locLf3qvvQMR3r
YD5kz6MD0r5N/Gl4oVO4LdgX8/tP6g/OPWBvjnWfOT8HJ/x1e73XLwYdsklnP0bwVqvOGtYWJncn
N3aZY3NPh1iON5/AY/ULvDmb3IGMdeEFLnGMwgkk9/1KKLswL3gy5rMCqw2wFyn9ay0SGsyp4udC
Srhw3YUW1ik4cJwUpGpmGJp86mROcw8aFz99Ldzsud1pu3n71oPqAYP7EL5r7+2tfeh2aM5ICOpW
lwu17gW6hEzeFO5dyxrsApwI3FUUL6YuqM0M62GWaZeunBx0i4F3ZpoGORtxzqeLKImMuYtcBuEt
5TXK3iROsxJMLwwsP+DMg+sQ9byohYH2d4MgZzvpHvRsvrXnv+Z79YFtQzfjvm/vZbqz16gvfMbz
pV2dnagiVQ/LjQ/GjP5DB6/E/NA4HDjnO+VHdWoi3OuyDF62ocIh6UmX80yD1TLZNNljW37e3tBr
twD2CF0WLA7F7Kt0L+KDTZs6BOo0Ju3ODtp7S5+bfVsASFuNXAYfu34LoSGw9ATQM0YEAt7o8vul
6VwmXY+CCKfu4APtjym41lsoCyyvzXxI+W5i5z15RckgdP+o6PJIbrAldl+GQPwADEwhfmOGVRfp
lHRrVBKABlG3jxBslminP4RgHJIWCa6/3KUhYaVgjEhTEsEQe0lPQOXODpDy5TGC3OU38ptsLGjQ
SnLRFR+9tCnEtCTLZ9YYsAnw6qt6UF39e4f9/Gs9RO5CVpX9yiUm17YTmSZU7IF4QUtEOBW9SbL4
a/aMVczRYz/n3mg/AgKpxphiH5xABtRd9SBck7YGSL6Km1KwqE69ESszxyToiXrxPvMH3/Zxc6A7
4tBt/Bm+mnfQHQfXojf+7txOpoO5cokucL1/foDwYSPbwHy1iR+QgRNM2c2YJDlZn+3p44+1mQ6j
Fx7HI6YTfGC4Cyc/Jq868ISuerhvZ7cKHOAyJC69eobPfpDw1fEGGmc7jlBcmHyjKVyz3kRIlaFu
dztWXMdeQAUhmot4gSwWAq6XZ7dJ5y7ouiCBgv2DxhvAfTdD+diRZlMOP2+bWnMrauMhCggeUNki
KjGpGBCYOkxZRWc/Jbk6Pg0gXp+npN4VfRO5ZBp+0WYaj0k0/r5te/XgqoZtqswEW6M45jKEdFRq
C9vJEJsCM/cb2dT0cuNfxSC8PlFvwCgL4JeXGxnGlZHmRgx4Fet8E9JyttkekzL61oJ/ugdyxwTF
939Y1FncFU5NTLuIly0iQ1Q9xlbptDIk8nWeDq4UFVGVGCBVwMydkDSjGQtpkqwq3HzajPrDsNzO
KBXOYNlOHLWDFqzbWZ9WXTsmMz2NVZIVLiu42NTFPso3FoK6BY50wX6g5FQZlmdiRg4DcNnVEw//
3N7E69fPhQ0qDoNMJguYUcNGY+tPhHQg0gS5rPo7ZsnJjsmORvkPMMd8jzvAhTptX0JR6PZPuHId
4RcItTZgD1sjtfALimWwGLyuTQOVqfZotKPHoDszRTJo0uqHRbkNE1eQboWWquCtVUqTbtb0woX8
7GxsFTbUH90c4l2uTkP7zFlfPlWqwrINYcskbMDMMDxpoZ7szLLo6aZLdfWAOdZBNjp4dVKxGTg9
Nkrihg5KMeGXGWNfjAXVc3BdsK0yW5sykpV3Vk0YFt5LaPWjaSmcm97IEtCCmwCBzeG+IpZLehlT
yFX4XlaxDPiiQAv3FaOB2k2VPXcsh55rtiNViC74qY4IHkSBf9t51iwtExrAw2pgP7narwJs7SQ0
cjcCVxRaU15hH1jxFJL/YocuINjlhQUI7mV8s1JLbyzVwnfJ1KOm/larateMwOzHTJGYWj2SKBSB
WwDClUDvCLZAaYBqhJng2Fv3wfA2stlR+U5LEzcrHpTizeiOHTtkoFaWqYOsHcVzy8K7rs9JHfE6
BZ/tdGdWd1q+J5riMnpv8jdt3t3+dNcoSHgJA4zBxoVBAIkSDj6uwzCboCjulrZ+0gvyPPWvdl/6
YYjh0hjtLjrcqWpyshTr0GjB99vm19YKLWUg4pGyA6FILr9o1LWsq8YcuQWx3yfwnREgLu3Ycnmt
fsBZj22oe7dNrq8YYknIAdDLR1Px0iYEsCkPQqx4TNjrSNSDMmneqLUJaMbDkwHm1ymxD2pJXRb8
yVAvkdhfO/oG9hoQn//vd1/apwHXzL7FaSma03JjNnsLeMXKmpx4ALe3b+GpHmzA8A6d55FtEpmA
0HW3D598gWsttXLKAJa//AG1HQVNpyIwDPFey4AEZRHGVT45YoOh7NJprwd3mHu5vey1L710cG1D
hbo0HkmXRueoDiu+XDDoCManBJBpZ2SQrbQz+wUP+3szDn72id1KaBzWQhPKvbCH+TGUsIW1arTO
0YVrgemtqKN3uWMa00M0ghxcCyWVkGUFQqJAEJsAgP3ijBAHS4ISYyVmoYJnk/22m26L9BOsUw0m
2+u9WReStGTtK4ICDQSmoBA2TQx6XG5olyJnTsAc7yL1eRlRkYXWiVuoia9Z1XZoHntbdfsu2IRa
LDG9sqcXloVPqRRGXA0KLDfB4xDEEIaq8dwON9SUPcrWojBM4fJaSM6X1s7lIpVpBhgwQ3xoZ3rQ
I5COlMWJQ2ialrWfZLqTlXxTWM8ogx3nwdg2qmxkYXWxJgip0FLCRI1IrZTPKM/wHIudlR8tu2uU
xinb5yaWPXhXzgeqB2iFE4DJMMEirLSzsqDBmUSaq3WH2sKwIYbKjEr7reTtTsnGfRqM29tH8roF
j3wWby5k15jSAqmoEAn10jRzS4HNJNqzYhexgxZu63Snoxtv7fjsZeY3ppxye0PiNyVHFXXYoUHT
KZKQvLp2qFdaCMgL/khIsTtqj1yZ8Dti7kGTQKevJruz6sBN+NFO2eb2sle/6D/WRL2cfpxA9Fgh
/ucF9FDUb1WD2sKog9xGEvLWAgIBzB8bqyOLEPvXQYrHZNfNBfQhISGrRFAz6J5zrTxymjyPdv10
e12rhwXBByV+kAsAQSXEukYd1Qgw68LFcK4TaqVTNpsEXK16eZdnblz6QfQc5O8RGDTV6PW28ZVL
De3Bf2wLF3nSD5paZwS289Cdg/ik8VbirssJEOOrDqwlpoHhsWBpuIwFPTj2QVtpFRgbtHwr7lym
TsgCo/3tlVyPF+BUgEFmwQMACoPC9qUd1ums11uwRzW1XWyjkOuARWbhU2aFttezMd3yrriLTQPG
IZbbTKAa5iF05bKQvSm4bABizybJEVnxJWwuEI74Cx9XPKpgptWzCVMjbpE0neHiERScLJ7MuWeT
FLm9WdPkyJQgljWtltUKuw6OPKRoKihxDTQ1L3fDiBKjKzQMW9ShT+r7wag8MkNxFYMOqfUTGjSt
TJRpzY8vTAofOupye+iX+Q7TAm63fLNr1VXHzMdI7aNJa6fgy1Q7ZRgoJOo2tSGMFhBJc/UrMRDW
jXOEPwCeoaIiFiCzCUla3OEw1TRy+lRzhgTTouxPT9ujjvHNIMGFp/+0I8MpWb3VuxoI3XwXZY8Q
VNslrHUC6MTFRnQMLGPLgSgfIab+X1yVUcBS8cRDiUQI4H3TxeFk49TlqEwO8aFLPuLAMakXNOFb
rJd7PfrQGgrW4OGVZOkmjmunVokkzq0dTBxHcJLh+XcNW8MBAEvRjMQnokrrRro27sBahRGSppb0
1tYt4Z0JiBqe5V+p/VmXRjObKu2WkkGsk52l8V3Tp76RympOazeEaQGGB0IMe5lqvfT5UaVKzOqs
dC0OcqJmFyV/oqLY6NLpwSUqik4GGAIAr7aO14946edTxOI2rkq3qIDl8jnmgjdMBQV030G0p4dy
2Det07Rdxs3y1JgNCsJGrR31vOzdSrNDyQ2ysm48dTWCUhsy5qscHW+xvo5nDP+k0fQBOXDfVuq7
VlExRiXjzVtNXzGRhvseNT3c+UK+UyglRgCDrkSUdfroFBR/OuWTtL6pfzCyrfJtKguh1xX+pXx3
ZnJZ/pn3RHFX9GYCk5OrefU3FESefyVgoTpB3/EIoSfn8cD/Ko+da3oynYiVnb0wvYT3M9MTL+vG
jvvSjfPvFQbfSerU08NAZU2ElWviws6SaZ3ZCbJALZoOdkDgvlEqBdOvo6uMzb4rSocqXHIrrSVu
5zsqHJSB8miMBuxo2n7MUMiay5chelYVrwhAwGhvJOGOrZ0XvOYgVrkM7qO8dbm8OUZTKKdI3VBZ
gxxxVo9jvW2qBmN+iAzGoW5JRf0QPaXNlLX1u1rW5FFh9kQPrZmhMzeUi8REQhckIepv4Uafp+mJ
TIVqYrSV0vQRQbbalkOum7soSMafiTYWBsAZIfX5HCLah0DHH5vKbgeP1FwHIt7owRswMqU+pGoB
mb3ldNKcBIqbdar2x27VZkeaIZk8NbOVyOt5nJsQMQ+se6ZUMXM0zSofaairrxXR0g+mZiBHUDQL
bXS7UUO02yItAP6xaON9lw0UzyHMZnuayWv8Bqu7780A3PCpqoQ/tToCUQcx6hda0aH0pq4a/C5u
1R+g30dI09XIKNASDSEUzXhFDuFQjJnTlgNmjrJmYHzbZArwVwgvs6Nrqe4lzazu7Ipg/qhNOzKD
TnO0UXQb8woRGI2zw5AswspVGFt/Cg2ELVNn2p9JWGp76DdGWxSfJmjsBNw4AEYAIuZ2gvxgVWCT
nbDBiJNXmR2ko5LWCNxO1bO/VTl1dwb42zBSlsRBt4mCjndOXcfsM0M3+acWtZPlJmFT/+4aLX8p
omIOHFZNaPdaiv2ZMmzvs1mY4X2tjWrshlNaUEy1AwbSzqBXrJN4jzsNV+dgQ60iD8joopOxz9ou
PswgtNyjfkr2ajtaP6uxHKBWj455sakbeJhSjzQ/YG6RZnc5KyyfKH0EEHra5Uda9MEdhjeUejfl
GvD5CQib77IOvutMBSk+SD0FmEwCLZju1tNcVd5gMrt4KseYH416ogAilXM1g/KsqhLHxGQY88cE
EzoxH5p7hc3ai16PERq/VT9nDqEF0R5L1uel3w1aF94pbU1P40Aan+Jt9au3p2qLpljOMOZMjExy
/a/laxi8AfgHj0k40dcz8yzo1HUL78lK3Mqq4QZky6s7MnxPonsIuubxjhaf9exN9GRYsrH0NdN4
LKN0aNm4RsEoeBkQir61qyZBAtRG7NT0/T0L/yQECqhJuSUwNw39piDDsYLQXpNCtxeUebeD0koI
BCxSA34Y/VD0MoQQmGM6AcSTIDLsFM0h7padukHHqVRdzJ9JbK1Ed1AaoHMI8VyQMYiVS01JWaO1
CiqXnWMY92VmuFGzm4LXgEaSj7q2LNTMgIom6MlesaSU04CwWYUlZo50VEkrvTho6tilTjRXDAys
atR5c6glOea7jUFGi79yXV4kIsI1Bl4YAkwZEpFqrHZWBfYhbHA7Jm74r7k8UYsEZgNNWUvDtSCm
+XSc7NqaQDge97kfZCA5IkrxooyDH5uZDxYkfxwLSRa78la+sLms/uy8mGFs8D6GzRTjxnlNkbC/
3HbKlTwZKBRk5HgWoLkkYtqD0o70rxH1kkGvMU8xQlpD10wyoLjiI+dWxKdhzuOun4cOQ+mdjUtV
eY8wURHlBti6040Z6ts+lJE2rCwMUH2MbeOw6RTVgMuta+nURPMAt9RZ7EIWC4lGsE8jTfL6W/E/
zARAVnFR3EF3WzSDDoRV8hLpGihea7aLuY6M6tWUVYjWXpnALC308/qSm4rRYzLGkpZhVLo5DtFH
NSYAvxrTDEaItk8VcJ4bIX4Fj5MJLD4DJpGcCUnID4zO9BXodEIgKkPNPPKmt3c8NLgfBGV45NGg
+CCd61GrbIwk8JJ2KB7H1LAwJlL3PJEEi7UawZm7iYWnoi01Y0763DX4NyN9tIJPMu6jxp/TR569
SAdfVr7Ohd8Jtaa4jYgaLeZ4cGeBNLPw5/pdl4GeVk/pP2dIBDZGDCVuunh3baKcNsSo8iScShxt
7RkEP0NtBYwZSwBafsVZLLD7KGdqV5duaaC8ymeHp7mfzj84mLQ1/gOEaASKu7omSdzXztG5WcHB
kybPSB3DbMcGiNe+0mnapp3EyNoOgo0Z47IAcAGWIhhpUwBpehWv2x6NvZDyhyTsJMhjmQkhlGpF
jbsyhIksS3A2Av5E2kgSrlf2CoEGgGLUVNHBsoRyVF2pZp82LaoBavmcN8rPMEg3WVBKHt9rh+jc
jODVXZTWRmvBzEKOnD4UIKbh0V0MJKrt0/5bZmxv3xEryQSWhSUtJGE25isvPS+r0G7JGMp47cS9
omgf4tn021E/kDbwzGza/AdzkNYCGTjaHJDNvTQXz0ZldBpepgHaU9qc+qwyPFLWaDDzu1LZ37a2
djUBtPM/a4JfVP0IZYcJ1mrlYR4wTUD+NMldyzYcLW2pNsbap8N4OAQIcIIxiSF4iJ5EZObDDGvG
X930bXM7Dp9p/GoPgVd1f0Zdhkla+3YLyBXFcG3RBxcN0hGNxjCp3CgafVYEJUYA9RE8LbE7cWC9
OkOmCLd2CIDVsRcSsiXTFz5fxsdiwXmjaV2Ajn40HkLoLxG8+5zbH25tZXj4gGwKBGvXKExrmswI
Zw1cMI3fz8cmgIjv6PMazx7ZzNG6qf9VtsUkiQYo/c4pkkyz/ihU1Smit8mAkFqwm2QNrqvdAzQZ
bwTInyKrQEYmfK8+i2vbqnCwg/xxBudZ9YS2zO2NWxl7gA2K2TRM4nwR4F8eMLOtlLJXMQRu/Bgf
wF0MCb0NJgz7Xbg1bRecOr4/eMAYuJknA4qu28aopoFOF9DP4laiKDlqkYUCQrKLO2d8yTe2y4HD
biBI4yoQLLb/omcw34WbcXaao1Rac3V//7EvZqJqHJVUH2EfgshP5t6oMcxjedD72A7+fnYH7mmu
JMW+bp4u3/TMpvBNoxHtAa4vQ/co8+9BinAwP5TC+ZW41e8Ri/dQE/KDb+WdbH75+tG7EKPhKAJM
oQPTKFIllKToIKoeQgo6+mYG6OXtq343hltmYcxGeey7xKsQ5QwVRA3b2152lXoJpoWHWdkCJxNR
mCbmuB81H+yw/tg/zzIE3jU4UDC0hNyzvAgpnhbkMwyVJ/qn3swf2UHf07saEz2+vgGzS7e7vbLr
6vClRdGH4rYBsh5B1VWhV/+j2I1e/DDdhc/9DjwOd1A4hNJm/gT6qzfIUZqHUrKzK/508VXFJDqP
tQClOdjne+XBfgnBMFK9Qxj6ZL1OoT/vTBRT3OqV3GMg+vbSr0/PpWUh89DSdhhbDa+C2QJ5RPKN
5+Wmlb3cru5IYXvp5Qetg2iImwHLmzWQ+XeQ3iblc2NDlrlV30OtdbJFfnqwJU+Ta9YKwe6SQZ45
0oh1JcHiseq2P6nxDrrQbvR3sh28vcnD4I0HcgTXgEdf/8OmLgOguKBBui+25sqhSdRZx6YGaeiQ
eFsX78G/ZoVb1obSG4DRqFxc6whUYa/0i43KNiB5y+y/yaw9tMpU7jCoIkngVr3kH2Pi+ehtmmAI
FMY4/ctUfwaUHE/825t2/Ry6XJF4CEzOwFBBYURXToHu9cYpNns/z+imJoAf+nP5mygft42uxrSz
hQnuz+PZnrQANiGOmaOGG9+xftLBDoFaPtT2ZEo/sn0UDkKmBjmytxgOSZ948Fj1YNSWgN5kJgSf
53bMZzOM8KmsX5bugCXUMUNJvFw/WEBigN0ZtAlXrzsojTF9YFgHs+8UzZ2ru0J3Wtz+dBekexa9
mkrohlAKDjcVe9BTyCY5pJW8zb46vhcd1MVhzn6FkOjbOS0nc8CvGOu9ikY3H1Hh8M3kJx8fso5h
QN9DVcTuZenWqtOc2V2Sy7OwwtHk18oGdqf4hRguSXZzGXmGDFazeiBgxgYj6kLnJ3LgN3MXszyA
HUUH8ZKOdWhGvQsC0PkFENngC++yqnlKQw+8/rePa+wtCK9MPGtA2YvG8OUaKxpHULss4EbhdE+V
CsINsiLLsk3i51vmHwFCtaz/I+3KdiXVke0XIQEGA69AknPueaoXtKvqFBjMPPP1d3FafYr05iY6
1dJVX6lLvSNtwuFwxIq1kM8I1zw0/vRBUbG8uDAPoDJxOaBSXU++0czYB2t3/KK3/DYHVMf1inrD
LLJBjWOHY8zI+CvvFTdAgbR6zKEtWKalG2ZeknZ7JIz/PsbMDQtbSZlcDWoAw2lUuQWh+4CVGHSH
cEKw9oJaTA9RTYTk6aR7+iU95E3VNymDLRMUiXZLMALZoJmkc3egkFvN+83035cVucTKhPVToOmx
wmW4vNGz3yDkieDRrFPe4TdIwPU+g9arOyY0xYTwCMxdKueK20nBuA16czjkTC3vEjRyawwTr2By
/5/NgCzNf4gjxXerEvIEpBb4ITIFNXLtts0uMn5ItRfrXqBBz7p3O2wS+sH9WoRcChGQIkONBZI7
JuAk186mDpaVAC6FPWDfzHgbk5+WtOH6SoKzFOuhWWSBThvAP5zXayuR1BMpy8spz9APDc12YQMB
peH7bf/9CopDLADGB0HIAOMtynnXZgyeM8WMkEapLUIsequvqSGhz1bnsuM3XH3xCfGiOvFR3+m+
93n2XlXGA7izLEdJyItfa2udm8XQiFIB6vMAQKMmIYRg1MdxMZXgUo2rZOMT/xE0/jv0dh2Ma7mx
zx60JtnowI0FfCVjWMzVAYrDQBj8aqI0v94NNU66lkiYBYnz+5L2W1Zq3/kQ20n9OCq1qwThXyaY
tMAo1IJ9ss0/arR8Nl2p7is9RqKGIr/1cfsLTSdKjKT4Lia6CRT/ZwkfaAA0qgBocRqijA5x+5AQ
VHR1aBr4/SWDJKWPatFti0v+Pbco5E15a/FhGGExj8bCJkjXKpl/MEzo66s0s0tePrcleLki1WOv
drAVI5u20Iw38te8W0lpli6juREhbSp1KawUC0YGxMcoKmwWbCXr4OMh325u793Sa2huSnCgjNdN
mIVQOKkgP1GlG8ApDLR14sBV8c4bgsbOm5WYvGwSSEHINSAaEeGqjbocPROK1cl+AUuRU8bqfrBk
u6HWxaeVrSd3sTTe3V4oma7UL36JuQ9A6KfcXSwzY0qBAouE+KRt2ZuG8Wk8Y0/ZmYDL7ihtBsff
W6fe1TCsn5xzd7T95/fCAZnYgT3778VPbeUbT9/wy8+ZIGcqIEQTWuH65EpJqQ+hgqCMehHE3cwL
C1ZztkVnRUcZZCsY7wN29tpGliYjNA4qhOQH7VHxskOwaS23d1QPNBJe7Oad7awxeC357vRRoZQ0
ja+LyKgsn2A9FWaYUmoM+X0ytB3kABA1dZdxINujoNYfqyoz1pTzlhaL0VgdVoF0B4bxerFlnuCu
l1ugn4e7mHh1GiLn/oNIgxEQ3KOWBuC3qOUADE6Xoh8XO03zKY2XIHxh1gs1vduuurgSgCrwydA5
x39cr2Q0+oHjOsUBMdlT07SvUQmYcTdubptZTEnAXw1MjwkPwevp2g5U0vxA7oEX59ZZDzc0Pnap
N5TbsrmX9U2mbAgeSvSktM+3DS+ub2ZXiNdhrzRhF45TDEV9FvAnUjxmibSyi0v30Hx1wgGLAjYG
SYddDA0NDRFi/DUZ3QGQkDpqnhoeyxvFLdL034IRkKDgPOOlBIpa3MlCeNO7tCAVGGydEVxKLDGP
rUHdYZTuMMBtp4rkUfrr9n4uhZKZRZG23q8T1hLo3zkkCxwzuljNmqLCYoozNyG4Cl54WkEDmDBN
H4qpOFmbMLgPurecOiAvU9MKOa19e1lL98TfSjPTkB7UdIWN9PVcr0YMnjtxC2ZH/aPDXE4fdy4B
ITkr+0OtJSe5G/b/k1VxM4HJ62OIrWGl/d2Y30XNvRq+ltJ9pe3KwinWeN6XzsJskWJDBqNeTQxt
KfDwR1Abw0AOSDXCPzgJcxvCecv6MqOBChtaXNmSZusaxltB/VAO7lBvxj+pz83NCQdvSMx4KGSY
M8JPDkWYtN+UzcpXWirLUxyxiYwT6S9Kcdexi8RBXVRIJJxm4Jx5itoGH4CQ0R8Mch+elQGJ2Wdm
fDH6uhydoQykO3AHgqMK0xPdKSw4P9a62Q0rF8TC58R1DgZwQA0A2BGBcWYK+cga72tUofZ+cKiM
3jbbVZ3ahVQGHJ6gjaPA3yHDFk5GyccyIxN6pusK/SSZhXofJPqR9x0elaW1HVq1c5HDndEaGuww
ysY/WKaOgT3kbwqCnFiCLQ1M3SQcj1nffDK1+8zcKWuIpK9yXkCAzm0IIYe0+ZhaqJkDURk5kITe
aDU07EfZNfwSsofSSQWDU9hSmymQziDQBk0gipgqdhz1ALyCH4aoNtDGBmqCt0MEhW8JqdvVLxPO
k2nEhV9NhVNMIlnktWtwhg7BWodrIarDudFUp1MjHy/qaw+ngHpgLAivSrX8FZfPYflyexVLfx+A
UQxYQNUY8yXC/tIMb3hq4O+P2KcJeIgL/7aFpVsDtR9r4rSd+FLElCwYC7/WAzwuMnq06l1fbaah
OeNDC2XoogGbgJLLGo5peVm/bU5pwaweWoYYV22tFJfhk6XYwxagdlv7yLbWZUTP+bU6Wa62Uvtd
OvSYhzMsqChBK0pElHBKEsB5p+eadOLgD8GjDRqrt/dyOtKiz81tTD45X5Yig7+9npZVuApYwwJ3
TM4+e5ENG5rUzVoKunj60NHB4CFmujFMJcTXyA8NperxPGlApSi/9Bg9s9EGccBV77GTeSejgy8d
a49v1yC3i7tJwNkGrO/0QhTy+KoaAtpgLsJhykELD3n/zWQrb8HF2wODsP/YEJwkS2NM4Ad4GEG8
wGY7DBR++KfGs7ahTR8DV1mpXy8vCVqLU93K+DJWnBQaC8MRSzIV3Ao/uuQ81Csm/gNu/+IheE9P
wB8890TsTx315RAzKcJUKiteMGWtf9fluH3VzCTfNbmvfuNVau19FkkXI43qQ5QoySYCAGbnZ3K4
D6Ky/tB6X/4soszfgZZg9CIJmDYbDzqyzdrA9/pAbQ4yODYxiWqk40c81JpDg57DPXpNzm2pMEs3
GaLmXDMOH6loDmR4o56rwZDuysLva1s2h3FbKEXwqUYKP9OkyR/8vOpPWsTqey6VDapSIZDDdpxY
vccasIgHsvrdHOMG/GtahQkUFdfsc9MwhluhZRfdKPXKZTqLRicH3QFkuUOjMu0xG6rXmsbaFhvX
PeJKCfYgZlI2lo+3gN00prYL834aSRqL8sQImX6ZH+1bwPxdtWjS1B60MHJTK+u8guqlJ2NMI9k2
QdHs0Cro9tRPWODIY0heAj6ah45WgDjLfUrYxtf4kNtaImsnNZf9XdBZfQQkrFxVdoNN9LoE7Bo6
mMU/eoUm0q5tOHMaQ28tL6It2yajRd+TOgTmQJal5whX3LfRN/27Ku+0jaSEpIHsgUaAhgezluYS
HmgQlJBj5Y2MKp76QU+PPGmUz4aX6l9axuT7zuDRJisVhjcltLy4i7l7/gbUYlc4gZXxn6mv94eI
SMlrpLTtPkuV0Sm7ITnjf96cQxO0NzU3yNkHXQkasCTcm70anVWmF26ZjSy3MUOYvWFOhz50aWBF
ttWUBEPgmsk7z0+CgG8hCa3uM7WqH+KIFB4QdFbtRIQMB9B/d9+MNpTBG1aiqWRKWbDtIK4IKA3T
gemF5tmF+0WUY65rSnOsPngKQAz4mKUjBooiwKUxZFYUH4FGQzTZlbL71NoIiiFcAYvDQQ0xIxZB
GMOLRp4f/EYmz2mTE3+vdTHbNbE6PigdST0QI+mO5EvGg24U/r5WKh2tew09/E3RFL5i0xTNE0cD
Jrrd8qrqH3jeDq3dc8s/dbqUQMJPanY+yzGQYfRF9h0KeOEzwb6EdhGW0lOg6FXqpkB1PmeR1j+p
Qa18s3ILQ0Ico/p2lEfpc0ra4lPnqDxi8AfATDuMw+It67j14FsB5iHTnJBtI2nJ0ex6ADQaqDXz
rMKgbTGopR1IZfarb7t+owDx8KxSBqU4bqKpbGNMvs83CbPCJxJjVD5heggeXLxfn9VBlbzMb0ho
y5nMIabl990rKYNu7/OktIBdpPTY5ap/CUiNA5zJGIMmI+j3wyRvj10Xyx8DqKdtNS40/HTd9BN3
aDPjkpQofNkgwO73hc8khA5axsOW5WN50EqMVg/RCGJBCwrF+8KksZfqIM709TEsUaXUe4ikRfFP
EGt3L7lhNfvE5BYAbWgW3KUoY6SQ/gvdvMzKz8D0wwuiYeNKZTJ8NxK18EaNSHhCpn1oV0YOeBrm
7oIjaxled9ZA/S14LZMniKriqEeV2towFOwzKy88kAbGZy3PokfJH8IdDYmO4xBD3dykYb0JSNof
+TBi0Gek8UdiVZKtDWGzgfq8sYN4fNvbNNBbtywHA80BRQW/oNGgLa0NhnnXapiPY1GqbbI21rtt
TmlpOWaigfAJureVZXcZK2pXDSseom5RAr6igzhDtVuNpBtIddcEKixGvKFKzJ/NiKCUmla9hOEj
TS8HZ6w0IEMtuYp/hXSSHO6zon4tMsvfDKTMPwzNr3dtyGMPiurVBwmkeleAMwnQ1QbDB0aZu2Ta
9DCVxjdNaeRfnRabtgFuqgfAxIxTUFvV0TDNca/AEV+aRAIi7XYatJh6T4Ux6DhPCD8xOdDlyh8q
3KSJtSmgWgBpm6FwzXSNCXLpxtZBs4Jn1kRLJZKtdGqEt2WMzJX4B1X6q2i3Jl8pg6+ZmBLZWUYn
60MRdT1MNOYT0PcQlHDlYaXruGZj+veZjSwuW1MzkZma2a8i3sTZXZ8//skX+b1TXxJTSMHnHZaR
I1QU+puZffMTpyvXyrtLef38iwhfnikqxkp02Embg05eonalbLe2VUJKKBW4nH0NW1UkmwLcp5X+
qpivt/dqzYbwbo9ilbQ8xxrq6hA1b6X1FPsPt02sbNPfT7LZF7f8FNQ+JUyo2nvIC3jVv4f0IJG1
APoGthcDgMJ3GOQmHuQED4NEOQDzLWGeUfbXHnHT60LMZedGhI/REg6ZyhpG6EPyCSL3y7iTHOo2
XtfajZN/yrvbu7bUVb5alfBlYg7IqjqtqgNnjQ1s9O6+PQJ6dU+2EJOST2uPnGmXviwQQRESbuDL
AMz8+mDKpqRicBtxbMAwbtndm9JDo58DEJbTlWKFuhQypz7bf98FQrWCaLwvuxjvAgzdngBfe6/3
d90mMB26je6pazghdI7e6wO1rW3+CySNjvWiKfauQ2Fls7LNU01BXPb8twjLDpk0xMQEU1dLHkfm
yYCDKMaHar3JQA1i6Rg0iwdPa73bdpcOBSDKmMsFrxMgA4LZEhTjmAZHvUyqtgVmzHm5xqK5+Dyf
WRCCedDkamBNcEGrGb7lyk8OpJsl+zYl6HixHxbHPH/dr1yGi/UVjM5ALwuICB3a29deVEUVqZTo
70+rOhyQGhQediZ49Jzgjn2/vYerxoQzWVRG1PQSjMWTTAl4ulqvweE3dcjH7nr25ms/o+LXitHJ
OUWHma9QOJdZGaH4n8BoyGyyK38mB5SVHe2H7Eabfpu+rJib1vDVHB4bOqa10OcTNlQDj2fgSxO4
5KEE+Tbff2dOcK5tI4GAhHrve9UeTQjzEtytdauWHAi4rH8sC7trlWMYQKsBNUWInu75r+Ak/yhf
o62xkhF8HfREWXVuSNjR1IqZX4YwpIGV+Sl79cYtxPNALa7Z9Gdy1h+hM+CUlyC16aV8MVei0RJg
hU4NMhQcQU2PEozgsnjUqVqOD3rOHus7816DXsy2QJrlWE7gRN+y++GIRzUE/N7+5NvOLAtxULfC
zAonV6rfTd2+Q1qsbKlLDDv7YYZg5S9t5lZH9j0CB4OzKq6w6Mgz60IIYhKRUiTOkVO8dniT7e4U
w+avnZsfpC3z1uZQlq6XiYoJajzo7KKKdr3LrAq5SickceZfGMhGqFfnoGI8+2utpaWMZm5IiHvt
UA5WOwF8pfK5Kd9JsG/kFZdZCt5zE9NPmGU0UQF3ZVNoHY19nwC4oJA/SGnQZkc/CVTLJhgcri1k
YIPV1AmnaHXHbsCQ0sbSV0rES5fwrJkhziUpVVLJSouWAUicT53JDzUDbUrGHBKp7m1HX/r2oJT/
J7UQPkmBZ2iYQqHOGeStFu6C0rQ1+jDG22yVFHOpDwUsDfi+AC+cCCGuNy7iiU7bBKb8h+jOUDa4
f9oDiLfUDfnpP95e1pKnzWyJia2q5H6RRrDVKq6pXUbNa7s/yZ2hwAe0DFqL4GK4Xk7ZU5UrPsB0
YIMFD4pdJytrWPSC3wZEwkee1hk1w6ml076knQeq0Mzf0jUBusWdAoQZfN4aWLDFaWdDZmlRNVOr
wNh2AciXYvD5rhzKpZWAzQFCS9Pg7hf0UpaPEGruAB0JobOeAEuEoXGebZRVbvaluDk3JHizLEWl
ltSTIQxjnlAQjg8pCpIbo66qe8j0+k7ZNhgupBg2lJXKpaPuccqI02hsLd9aOlloxk2KDRgdNv++
WmeRiNdkzEYVjwQj9mSw9CjhYyAfa0ze9cpKh2Ip6M1NTdsyM5XmaoFkAaamoR1GHrpwDcq0bAGc
ckAdT/zL02JnFgjniRFNbZa62ubZhbQrh2nRQ9Cg/u/fFxOaFNPeZY+/X6Q/oyZygxSVTsvYELBC
3Y4MSwNz6FMhrQdKBCAVkSABjgjIRglTZktdDO4gG5U8PYBEDOrN9WgAa23YasA2QZydMJR0GVC3
H6sGVe3WjiDRQ0bZZp21a5RL40PtNV3ZiylwiGnl/AcKTgzNhmZspr1opDeT3oN9ChJOYeYU9aHI
d2QNYLm49bP9EG5M9AuQ7DB0t2LgPSpW2zQfIBK5C1Dcvb31S6FmvrDpl8ycKLXAd88HLCzCxAJ5
qaWLLG9um1j0U3BoGkjH0V4V/bSTUh39SeAJI/UUxgp67qvgpuX9+m1CcNWBZhoaGNivBtMfTpg4
zSX1go2xKVx61+wlN/3FnpsncyUnWCw6gB/un6UJ9007GqGUT98JE2zsUt9P1JyHyP4pn1TI7yl4
ia9xSC9GsN8WrelCn30vlnIrAzoTiD8G7r/quTK8lL/z6iQla9Nlix3k2epEFKPf+TXI2OAbfD+e
yJG4qK9fLCffsH31Q/6h2sZp2OlI/x/HlV7oistYQvAEoVnZFSpcJmT5LovYiWp8d9srlx3/n08n
JtgVUYc+8rGRFm22GenQeUhtbvAV51/7XkLgKNq41BQfezhAFljG8Fza2kXsau1TF3H3f1vStOSZ
bwy5rEJ5Crum1ppLs5eEQiraXNm3v1HWX0Ph740TIgYmb7VKRr/HiV+tk/bQu5bnY5y6+6iPkBo4
tI+DveYOy9H3t0nhpvNlhRlWhW8VRDsZ8zVldR66c0FReKNuqmwt4t3eyWWDQNUjMYKSsxiylIay
XucNXizv3QXYpFN8Px6Iw95um1nC7yI1gvY12KFARi0ihPJoiDtNgx2DnVhy8Ps7jukxVXmj3a4B
TEOzNcUBUs4GvuhPAv8E30fjlUBcT3CWtB9jNCdhOqwOKaSBZXR5w2i7ssBF959ZEZyljYxYB7cX
hhMgzD4+QfneY4f8DfSCAXXK47AvnkAH39kAt+9vm1483zPLgs+0WjpIdLp1QMkYGVsoeWJk9E/C
1MyGcO0UKRv1UYeNPgmAlkfw/9e8R6j1YCDrn68kXDBBl+dMkmABn9H2QdfXrg19/T09/uU8A3EC
PhEDlWxxqiLxLXVMJ0I82em27JG7ulc4446+emCbd9ozfWdeiEvN9KrTy2BXu5WHyNL0L9b4+wcI
PtLrzAS6FT+gd8++a/1gx3L/V3yi++hCoNdLU/uQrUTlxfM9Myk4Rwb4N80STAGkZvQcIQeyk6Sr
TmMIflaDDGhL8uERMIVPTCOs+OXqcgWngfpoX9MCtuk5bDFM7Vp3kUe37CF908+QmpXAcWorG+YZ
K9fDYrSBiNOkrDspYXyZkI27KjKnL830iYKeYNb/uasKtKzzU1sZTtrLD2X/faxfMcMKinS+EnKm
Dyl6mgEVA0wfQ0LY+NKSlZJOLRWsPInAxOrJxiDvtFbSf1o8BzeFmSkv/z4GwK8o8G8KRTAXYhz4
hJU6bLFgK7SVOAfc424MhpVVLYW4uRHBfWG7Z7kGIyH5wQzgNnYcOVFTPlfN6+3lLO7fbDmC1/Z9
MQRtg5d03kOhsQOiA2ApFVgQUn/ctrQUPOdrEnwU6RDlwFvgaWl9BgH4Qp4MY+UILs314n2MngfG
Ta1pSOY6W9EApKik6dgXxiSovKFucpL+0g/dMxi0t7fXs3TegcFFQxKoA6S0gi1VLYqKdZjoSP1P
g3mxAUxbDpSTbHfWJ5G8Yk05enkD/zEoziCYvMEkYwWDEKHa0B5wT1p7CYBVt9e1fKR/L0yEAMc9
yG2GYrJzKFvnuYpc9WdpOi0wnUFtK5FberctLvvg74Wp118tz3SlVNPJB2OPphtNc1P+RLSVUDVl
xV8ixWxZQvVbT9UsaQpYIeV7gnJ+vvJwW/v707/PMmUDAtB9kMgozvROVAegZFxLrxY9bkrrgLwF
uZNYKGyjioN6VEHiYzyVNeTD+9dS1gCJApprzwa0S9fkMxfjEAbbMMANaWvwg12vKYBOOdAPsGgp
J+ZjND7y0qCzu0ZBBWHFCxb3b2ZL8AIVZLa6XmL/QjDtSGjxk9fbbrb4sp5G3f+7GsEDUnNIQUwN
C6D2G6JDXj5lwWOpOWmxbQBzQxUhgsKQ1wGYp2CAaU1CaflgoYeommCoAx2fcHX4XUKVxocHSqEC
zcrEaIcXjUmAzZWRmUE32E/RAu+LR27Q5A5cS5D3m5CUZxDBgcgdiLO1k7cYUjCcjrlsUCnrYp5m
qEFXVD7BL2qfInVTdYfaWonJayamwz87FiQBuzfjGlLByLjEUDjz0+iSQl7t9sddPBuzlQj3GC6X
1mQjzEByoz7qRpchtVUOUc+oW+nRwbR4CKHm4KgV2Vq9azH9AqTun20UrrauzJVBNbCNj9yy9Tt1
439Udp3u5CN5SNxyoz4ieO7WXrCLh3NmVbiAOsjBQ4N0WjLJbFn1yvgpC7dZiCmjlXR68Wj+tvR3
qXX2DaOoas2ghKWw1u1SA8++unL4V7xEDDQGyQxo0MEC1/Cmyj0VaGktWcHWrS1DiDBWr+TA/uIz
tcqrYcLG020fXPwgJlGRHEIcBITv166eRlHa6wXaeQzleVl3EnC08bPk32P06LalxVEFPM/wzkY8
w1izsJSYKxEn07Q8mPZsnxzb9hf37Sy6SCWE5bNNR3ZG8jH451y/xyDUivWlhaLRMc0toIBCxdQn
1eJwZBn6EN2D5Wnb7HHcZbGt7evNaXANIIrsU+k0lSOtwBSW7QIiYGqgmccc+fUG+1RKI8kHjA1X
4WcZYmi2/4aRgLtefyZxtRK4liLKRKqLNBLD3egiXBvLMtQ3zGk8A7z6Tj8ek+h7T0xbz5wwPbax
W9V/3d7WRYOaCUoWkOPgbwsGpRwpSo7yKKA02XGoPiqob5r9JTQ7KJYFzyNEuwLwItw2Ov1RMStC
0gBhOxDNW9D9vl6lgXqNkSqYj481DPHEe7U9Du1a4rJoBMSfgFlhOPOLDpRl9g2aSqi1lVrlVf64
L0J5WwWr0qVTOvJlMdPgOtocBjpYQrpSdmpMY2N6DDJ+Hsq7cUDhvqwuUFLbYBjLC4vwHtT3j0NU
ORb/vL2TS9EFTFHQSwLLgYl24PVOUmtMaWFNb48+nbSM2+znbQOLu2hOFQacd4yRCgZiVSt6mSB9
MPxxO2Fec0n2AkD2bpuZLuQvmzgzI1zYMuEmaBiQJUF00m5UjJElXhM9aX/AOTXp1/2zHOEwK5nS
tQ2mdxwfOSwD/i4GqFMBO8sa1nHxXM0MCbczM33a5CP2LVNlcN58Alyk8adau2sMN83YrjL/ADmC
FA/XACQjCRFhHXnXWHIJbRQniA/D+C7TnVL+AS4ZBOkAu0+a86p4X0okQqVaQg3UiiLH6EFBiLt5
rQW25NFzI8IlQ+MR8sspjCTUvJdp82Clj7d9bc0CuT4zhEC5dEgQfQq9BW3znc5XPsVizg3Uhj5R
cyiIPUJ8i+WBBV2JU1mZb3IGEoTjoD5JzUsUPihg6D9LZ1TBx7U39NIZmlkVX2ohcm2uT/WbLh4x
Df1al4adm266xlo6ua54Vud2hIAXlHLXpzLsKAVNt0wdHtr+rRytezr+SEBUYhvx99tfbCkIzS2K
PpHGJIszHKZYx7RulTikeYyLzW0ja9snuEWiVmpQ+lhWa21HcHiP1C4Mm4QrL/Y1M5N3ztLazKg6
MJXDTI4XJ+8HO6HfISGby2vA9SVE1HzThMitDQo3VMARIAwPzsnhc/Txwc5+/lhCKSeIc0fVVWRy
fwDmQLuJKCBFB8+rIsLJrSjAqNJ0HfJWPtSpcWmb59sfaul4TR0tiDzj1kO4E4K4r2ddj6lJmDCK
SzGVBfLRZmFjJxHB+HiBctjBIKnb6e998K7mf0BiBywJuO0xYg3uHZE/j7aNkoDdHq9LdMu7bBth
vkH+prPt7XUueP2VGeFORIcDiqYGzNQ1Rvfq/q7Wil91Kru3zSwc5yszwm7WzVi0bCKJ4VV01kCU
Z2Da9aE3rHOZ+TamOFau+oWb0ZgklMD0A/2ILyiKSJHkIoImtRPR4lVTs03Y/IL2/FbqnuBSmAT7
brFuZSsX1zizKdzGkiZ1elGrU8hyy/GpjB9sm+TMjuoVsNTiN8M7AXkteN/BB3J9uvOqTAI2GeqG
bNuYoQcxskMxrsmqr5kR1kP6MjA6GWb6elvQ+6jyeLi77RbTLxWiPPSfdB1dDhWHWUQy1X6RpzFG
Hp22wxQKZC9LVK0wWg1ZvLXm6uJqQP4AokYkZ2hxXG8a9MVxpCZTfdi5Dd2RvnH4Wr1k2YgO7WIC
BSgQ9F4bqRKC4VbdRNVpEplSXwZQTejBys2/5GeKDPQuUnFsm8i5EgS9KgWNBER7pGz9EJ2NSAPx
vAalv9bCqHKPwinLVr7U0soUcCOYeEkhJolPuKijeBjnAUj3a0gkWmVSuIbVdh4j48ryFu4ucNL+
tiREpHE0KMZJsbwQMn15o53S1toHaejiptnfdr+lRamAI2HkEX2VLw9hEFn63IpRBM57uulkcIVH
dDOU1sptvOTlKsU7FL5OMQkgXPqQWLR4xlACsqDaxoathl00j9Swh8i7vaClvZtbEu79UEpGUFdh
QankgbfRpgY0CDctebptZvoz4rGdm5n2dZZeKJIKbcypXJ/q453RWdssy1cC+PJKDDzbcZT0L5Mp
POEGWqKoaCXprwHcV9ab0Ww6/U8cAEy9/7UihDgWK6QIpypxk99nzX4A4WS/vb1XS/NoBohKUdkB
bxM+vrBZed8msTzReiUY5eM/8xN7HA7PksOP/U73yiPbGwf0c+9Azn8Bevn4MFGNrE2DLHn6/EcI
h4olidV004+oh0uvv0oNlOirlU+2ZkMIfmXflbhxYcPUPC147xSwZK8B+pZiHxryEL2cxLdBk3bt
eT1XY3BJ404C88X3PAlPLUmOMYk8zrmjF6YNberKvv0Fl3KJaVBiqs6BgUjMxHQMZXV1gHWxNgcX
zSXCtVEkmV2VgUOh/KmiIbaylUsRY25S+FxtrvIglxExisS4ABHnqF3yo82VTWKZXmskK8F9bYXC
l9NKIKN9il0dMoiJ1lr/6edStYeM3XvWyh+yFWQbn1mXBHjklc1dal1hQkAGu+TE4YL/d/1FI2jy
FvmA3QWEzCOM7cGt7SjQhGyNeofLBtXIyAWx0mPbEg/40Y0ZfEJu956HK7Hga8QB9Qsk53Uo+SCz
EuuFHQePA+tRZOaNBYqBPcu/ReY7Nbzb3rTswb+9SQg5EuaJe55jvSOgEFs5R70QFJ+tmxjSZ5/5
H3KmnEN9raPydXHo0mCqaIKugcpFJMsJxkQdcmm6grojXmukj+2ROaX/6/bilmAKsEMNhU4jTMAD
Xn9NDawfPZi2EOxUepZj6gycupZqbQspOibxR20mex2kHXow7AK9+XHb/OKxmeqHKFyDIo+Qa+u0
bdsSFE94M2U/6jjBSWGeGrTIJD4xCLfiuYtbOjMm3LVEl5kPqm3UwsAmn9PXeIz3VhV4uvQnjxn8
uX+WJWyqDtqKiJZY1gA1TOQZRyM1kI4bu6bP7iAw7ZZhbZvj6izK2gqnf59d89BHhHZAB7thlO9A
JexEegOlZ0yfWPzcD4MDfPp9gOlBNZJ3flM/JTm9M1hX21LNt0Xc2ApkE/7gE/8OF2KnGdQzvOya
6figYcBDzwpcqrmgXbOH77ctLR7UmSVh9Z1RglUxxOq1/ptG7ITvOJpfAIn406xou+K6i5fnzJoQ
grMB9GBkWhcDI6Y8vPsoTyvBms+uWRGCT9jFuqTzyZN0DIBsQJNiIwle+USLt8lsKdO/z9yG1HoT
KlNEH5v6nVj1KWyo2/qvmGvcaJRtWPiZYjjm9tdaWRkVnnfQYKM+piWnmrvqaqEKDQa2zaV65WJe
ynwJJXgFgfse4j+CGYNXuW7FeOAFhu51Ed2BU2n7Jyv5bUK93j4M9rA+kBBXqjY4REYINH/46o/j
ipnFwz1biRArM1JnJpTc4d5DsC+r/Ky0j0pqAuNDV/xhqaULtKwGklBMGgJUJmyaZtWVREILySfo
1fveHvVHDtZz8mpo7/3oNf6dDjlmDVQXzaZam9hdtS7sZ4i0vNJKLFRFIS3THmh4CE2ny4+Qq+HN
d5AG4RRAIbBVARHsNrc/5mIQmS1d2OXK6IqmnAoCGQPPdOSMdBtAwDtIXlLL1tZYfJY4C652WriT
giDMwwRPWiccL3q7yYH519vtyEqkb49EeuSq20cr2INFR5qw0NOBgD7ldDJnx12yeCdbGWzmfrhP
yxZCZtUmNaVtgyXe3s3F+32iZQYHlYbSrOBI7aAng6+iNKCHLSCJykZqtC3HQ2bU3pFb/uuEEMz5
yGYsGYKf4FgXrA1ZoOmSluFdQYzKLmP+sy6s1lEDyuxR1V9ur22x4Iz0ExOEf6vMi7WwILPMStZh
DsBHbVvF+amuiszV66Dfg9aWbhtKftSsqOzebDKX9BAdzP3xKaH5mrzZ131GKjzR9COJQq9ZDKZd
VpIGiELuaGa3UXsOfoLYDSvN5uQj6LWVmPo1dF9bEw7o2KptFJWwVo/gJ1fVDTfui34FYLFsBKz7
gARMVWHBS9Uw7gPDYhhdTbofXU/7e9NoX/6PtCtrjhRntr+ICBaB4BWozeXyVrbb9gvR7m6DWMSO
gF9/D77LVKm4RfR8LxMd0xGdJZFKpTJPnpPHzZLG/IwhOAs69ZaBQRVT7l+aRIl6pMGp5ygfNUjH
WrayligCLm9YY4JRTJqwgDbYcplRa3uRYtYMx9z6TIPdmEJKZ1dR0JQk+zz/0b9ed825JQH3A80V
VFxQcZQudLVRUYYLB4iMDivF3pr2cfx7lJQxQYv+14SMwyp0Yaq0gImqPKThe2mtFL7+21XoUEBG
rxRlA/VSr0fPGqNHwp56cerckBZaFyU9pIsVipkYjN71tFUTfggz6dJuNXHYQZWjQxuAPdn8Z9E9
5pA6GjoPyMuIr2pFmVp+19d2GYNhE8VtzCsYFOApybsVW49YHsBmnHlafWR2BYGlXS6WmLiX7Ex/
fxLrqd7GIQhBkT9Sr2mPA1/T8b4iP/6z1Uzh6cRKEQvIHdpYjQmOn8jGwL12JCqwLc/X7cz4NXYN
MXdi/IVaiHQ5lyyCBGYzrSY9iu6Rq/flkq7iTCQ9MyFdyJFZjI4zmejpZ0h3WuWHOQBJX+NSH+8y
McXhUXWIKkPiG2zd0p41IIpUhml4oy8ew8p5Uu12oes0a8HG0xqVcpWiOnX+VQwtjgIWoKXWVl4T
/yDGX+cRWAF6C1DURJECzZPzf7+NiqHuv9tn9KU21kaQu0lwzzHOff2rz/nwqR3pDaT3HHBXgeK1
lflhmrohBZEt2rlkYT1z+4XmMdq3qPyCDFxKH9oGr5HCQm25cu71/E8q9IV787tyfF6GR1UAhUmw
GYBZCLic8x2zFFqofYfXXHGLmajdhx661C9XwUe9GVaZq7qvB/3GWJsrTJyO7o8M0w7dTeijVuCi
GgKc9s9gFQIpAr2qzfU9nqE9wk/DR5xUy6YOixSQKsxH8oHjOdaahVv3z2obuBFYpTDG4lb5wXG+
iBU/Nka7TuJHtau36J4+t7rhq1oFguUc4atcevzOnEXU9iAvg6sGNCHyca/aNKjBsIknopXug7Hd
V0zbGKW5HnAsh3EJGjFnDjK0OJVoMMCjpS3Ic+gFCAo/q+qxeB9oAO7QbLSp7uVpWqduPGgEZGlt
aW65kmFqlZCOumNPxU0IfdmV046p7YJoJOdQ97QnkuW4q18C1IYfzLwjpn/9m81EQ1zBkEoHTBPl
dbmtCO7asTEUkXps3A7khxrfVkugqFkTCB+WCjIMACalIx51ulaNFLd81x/RzBuSW+TT11cxd/1i
UOofG9LxHkwQbYNTHflX9TZ+EHxdoHXNPzr7aLvHNKxcs80WbM4vy0DodTAzZcjOXhZNS3IUpjyz
2oXhF4NQtvHz+rIu35FwWkiB/q8J6eINNNXO8NFB0xmshLJNvmrTj/nd6Kz0eqFbubQa6SM5Q5hG
pIUpB6LUobYV7ANdvuvLmTkbZ8uRPlLSDqLWVNgo2eCy1CX0dbAz19H2xlKUnAn3Z6aka0ujZRVo
BUyJ/Jem3KT1V9F7ItxcX9AM+4OpocmHB8b0hAOD7nks1voWjXpzxOnpnW3OU9fpqR+yV2PQt4pi
3dTFcxVG+y6qfYdAq1EnjjfgRRWDOLGhLySOtqQlHtF+Xf9hxqXnTD/MRloI7LB5MQhThTE4qLma
ghJXqX2lBXIzMnMV/IkOi1/1QB3fMUHi7JjRim1MhsSv2kYIt5gIJcJmDFwMzEU/eFWoDzzQ48BX
RWOmW5BBtJDxhID5De8N6CXkg2X4VI+K323chcLXlaz/DT0c8icKKrauSQ/ZXMEs/ZN2lbnjYFPa
D6Hd9l4QVuNT61Tac9GoyXtQl2wXVlG9LjNWY8yRt84hUbt8YR59bmc0tHxQxZteUXLSHLYq6bLa
Sj06KGyjWKO+Asx5VxRVtTOMHOzdEH9yh5x0CwiHy8wAIxQoiJkgdJ7w6ZKv9HZE4xFiXeDdeg64
Ar6jpTbp5Rk+tyDlHgLVmiHOwOyilAVoTW+t9iZYwuBdnmHYIGjzWLjfcMtNv+EkS8+Gqa0u8OBo
tFu199vuvaNrI9kN4vW6C39/iPM8Z7KEEhOg5+gSyrSfrRHTcAiCFHw1/a/GL/zMpeukdF39yHYQ
QHjsvXrp9p79Ric2pQhlc73prBCiUf2afEEobmX74ya/Te/KHdhG1+Zu6ZNNcejaIqU4lZpNZdEO
BtVN+JS9sNtk168KT326vpkzTn+6l/JD2yxYZIkKZro1BfjdrdcmltO9/2dWJP+LeTQAWTHt3q/R
Dx+DWz0HN4Gxu25lYct0qXAEBuOgSQWsxLfBBsMrP2q/m5gAFkpHMynFmf99c0KceHqrkSaMe9gh
j9q62zZ7lFPd4Q1SMI/XFzR7bP9xOn1yyhNDo04zdIFgyFK3Y+CH1S7QX66bmOnQmgCTYsAJoz94
/JqSn7V506nNJNWnpe+FcoPY6+eQ0LCeArq2nU2if1F1ndOFx9DlLTxZNQBTn84vcszzlZlRG1gT
BZsXTBVUvOlYAK59kMsundvJs6RjBENA7qLwYk5NmnNDWtqmNUSkMq+22lVulG5g/8jVN5H3Lg20
FcTJoIOgtJsaKp3huIQhnwtVGqjyppocBuWoXP0rSBA7JDfhkq0nVsWab/NbI/aKPcRQdBBO4zXE
N9ox/HH9q85s75lZ6SSkcaORqIBZrb4ZO08xfg/5IQ2WwP8zzzowEADYiDfUNOxLpd3Fo71rygj4
NaeruAoyxKg7ID0QX6xV6q1KWtSkraToP21OQCrWi8JwQQpSrJI+qW8E7aunNMnr0G2UMXupgIl7
KFOl/SwcZQnxMNP3MQHqQ40UROB49smQB5YVqGVQJwW3cfvquNkKWMzIV3fjTb7OoZz2XG+vf4SZ
K+PMoPQRzNxELcCCQad+NPB6pUtTYHNf+XRF0nu/IWFjK0jWPM1Yxaqbgz08AK9ZvMQnMBOGNAz3
WDYqmPiDXO9Vyq5smYb8BIyMq7ZN7rjRum1XLTwCZvYLNDpImbX/aR6dH1WedRCESATo52zhMwWJ
Z7/wMJtLUabqyFSHBWWGjBYTEV7YXYWF6INXaSsdoCKgtWqQilWasWBr5uNMLM8gytQcB7md9HE6
lRRpFyB2QwOk4x8VkPT5Kk4Wcta5E3hmRroiOiHKPh6QCw0b5ximLqoJT3Sf3gcPzGu+eOgmzNXX
MW7bciG0fl+nUmiFabQcJvIj9FGkw0+MpAmSBCvUjuaR3ECPaRV/ksdP864DD66X7FCpbbdD5nps
Z3jDNgYbq/vXR+zsJ0hHLDEdptvDtMn83bIP8bjw78/djmcGpK8Yq6wzmQMD5i+DuU3g/rcOHNNd
NVqhWbzw1p57Np7Zkz5nxNKoiyN4aLRrDzm0jfzgdtyQ1h1vuKs9KpvhR+vG3qvxvERaMwO8A+7+
5HNKV7KipEZKvmVR3+Id3zHb734Qt8xdbXIkr3lK1n8fIM8sTkfoJL2Jhm7sUjbFFcyRqsoq7JeQ
UjMh5czCFBBOLMRqbDXZtCauJzuri7d5sbCG+WP+zyGY8usTC2UBkZFxwBpKHq4do/Dq/ofVuM2S
qOysHUzcQuZAx0ysXI0zO62Iugx2Mu1xhNJUaP9sjDsnjhbC1kysx4z0P3YkB0Rjtx4cDS/FUHkY
ukMtfijtwmNg/lCd2JA8LbECve472BjDpzhIwDO94jR2Q7FtxoNePTK+U52fw7+4Ls+WJrmbhT6w
wuwpWBCUoWuvLVWvyPfG0qda2kLZ6aJ8aJwWy4M4rFncVyF0wRL/euBbsiG53ZCPQaZDFw90sE+j
vc0F+J6jpeA3e3ocEAMgX4JCujzj0do6C0mNDSudEDvmO2wbDG6Vco+qL8MAPbrXKj3WAZhOtNxt
02dlKfOYfWrZE7cjUELWBLo4P155XWZ1l8Pt23Jt0McuW3Pw1vSlF2SOqzoCQoO3ab6+vrlzWTt0
YdE9A8AboqZyXboxI6saGBKryu/9YFd8jpjZLl3HQwH03vSKg/oEPtIlHue5DPXMrPRRY8w6TxOA
eO5tKN6V/Tp03Wrfe+1beSz3S8/YuYhyukjp4Ucx9DxUGkWFMtsW5BBUgMj5Vbe6vpfTb5aThBMr
Mpy7cjI7aiYrZvXGC5+MB7uDyE2NOAkpxLfrxmZTklNrUkqiKWU/ljqs1W646f0QnwzE/HdIgUBC
tMH7R38LUS+Kno7GTeWlsS8qMGwsnZulNUtZSd63RRNEcJ/x/gNjjYdxW3vR0Vn90Xf1OnCrTQFd
qv2+X4irczEBpxWYeYgdYSRCijtjoSW5rSIVTCu/gv5YQz2qPF3f4f/HR/8xIvmoGDU7geYFwDnr
zje37R1qij+zW+hQuhPzT7uU4c1eFqerkty0rUDWVWswqG+0dB1s+ufwMQdMEPAJdDSXipize2gA
ujYJtOCdKDkQBiiJU075HuNInm+beCuWnjnzJv6v2kulBeUC4yNAdGYegfQVhNZ6tPrqpbbXTOg+
K3tILtgliarYDGWPHCoA3L7TlrL/meiB8ityf/wXr1j5NZ3Srm6g44G6CoJwonz1/ZMSHaKlC2Bm
s87MSOtoIqNhlQMzRngbxrddtDWDhWg/u1UnK5GumFGHfjz0UzOv10df1KpbhM/XD83SIqZfcJIj
KlVYoR6BRaDvAtHWr6hroFz5cd3I3Mm0gPewAM+Dwu9FY2es7URBLzjz4pC4BcgSAwibccPl/A6l
GdjrTX+sV0X+0rcvwRIOf/JaKc6fWZ/85WSNiWJAYlaFw2VdvKkdelS7cj9Q7oaGtarq1I8xxMvt
JZH4mRf9mVkp5rE0DvH6xqJH46kOblPz0GvvRvVhjH+dF6NwQAlwAgRajyjbnK8vq0Vp1SqNPQat
aDdpy7sMjMWpGi0URi/3ESOhoB8EqgazyeBjOrdjNm3Z8AEYjozXLmkPRX8U5eAJY6c2m44+cLHQ
fLp0TgiYTLbA1o1TII859UVmQZIRKAgMzCnaSxI9KfX7dddcMOFI/S2zhdpqkMNEYbabirwZwP/X
g3/dyMz7dVoI+AYn0sEJZXK+c4HmNHgiAVo9am72ZRde9uW4xb42oJLq0g/lYB0Tf2kM+jJ4nBuV
3H5QCipED6MlFSsrrn2xFMlnchqYsEFrgTqLraFcfr6usmnCiJUBTKz4c7cGHngdb/jOuU13teXm
Ht8a/JVuCu9RuM5tvHFul6ZiL2P9+S+QgnBGFItjuAl0TJ1bKDtTxwRxhzvr9foXnDEDiqSpwAhm
uelUny8UxyvrnJZhge2L6eyNfk3V51ZbOMjf1crzSGVDFQzQCRMDCJj7lzIYtdadMsM8MfQgs6fk
VevccBVrXgcBOHbDNoGfugaU2A7dKlxnR/C6X1/lzOPi3L4UScp01GsHvQ+vvRnXmp+uybt2N6x1
N32xD7/p5ufvBYNTyLiyYLnF16pjlcU2DAYfpuYKFdID3V5znZV5aPu19gXo19IaL8MyGh4OAKig
b51qn1IUi9VBqcweHlP5yjF+KO9Aukl969Yq3M4dN86H5oGhIPAMc7GhOedFNh5uBlr5U6VXCgNA
PUL+OQjhRWmQutOgaKq2d2LE/KqmBsr2+ubOLfTU2vRrTq89asYjpO0w+c4gM0WKnz1Pn/Xw3R71
7dB8XTc2E0fBRWgTBDiMVZCLXYW0e1CW+JBOHnq9+rMfWtcqjteNzEQ0ezqCoPy2dLBJSfvXaz2o
cJ0WeamFYpSL5iB9RApoL3jlnBnLQLYCmC0GqC4+E7OzmE7oMgie+1BqWOYEmtst4PpQONANC1ML
UjhhDlMyPQHQZeS1r9NXBxoG0d+D5MAdAkANLs4JQyinwYSmrBA2Gm2K/diBEKX1TcO//kFmMgLw
6etIBQAkumzQDpGTaWXXAJYSrJPxbeIMjtmuQJtWW0PKDc2FJYZZsKtdhgzcOOiSgO0bq5L7etGo
ZE4U8tQzCrseXZUEg5cFavDQGxR+TiNU0rCZBfGo3bW+I6CsVGo2sCsofSmli51Xao8IBRV/NtZi
J4RCXrOgxmuEqV2xjQsjGf3OQEKlZlYTbVqRGprfIbm6rTHQeYt2Y3VXakPY7gvKCGi+LNw84zCu
9WaI9paeqR/6kNv7ntn1rk2oyTxNy5CbkZGAB9RCZ6Jyy9CxvjI17yF7bw+fkN81H/M6yI6RUic/
isRu98RJ+rUJG4+FHVr7gnM98rPe6W5IallvXRmVGz0ZIg3yFKIZfC1U+F3O7M4f1bQOvaFSu5/I
u0GHo4davmst+JtbCZo9CF41457qqggeHEU17uPesTtPOBiCdHto8u6oGQ2vRVtFa8o6DIfkWqP7
aIJZG0g+jgzN6rwAF2Y7xAIjRpFyn+pcfUvKMXjMm5oBN0bNcpd1SuxjWkJUNxDuqD2Uo0HcyYsk
v8FnNMKV4STDH70ELbg7iiR7Zq1eoHwG4Oea1zX7qpsy1dcKrTiKQJS2gOmWYfumE9G852PYRW4X
2fGnFlbGqgpb0rtAtBm3JKpRVW+sYGli9LKAghI0dIpReQS/pSVDiRhy1UgpMfqkZyPGbVG2UZrN
GKsb1hRe0GV/YmWpzvCNpZBuSaCm0RueEnwEDCnudVlZRmGDuKccUaDit2+5R0c3O5Dn5/Cu2zPP
Opp3CSSx2ofsM1rZSMOAr/57IkKsHNNIoLud5tnkkqsZhJTwDIfdAEE8lL7afjH/mLkgz0xIV5Yh
gh6TnjDhBGvMb+uHwftEHRkKcQ8O943HcsduK9fZLSGN5iL+6dKkeFzwlOaNgN0QJM5QTXMF312P
lEsWpMyuGbSWDN+REuerZne9/njdwMwbe+K5RF6hAcE/jYqcX/cN3h85bwbkjrmufNCO0ncO+b3K
K22Oro8z1ukakjAholBmdaPbYERC95tEz35Dty2G/7J6XzDRlQuXxNzST69TKeFKw6AXIcF1KtoX
BSmtFS005+e85tTA9ANOEh27apJcL3v0AoT+muh8Uzq1Zw7FDdf/haXTK1V6bTgZR0SJAcOs+4/E
tPy4LfyKC4BY/p6s9/zyljZNzdu8EJh/9+oBvKU3NZ7aS2jjmfzQBpoB+ShFSMG5Pt821g16h2iG
bDThayC219nGOkZjtiKBtrnunEumpH3rczVLBgW176BgW8z/8RSwxMZv1EP09zRt2LiTVUkb12s0
7JIAjYq8D/zGYv5A/DR/JWoJ4s8lUtu5y4AiNKPoAroscB2fb2EZ5l1bO9hCAdmRmrlF5Blk61SG
a/a7ZemJOUc/NSc5eq0lZOAYYvaGDN3+zh/Ur6ADK8Lr9a810+nH0BEArOgvofBiWlI47ByzisSE
Q2+h7UW3zvEPesi/cOVAMACYDWOjbsXe2RZvwvGXsKVzqTGSfJRtwbN3Ceix2r4FaytsR0rjAttt
AyeijUsyUQtW5HfnwEPVYgNu1Djirh09WOTJatfXt3Hua52sRC6OZGM1lhMHCOqbprURRlKhQagd
RtAkoq0cxMf/zJx0xthASozqwJxh/ErpL44MuQhAaxX/uG5nrkhgn65Lcvq4zGxNmV5h7KfzrKLW
6I63KJrh8rylKzS0Ote+s9fsc8HsVImTk6CJIRNpENBREPA4P2sVQkgVtBrQwLhBM9NzzKdWP2oD
yrjMj/J1MywjG+bO9wSQNKdKARROpaU6kRaJMCfY05wXXjEa+7xtj60ospVW3XVoMivOAmpqLlRi
EA/sa4i9GMaSlolMWBhU6Mj1BGlXivFgJphHsxlXd4VdvoGzb6mXPmtxwvajlU6mWfDzjbXahtRl
gqsmH1IKPICGoapEMO1DTwIl8kpSBukm69tsoSswkxdg/gSzQjYqu8ZFwoJPzBNLoCfII3OXtwca
lJvrPjNzysGcDfAwSLLQp5OpdxUArm3SAj+sJkm2Mkc18q2q7oFEpH+uW7rYQ2wfGvL4ZkAOY6ZG
uksrRvMCd+yEVFZdWzwbHMh780khBqr/C0Csi7gCWybF4xdVJAzBEclDWIBS5JCSzBP20Qq+FM3P
xod2aZB+zsrUr8FQJED4mBY794rBFKJmuYm9C/vH2PgkeX8ouO2X1iKQbXKws5ONBaEaAKYDHYjE
i9pRSUIr4xSmqrr0+/amM7ZBsnVyDFruNROqDyvLCtxYvMd0n/31iC2Mf5etcHtPtSLJ+53WJlrR
ZRzcxYDl0w21d6jauMB4utdd5MLdJ0MYsMTUJJ5xIIQ+31DbYGnhDDA0jK03xO1dH5KFN8C8CUQO
IImBDJGnRvVcrSJiQjIJcnK7osbULGgAf11fxpxfQGIHjwywBuChIXlfGLXMJkHBvdH8tPvHgr5X
wA+rYsHMxdHFbqGGB649fBIAB2QzbZwIaAVjt8g+L51DRqivoQF6fTFLVqRXmSM6gXAHK1XBJ+qZ
29gkvzOeLcT02T0DBB37RpEmyvKMDTNjJwcK3Qshuck/e4jElDXaTEtX5ORC8kECFup/7Oiq1Mwq
rCY3YwE7KcqKSrkZ+w8jvxkjgMkhGGw6d3nl8hJE5AuP24trcvpYJ3Yl19ZLJw27YLJLmpUNIivQ
4Lpxaq868PsS40nlS+xBMzuKxiCkBDChAd0FGXvF+4A1fZNwD7HLC/vcZY2AAs9rsMTFsmRISrkt
BpUwqH1wrzbS7EiZoe+QNEMZpio+EhpV3nWHnNlJ3FiYgcTAMeaw5YSjxXB1qxkIEnWRvKrl4IOG
qnXVDLzJKj8YGXUDsvQOnFuihqtr6sujgi8XVBOqAY4RtxxMi5YnOjwoIt/hEDQq/7adC40kOKU+
kWfis8mJButEVdoUocNUnBs745FrgXc1NxYzmrkV6WjSQQsVhW/9u1RyUhBwBrXoBFTOvAGyBUx/
7pxHI12xaglHf1lzmVZ0Yki6JPsgAqI/g6Fg5H4ClQlDrGu6sgavsG60xO3xICwVv04AQRz3zFiY
9poJX6gHajgGmH5AwJdKPtzJy9EA/yj0R/SVpiQrfSArTc+frjvlTHJzakaeAQ0Ism4lhZkwijwS
fAijBMdJ7je6BtDykpfMWptuyKkDCqZVaVGsL3tF2CMWhe+lAgSrkk/G/oRd7UfpkrzUzI2JTiBe
MxYIkMC3I93+mlKrZd1haQbjD0pm3NLy5/XNm/1GJxakAFKqA4Y6HFigMZQbQ7QYteaJJOn6upnZ
hYDCCdkuhlSQ7p5nFw3jUHBRweRe2+GjSvujwRZmKuad3cFrCEVvaJrLLb6c4X9nuQln74OnIB9d
nj/TbPSh5GMfOV/p3SMlB/pHjQoPdeLN9QXOnWk0fdC5nXIPKA2fL5DjjRKYw8C92L4Hw6jHxS/W
rjAS/i8iMCZGcJuhpIOOpnSkKzMTms6gShMb9DDahd9j1AFykS7KPJsOMjUsW7pjLpULEUbA9I8a
HDYWhBDSx0tHwbkghHtoV/8g4FCzWNZ+0NTYF4154G1tgTUuerYq+sREL1wzibRdRYR6E2TlziSV
sS6aMgMDgvFyfdcny1JGAc3RaZQZnHSXRFRVYWqCDQFSc6G5Ru2BgTAs10X2JzCZOzjP7RIF4txn
xhMU/PaIaIDLyHlf2prMqkKOqYjQDdpPSte8GD2WLHzm2YWd2JEyP7ukkQKWAQDhu5emf+gA6zd7
PzO3hXPQinXx11AmfGJUTdA3mU4P+GbO3RcgGVMJRITU3I7RfAQyVRFuXS0hSOaizamZaXtPbj7S
NHGt2dg+y3kQNHebMfRt5/m6U8wlKSANw2ea/FU3pG9kg+gAFO2Me1p/F0SHDDIYNqqE6rrhq2j4
F0nDqTHpQ0VqlddZGiPqENUty73ONnW6xOB/Oao2ncBvJrSJsRHQkPN9S9LcFqWB2FaCs9CMDFdY
BMS5QCqLPt7pOdpRglSuUoJUOAZdGv+VmfyQ9M66GwqvK9FiNr9AN7wQ9Oa8FOkkENMAjFzyVSLM
BwIVSpyGhvpNkeOEfyVFvYGeOh89JT8UmX/92845EIj/CUB3DiixZSX3gipNOTYYo9DKLN6Wakq8
xIj6Q26AHPtfmMK+I3sHEAI3/vmeE/hRwB0sLq/GgzME2Gr12aLieN3MJfgONsCboet4c2vodEhH
z0CWmKnTq2jk5oYm0UvXsEPd/RmC34YQO8wARCDaAQyViKPG+pWpV4UP2Qi3MyGldP3HTEfjIp6e
HB1pzUkd1rWCyxqtefS0W49rIHLNbxv2oncLGcFsJP3HFJEeg91IVJGGMBVq74W97ZPHSn8ui931
BS1ZkQ6O5Yikr01YceydU/wYivtOcbsluaK5cwDtQIxyovWOtoSUppEw7WKGNhX6s6HvtH9UnXmw
RuscoD+2xqizZw9LiejcUQCHEYIPemPQQ5GMsjjXM6gNcNDURSsHtGtxFa5s+nh9A78RprJLnJqZ
MruTkN1oZdwqoCAD85NOX9oEasIgrGFNvOpMOhxJ0GvBGvKo3HQx7t5mfqE53U/EKuFjGi4sJphL
qnhICbT8yQYa4RX8PgxTtQGgzn6pVHC1IRL53qly+pkNo/PUWVUKHAFQMccYJACPPSA+XgcIzHuJ
fyV2Y4jOvqWl3W+aKA+TdagQwML1Qs1aN2oS0ERWApUuH4e2hsx6XOa2pxtqshZRb/CVEAIKo7RO
LVeMo+HXFS0eiqDEpBKL0yp1MYOC+Y/eLNZlA1R22CggOiATE1EftUB/DKUo75yq0UbXsnr+W2kp
exvUpGEuo6WKPltI8KrqCfgDeA04COSFCt26STpqAE4VqsAldyAPRsvdesDAoNOvmq4Q4Yr2enqf
6GA11gsjtNyIWCkkbjDY5JaKGrxCxranhygDuYUXow5/r1VZtYvCiq77uEN2MJACUA/CncbynCGm
LyIuwwZk0F260aoGPVRiF3wdg0Y6B3cEEfsurCFRoUYTyUIPSYjI1It0IZLOHcJTF5IiXDWKsepi
HI8M3CV1cNcGTxRFHzt5vu6rlyNvCKUOYC9IZfB+v+DRqWOVRNpUYBz6e55vI4rZ/vVQvth24hbx
PqA7YwnFOHsKT0xOaz85Hr3d1RSccyjRYaKw0MsJ7wPayGJ8v7622T38VtSAFATIaqXI7NTl2PEU
dpq+2ooIespl/BIb1lPRioXPNb+N/9j6/vvTNQ0c7ZWpFDxClNT+VIfHhjBvsH+SYjWOqzp5jKt2
4eaZeWSgsPTNk4xCN8appUidqG1YsbpEkc45hOVDLg5V/yuMfg45tBLAPAeYF4YkIQCKMkLRuLnu
s+StSRdqlJeR/PxX6OefU2iVHTQRfkWXgNciOFYg8YJ2phdEvih+RAxt9IV366UDwaIxdfDwwkf5
XVo3iB0hPx81HFqZGI8slTVh9k4ES2Yuh8FAE/g92wZUGBDiMpduIDqrSMccN6GwjsTpHlkXVdsm
cm4sg+Uu8J7Ciww88jA1tINud7mCULO94FqX+QUAk0h0UPeyIVepS6n5aCdOwaZKLKvrA3LZaBNk
dus3A5rpzjigGmtG+t9HhWnlFjYX0DDtvxGbJ+4caH2aaQmMZuUrc/4k0eAaFb6k8q5kP7vhbtBv
h3GpbzP7WU+MknNHUrMABIkEjtSb4zbWrLcmatd5tUSKO3NWsbipBYEaN0XXTcoCVKPUg5zUqAc4
qZtld5XznCHbyO5tgEirVVYfMgwZ/20smmyijThtKe5eyWUzyJE4bQWXrbM/k2B3nN8FmG7myp/r
dmb38MSOdBgDx5lavlhbVd/k6Sdm3bUlmqjpM5xnN+dLkbavip3W1DIspakeRzV3+2GJ6OcycJ9b
kBzB1msgVTkWkRQxtijbJcx+pOne1tulFt5s8DrZr2k/Txw9K2xwNuRYDLfvFfpbqQF96HcGni6B
diu0wK0b/V+4Ak7U1CA3wL4nz3Y5RgkCdRsVZr0hfpTdD+yOd2xt9H/9zEZO948dKr0WRFQbgxrB
TqTxvaXxVWOl/piG/t973KkZ2bP7tCOtCjOt0iFQ2qsoq/wiqxdWcylQgGCMSARgGzpuIPyT7IhS
FEy1UXUFoHFEE0UEBODsFgyefdIY2SHRW9TM7FK5Y6BRWRnVwD9skXV7veYgUxEV+B//fuXgctfw
JRGXcRed+07ROYXD1DRHD7BPAaRKay8sRbBqC+1fnOrTtUunmhoVwTMBa7eD7pgH2u+aEp/mx+vr
mTsLp1akg61xMAUPAb4kFT8w3eZCSd4LykegHSJ1ROqJMejVdYvTDsmhZBLIRT8HkxMXpYmwYEkR
6ShxM4jJr+NSNW9ycNejt5maCx9rLmp9D+igGAvaS7kK2dRpE+aTqbY1bqsgf2B8CTo4e7GgGzb5
KdRRDRmcEgVJ3Iwq+hzlJD9decaw1dVt062NZqU5D7oVuc0SL/pcrMT2QZYE5S6kgNJHUxRHHYoe
xW3omrlUa7x0HHYZISuLNwtf67JIqKnwc6AqIAaGLpmUidDEKauR6RwdRSD7FX8E8ZJmvVf6AWOi
vHq57huzCzuxJlUJaSaaMctgLULZ2OYbQ21QV6ndnC0ggGcjC25kZNJARyK+SO8EZazSmk/rGkzV
t81mbTiZz9rahXCQF1MN8gk/HICdh7I/BCldB/Hg/f1a8QNQRjasb+85jyRZlhdhL3DhRXhlB9kv
qCr7mVruVIctfMO5M0411Mc09HsctF3OLSkck1iOkuXoLxrdmzqMonIDoUFhRq2J/TO3hvreZKFo
PAXtSTwHkSP+i58AultkQuhOo+MveSwbLZtnTJkgLfedLdYq2IqbB9MGU+FOgMmX0mrh7M85Lto/
AAUR3FToypwv2rbCXqtTlnu9/XPUkMU+ZOA+rrXIpWDtqJdIjWYydnzLaZhpOi/AUZyb08u8yIam
RLWgtct9ORD7JlYAv3V7EjNMx1TNpmnsekkdY/a5QoG+g268SqEyIt2QJgNlbJ9QVF954BqG2DDt
WDoY/fkwh3uW3Bfk3rI2Y9msr3vvtH1yFKcWqmnQZkZdzpK2F/hO6LMICwmh8lMh+p6jOsLDhTff
TM0XuD/07/D5wKiNcbHzXbUqUBCZGT4iSJ7daoDo70MfP1oZamqbyNqq9a2ur0dGPIFcSnvPljTk
L74qwS2PajOaPd/AUWmVwdgFUFHGWPmA9rwb/Bdp57Ert7Jk0S8iQG+mJMscbyUdaUJIV0/03vPr
e1HofreKRRQh9UAjAScqM4ORkRE79o5FV5iGWzPM7weh+ZmF7UZMuLxNfhsEik5c4nZcPhlGIzAG
nzKMIwtVaKu16PZKew+CyjWm0a1Ki2wr3Qtlz5B7vLXbs6+cnelsHLGCuc0NS9CyNztMMTSlE5Om
Q2e5VS8eBdFiQDp3KMbvhVb5NIU9GlgVBcz3rvA30FUXl/VsnZrN/AsY0l4O12eMxUwMtiDB4v/o
A9OWScuv++zF7YIFegcw9QPfAiK7+FaSzh9KpWNk2PR2anBTSndDtmuzj+tWVs/w1MwicbP0VhAF
Zk4d8XMh7/xPyg/x6+giTqr69ni4buziM1wsafGBMOEnNZqPrc64qUgGwvLJMnfXbVwiBn4bQb1i
BjIrF4O0NQnAVNU+CF9t2MdJW9i+b0mO0UjjobHi2M60PmY6I/aRemuGR1pSCHZKvXZbp+1L10zj
1i+at3DhqTCAQyjM2AvgsWX0mSjqmnrLkNRYxjvkV22UbWkzd3dGqUN0Xx0Nq3ikCnAYNe8hMPyX
oPx2fVPWIgP+Cr8w4N1LEg0l9HqK1RHDxfIvdMPt1Hz0ROG5tXqC1LDx3LqM8vMJgIEjxMMZdoGT
U7o6qaNZ06+QPMWW0/re8hRjF5R5+bUL9WiPqtBT40/GI/X7h8gUDDeatohAfw9ML3ZdwwfmBhzx
SVrOk3iaGQyQGTO3XegkC2aX0rAB9Ku+0/iYZ9DaCjqsIc6Cu6os+chC0J+0IDNpujGMqHoflLhl
Yk0w1O9m5ysulC5TiwxOGt+K5ZgFu3jiL/H81uv33Aolt/AKsHk183A7f9LTT7LeoHTR5NK72KjC
r5KuwcGKBPmz5nnlMWnG1I0CdboPQjX9LLQezMt+aibP1EwZ8bzuAZefHmwZIDnYCWTXoCk6v5vE
0BC7UQLR0EHqI6B7NQzfPAZq/39W5qh5UqvwrCzVigQroXIXRMwswPb1x5kolPoo/UrWDJWZs4hz
G0WV5t5kYaPU7GyKbNNEQ06yAyRNry/m8qM5N7RI72MrazzJwNDAda4K//jlg6XsJoaot7qmFymv
yrAAsAZYWoDXK0sIteC1iTUZhCwkZ7XsqQvdxnjr8kc+lTh3jXQDwXeRbPJ9kmaiGDDrYTHEeL6D
8YAKqUzfwTFl/4W203Om/dMg3R5Lld2ayn7If17fydWIQPVhHthHO/yCeiDqdLVvDeaX23FnmS/0
U7P2S2a8B9331nphIlTlvoH1+rrZS59nnXgKU9M8P9H2OF9nn8ijZiQol/ZBc6ShSYYSP+mVurGd
66uDlJFiPwxgvI7O7URN01b9rIOZe1B/pT/q0ba8u8my/cEx1Z1s3CKjYRdbtJqXXsPyLIZvgSvC
h7Os0plqY3h6ipCi3nya2rehuIUQrBEgH/skVkdpS0Dt8hGK28xvIqhoYNxgpOB8mW3eFqnso/+u
Np/Szh0ASsauF+4a+A+iD4VRLKzqj2ZxuH6Ma6nWqd3FdxjJQQY2k3WadXMIjeHYj3+MkJiXhnAb
mwkBP7iN86VVjGHLScYJ+tGxqG/K/jiWqaPpTr45eLLmlKem5mThJETGuc9sEtpXjuk3yOzoR8gy
wFpvQTMvg9f5ihbx3o/GcqoCzHgSXCLD8xB/WLypvfFn0OYb39laPKG3p1MunilCl/nNrGZdZ/Mg
+6CQyrxakWVb2kvlvbUiWmVbQtYrxATIJMzUH0CGmIFdTmlIpdCVlTIneIE9NfD2FG/yxMnthPKl
9j5b5kFQH1p/7jGm5lFBCqp4DAyKhdHB7AD2/qwg5EiLt2Q6ZrobZunrdX9d2/rT37fwV72slVjz
STxC6RYW+m7cV8aLUv9owo03yO9hzmWKQzjVIRxkYOiCwV+pTCoEGjtRcUNl4SEZn5PALgOoLuOX
Uh9dxgjsGIBcwgxGm3wrGCX0nKT8R1Nu4+FzZg62Pjii/jL4G3fnahZ++tMWbt4CdaDcxyaU6d0o
pmz+Dr3KKnIV6z1K93rkdvExF9zET93sL8RSNd3CPBS9M6BzEfjLEiVG5DFhuglEB5Vi5hecfmuM
Zy38nhqZ32+nH3JdWJkfY6SXvjbwFzYHI90rwXuvHVPvSY42dnTtOXhqbhF9y3LU/HDEnK5Fjqkz
4fI4wBthbT0717wXkT9Ro58sMm+1CIXtKGi6lBNtlbhzxOgG5amAZ4sqfU+2ECQrcYPrEuFHpAe4
TpbTfoanRmnIALETRm+6X9kpZTU/f/IlO1ac/I/Bt1BznlpbnFcfyX4izLrDcXQzweLeW4xpBAAu
ZTtVvyn+vm/+IgE5M7k4M+a65EzrMCnDEyM2rdvnD+KWY6wc2JmRRbiZ+ijyqlkd2u9Tu0xuyYPZ
Vtus3K7cyHTk1RPje6IPgpQJyiHnPp8iVpao47yHyVsI2UD42GSK0yDC7e/U7D2MVCfoftbZz1C/
96YjXSG3V3VbEfdmSwflpvH3lZe4UrurYJYYEpBd3Z6MIkYoLXjqrf0fR2IwCf/+3MXWEB/bTA75
+xWNKavyHak6GOUPBnR3xlaKu7U1i5JqZfatNc1Zilf+yDW3Fr6EaLQyNR4HN+K4Q+CtUO4tNDby
50a/TUeKy/KrpX0kaXAotq6gtfB7svKLobxaTLxeFPk1FtscO6r/oHWOFouQFN7okBt4/UdbDQdN
e85Stx+2Cr0rwQrz/9X4vhBIoSZQD3Nq6pXPg/Uu03CS89sh2LgAV3KpUzNLQgVh8gSrDjGT1R9h
1bt+cczKLVzESpw/q94s4kYxJEXdmVRvFPOmG/+jd+/gFkfjtvR/5DAOiIfrPrv2mkCdiccg3QCT
1H6RuXXWFAy9xGR8C5ylDewk/GTku8S7BXloD9YXhZJKQ4qzkcSt0EDyTVO+puAIGJ258vNv20iF
kaajDjOLXX9uvyMH9ENxg5+506OQd1PFtv8zsPMvzYN5N27YXjlHTBs8R+f3E6OV56bjqik9A3n2
WVnVNF3GeLphd31bV06RAXm6SVSlgNcukXZFahRDGcJjrZfowJh7XTwAuAf7YGuhSywC7XLd4Mon
cGrwd931JD3Q5aySisHDbdTITqLCnpDia+8jZaMOvrZ3Jwv77U4ndjrR9001hZ7FFHy4yigmDQj4
/MUBnRpZZHNG0YK/JHI7QU9uD02l9QVutesbtnKPIQvKQD5DODTAl73bWEfxSonxPzSD7+u8dZCI
umv6cJenvuN30ca+rcTrM3OLuyEUeEIIIj6XyD/jEoyvLNmJsCvNW2h8zC0a9S1ry9tBa5FDy7Am
624VfY9gkFMr4PGuJr/E7a/rO7lyTVO5ouwBjySvWZ5K59+ToSVWCUtu7NwhfH2AIvc9P4y31U29
Ay/vCJ9CR33y7xnvfRS+VXa+Kw7RvUvAsevdH2Nv5mrdyU9ZbLMoenrWGkLkGHXJY+O2UTtG+PbX
F3z5rWFEppwFUGOu9CzihzaldIIG1ivXSOW24M9DkslXQ7i5bucyiGBnBjIwoocU9DL9iSY/F4sQ
OxITMcaOMtZUfpGzyO70l9QAaaltXHDK/GGdv/DOLS62j3d1JHkeFhWUExzlo969RTfhod29/2PZ
00f4+k9a70Kndjrw6Y2tuuF9YSe3+Zu/n3bKjtLeYavBcvmdnv+khSsnYp8DI54329tV2bGzbuvm
q6W5WeNe3+2V1tSpJWXJLADjQNFnsxtPqq5Q5PU8tCsbz3+QlCjah1aqkTlV+U810P3XQDKDg95a
m/DzVef676FfCCaKo+T3vc6v6J2KV8MucKxd8wPGlefRLewSGIZd3wlHY2P1q9sMsR4Na/q5F/SL
XsUkcipSfW7KhzrL3ER+MY2vUNaX1UYkXPXqE0vzBpzcIKkWiVU217njvnAhsRNKhCQGZuTVY9B/
6dQXtfnju5GDPbG4iE9QeajIn2JRMQ55v0PWk3bEk1f8RSdqNvTfrsdyrFsdgmwY536EaDih7mhS
bXdAgqgFVO0vT30Vw/fBepSivzq7/5pdTkF5vhj5ejavT3KjxLIr4Vm3dpm1E/uNF9nl7X+2wGUT
HAJSvU5zLAnqTkse+ulZGj/+5jP8dxPVxeUvCXC6t0EQO7UGUD/fpRSzG4QTLC+0te4TcjHCeNOJ
G165sjJgyEz/ahS4qG8tfCSCphXu+pDcPro3pOdE+0j/POOgenhiYhFcQ4AqUT9So4qz50Z+rrpP
IGKm8UluN8L4Ssny3NIiZg4lyFFahDxEP+LvqlNldmJ3n32n3/v3yqNd9o5qB99vyXme6lslsn/9
Er8lGwWkFQq1uVhKA5B7cuZPnnf85DsfGQU3h5YmsMRUdWurB/NW/F4mdvw5PyR3WeBMt8OvAdbe
jeRxJZKd2V3El7KlSGl02DW950R8i0rHNB2VgB6Nxz931TNTC6dRO1pBhc4+m8mvRvjQ/xP0DoTB
dt0+SOVnKXrwva0Rl5Xr4czkwokSgRF6M2J1lJN66WMSD5V1n231eua/ssgDzqwsHKgb43oaTRZm
ST9HBvEE17Ney+A1QYFM3ogpqysyGSbRQIhRQ108QMW2r4O+p9KoUijo6MqFoIaTe6XdOK3VL/zE
jnruj3HfyShmYsefnmTN9Yr3bitXmf/EcttweCIIRUsgCQt/yBozyGUPlkCPGbVc/KVsVZrXDcwz
M8BNxQsSBcWkOmBMMNDDgrDTY/lt0vKNd9GqCfQN584UwK4lyIoRS61n0XOU+pkXr7r/Nx48Cyj+
n4FFfEeNTB6mbNZ/SF9Emuly/GQkr8FWOrd23KdmFm5VRWXHTcU6gvpmQqCD0VZvw6PWIs2piYVH
BX7tB0PMSsz8sxB+tfKZFwoEQmwn5UY0XT0VyIvgPTBg7FgOB5ux2sMMRn9NC+9VSLjrtNwIm1sW
FouJSVbyfO4qN1wJ1IEKbSMLWz2QkyUs7oOqKSiuWcAAhOBTqL4rI1O1/caJrNqAXVtUfxNmLVuD
PhRFZTzQgs+HJ0FwTcS+01/Xg/5K+qrT5/mvicX1klR+HasFJorxsTHt1nJV8FzFQykc2wL+XcPa
OJi1WDwrTjB2Zmki4+HncQt0AxQJClXHYNyXOlIKOU+u0RX0e+JzCf/d9fWtOvWJucX6Gs0KjH4u
5ZoV4z7H0PjMvPFYHYstROX6Wf27rkWw7Duz7MIJQ+3wTY8OZfhNUzdcbnUtNOaQbFXnTvHiGjNL
KwUYTEFeKd774lMY3Kg+ULy3KNrIuDYMLSeLyrZv07Qk8IvjsUvfyVqh7+jAZekb8lSrm/bvipY8
Zj5kMo0E4M3Rgy9CkttVFe6sLRL8tRsZMLyGnAb5qrn0OHFWU4BUERdXbBVVhMp0xfYzApXXPW01
4pyYWXia1ESRFPiYkcUXQfiAQ+z631970MN+A0oAPmkVfoPFFZBHepR5M1CAqfxdKQR3ZhS7Sigf
Yby9E/vHIcvAkshZaWdWvTVDMf/xZS7ARO5cZ55BcEsq34gRK8NsJkLRo3SXHij5uqJg07g9KJCz
7kCSDRsmf/cfrpmcI8lJxk2kaMuoxqSMPlX4+p7d+LUtfbGc0i1+UT04BI/Si/RNcQS3Emzh5/Xt
XvMahjUgudWBnfKAO7fOxJmlTBkf22A+5XECh8yxF8B83Vw3s/YFgMOY8wcqs6iknJsJmk5Bao8v
IJcOsvefbnyaVe6u21hpilDi+deIJp4bqdKxLVPIHZy2cIDQuLL54BlfVeNgaY5EPzd7jSwoejY+
7rUP4tTqoq7oj0z0tLPVOrsLG2g/1C/X17V6RBA9c0azvsWyPlHJ3VRMBR9EMwg6hBJGVB+Y7JRL
pzRivXFgiGHQ57rNtftSATlJ2x2Qur7MXAZlmkcYsek1KoSLqtlHaJcVQukYYWMetF6W3aIuwgeh
8ajtjekWL/+qw/y76GV1hAZyHZvzosv8e2rclObXdosFfT3SnNhYnFzZd15ZQCnkSPpNUCPyVWmA
T56T5hlFCtgq3FzYifLu+s6uXToKkQ2YN5NHtMjPnTRJBFNpE4yqpFKJsiv56DwGuIXks5xtJFar
njN3CKnwU+VfUnuJqdJ21m8+9Cp0pyjb+XAooZ4qkydqxsbnt3piJ8YWFwP8Aok3lLC8i8UzygZN
/yk293+xdzPhIzMVs87NIooIfmAkWdJzYCVSGrFgGxBTZCYYvJwO+tao5eo38K+1pQBjqZcNGBgW
NIbqW2B+naoP35pe0ky8EzOTXIEpAXULZHi5i5ALkzjOXLwQTy8D5VRYOiK0FvT/ObKI8kuLRqFc
bvjgb2zT+Z0DjSvTc/TQROhZlq93pAz8IFW4cxBkGnfqQ+DKN4qb3Y37xDXdyTHdwB0c9IqcPnez
g/v91jF3G0/WlV7y+Y+YA+vJxRcahVap4sj+HqCgQVPvh3XnufVDeJPfWA/w3vyM/3Mv2wx8uebr
dUe6jNnnpudTODEtTWZQxRXr13TmrkXFVrbeNL+38NoWLz4HpaxMOBlZHZ86n7j67Vu017/+o92a
Tyhb2/pLcx9+S1/y9+Zx+qGHtq860s77fn2dl8HmfJ2LYGNMPHVFhR9RIZMRPUOJIynHNL3Px60H
yOVcG1T5py61SGP8RMxQPcaUYSdfUTvTB7v4kX667z4Lv8yj+trENJqur271FJmuMlB/goj7dy3z
5BTjbMhGcxR5Y0nMDLeWUwT/XLfwu598cYonJpanGIYwRCNZ5uQAkp5KKDYPjUvceXqPDPsf0Q5+
6e9fYN+zHAg3DiVMMWh22C0aE/pjexdtSXzN5pY/h6IsIzMMMM9sQOd+G/eRUSiFwuUh3coMK6u7
0fwFFf5GKF9ZNrx3OnGWBACG8yU0R0vSdgxnAZ4mCvO91frdMeusarKNTNN917AC8yEU0+DRt0AK
u1Welo99n4D3mpTwNklhYz14lSREdlm2gNt1L3mbFaPv5WgYRltWh/JIMqqF32rI/GHQzyMh3Olh
OMq8+kLtLbGECKn5WtZvorou2eFEErZAwpcBnvXNM5ggaICqL6Mg1Kk+oDhWCRRX3I195jkqJHg3
fTMbLJnQkeVePWhjy2xiV5rOdee6DPWYnzn3JfD5FFEWHye94B7eACTNQ1ku940R+x/mqMBQC0vO
xsW5agpJC+RFeVZdpnNWJEVZBE1V0nYj4/VZeBMUUItVHZytf74qTg73hE9iHs4+d9GoUIS8T+qU
wkdR3+WmXrzIUWP+MAsF0Ml1Wysqv0zCkUTxXpMl4FCLLRzChjp0AdVO72Tv1lN+HFxNctvEDu06
suP7Zof6471/MF1tl+wIRF8YwN/4ESt7e/YbFoFPitum9/uZNyq617TPgfE1zv5iU89sLDZ1jEW/
zU1sTNmT1z6hfBiFb9f38jKYnm2lsnw8DVPdCBMm1GncS1JyHIPa/XMTkDuosHfysAc3fO4aRq9m
pephQoiMfagbz30Wb6xiBdNIPnNiYxGwu6ZKskbARrlLgl30nH4y78Ub2d9Jt9YhsCUgVluHs7Zz
pyYXTliHRgB/MiYTxr4sULXdxmDmJQcsjA6nFhYu5qNFkQuzhereeAsACtuqo72qrm6n+96t3c4x
n4xbhEI2KnErclvnhhd+JyRGaA0B/FnmS/LcuRIJ41ftTn4OHfPG2ME6tbc+S5+7B8/Zkoidl3R+
02EZmS2dqWZuoCXQUNe6pglLLOs5Q+PZe/SBFLoNETKzNuLw47pjrlwEoOZBlUF2Qr12iTEnvFjJ
b1arXHoakRmQBt8VEQvWXdM7jJ5+YETlusW1oMECeQdS+zMR8z3/FNooyK0iB3CckfqJw20afW/r
DRuXyQIWTmzMfnuSHlVKJUB+gg0hs8NfXf1F9Bkl3frg5riwOCgDHd8ZgYKAyAUNRq010L2pAyzI
n8Tb4k2f3ULel6ZNXr/R7V85pjNTiwUFvewNlcD4bardCXpkp8GbXo1OYEHfcsfbvZz+uMlp8WlB
BQAhDWXVJWQMsTdLr7sWdsfiqVQY2wOl2Y0Htfhj0RBEBVSD6SjGOnVY8hbfmS/rpZHFXYqGQWGP
IeNKU8g4Ur+r1fL1uuetRKtTU0vIqVeouTg1mBr10h7q7Glsi6/XTaw4Nx4h0/SAOwSu5sVqGH4m
p0O5CIId30095Tmmjx/EW0QBa7FepInCnDLgJwR5FoG3DS2UkpMxdaZ+306vYXInRJ99Gdp5F9kQ
Mri7aXD66LFInsvk/foaV8aqYDBWOCumX2ClXipcMLUNYbOH1pX80o829HH35s0uPsQH9LJHe9xb
LwLvWASIW/uTcNiCiq6doqnO3IZQDs9yM+fftigIRhfGCFNJ4F5nmY80/IuUEe5eOMd/CwAsA7DW
armnzypbYfGZdvUkv2ymiitvRvaQBg9PRwkCOW3xnFER+tRTSedtqt3FvWvZ2b6zh5fwYXppEnhv
99/lY3ncOLiVsDg34gHrQaSjoeN4vnVToeWNVrIwIOx2ewtasgF7HdrtfFSp/dS58sF6LI7Ko3es
RsCwqRM7hmaDL95v/Zi1C/bsx8jnPyae0qpIan4MmsISykSd7Tk+ypXNc7TnOSl+oKvg+DyQQufx
58ZGzH97EbnPbC/vIDMLpTjDdvcR/xpv0ejelbb63H79x/w5HYZj7TTH/l437OgFBF5uS07hXv8J
K2gjHODkLGY3P7mi2hLCiWo+i3xnvSkfnV06yoN2wOmcYSc8vMgvxUa1fqXoiwQZTz6LprY8q3Ys
THLZ935Fx1xqDmPgjLv6gbrXU13v4udhw9hKIJxf6SiW0vGY8c3ntkY/hkC+KgiE8VFMBXuajqG8
BdlaCQXQ9jGoTxQktV72y0wtL8PClHChUXLaeKeo2kYisXZMsMwotKyRnIS1YxFtPC8L6iyHebp+
rA/BFxVBq3sZ8ae35/gj2DEOTUGitjd8YyUDPDO6yORlIUgzM8Vo79QH/yhBnuZUx/or5OoP8lF+
0iK72qPxcCcR/TYyjZXapAUyU+RGnlFwF9xXhjUNBfy0qdO43qF8iG7MWyZEhx/yM2nhS/Y5dLWb
8Gv8JXyLDs3G9bkSoHQmeyRYF2Z5iWXdOS2lSgk8BDmy7MELHsPywbB+9fJGHFxxm5kDSqeSTqud
5/O5b4KazFApg5m7B/OmfuhbbbEV36fOAOKe4hxA+GUHKavbZoxVCLmLtrTh0pGzJ2ifrvvI/K0u
Ihjvg7m5AQG/wl14vgY58VS97+bHnnSQ0vfePOTGF1VHMOXVY2Be0LcY2NaiB6MSxA+EfmCVWg4N
h2k3CnrHXF7THPqdbwvfrc5lRsKGuPAvguOZrcUHIEwxrAbQfzoZgwqP6YP5M9jrbruX9/KTE9jB
g/hD3HpprnjFmc1FSsVM7yj3KNcSkIN38QBnux24MLUQloPHxr4F+XX9CNdiy5nFOQycXAGCKA1d
1DL7Z3AB/yN+jn2nsccb4JiutfPeJCe5bW/+HDdvnRldOE5fy4CmZsmm3HqbhDu1cHrdUZrUzsat
ydu1LPXU1rKwkqedpjcDtniG1TuRhTmGo75ld5H7bLzUb38+TMPaZv48qFvgFF/WiE21y4hqIsGy
HZ2J6yZS30t4tK6f28XnjVAQH5wC/zQ5PrHq/NgY2REnHilM48HsIQFTQC7E2GIT2TKy8I2ykKzG
GzCieY3deLmtZH/Rv2clECNAeEUpmHfYIhCKUj/owwDCNJJxdsXtEa64vlcXAf23BWzApQgKcHki
TVsUYScDahxKy81KZI9epcRyxB/XzazsFhkA400zmw0soPP/n3xJXl6hNFGCzKnLBizjYMP36f/x
s0BDihle2JlPBpqX5W4JdR5o1dwUzQLlhfayq2UgOvyNOLS2lFMr8vlSxqT32sibrSjxDUSRByls
nxSjPvz5jqlIDkBWw9FfqJ92A0V5fRoQ7k60+2ZQHgyjg4qs/QszMCVwY4BoA527iDbjJMh6pTGs
W1eKTUJjlIotxBvXxUW6xMEAceQWRE1a4sY93zI5LzMq+vpM/aDtewhX82k8QB2D/Hn0im6hGzDK
en37Lq7fhclFDIjMojSGhnlFCBqcXNyFxXffa9wY8lM12avVQdtS+pv/4tmFT9WYBgZpKOxeBjCK
80UaU64XWkNH1YTjvo95mvTFTouLgz6Zr52XbuRIl4ii2R4ZL4Ut8BNUt87tBZ7Sem0K4KBHAbxN
dmhnptYhj5zc+BTHnyXpJQg+LH+jM762SjDDMwMbhU8QU+dWyar6MK0otirVrR+Aim3sOryrB8vO
u40K70poortHng1bE4Kg1tJrsjiB5gJTJME3qeLdt0ncUjn51VrNy3VvWTMlkxCi0MytweV0vio1
y+te6/AWTe+gGJCK9sEMxua+qEsQdv74F5GKcdlZFAbBgrn1dW6vl+G98WQ+iErWd7NwtmnQjtwq
xKydFTAeslyKMbP2+bkVy4pHvIceYi7FhhsbvmFPSfYSSglsFcywjtkWGee6RVjgFOg+oaJaWCyN
qktQq52xG9p/knE4yECZJ7+q7ciM97W+BavbsjenjCfXSj3UTW4E2CvS8JcYNODchtt5Zr2GSkmv
tvKlldA/s0/+d3mLT3zknVkmMRtqZv2+EN7Buu7zLfroVSO8fiw4Yecn1mIPs3y0zHxewxDLN6Xy
0nTaTpe2yGRWPf7EymLn/LSt4mjG8gyBvBcr76NlTFOZ/vHDagMJsbYemq0ERe4Xk97r+Rkp0xhF
UzQSibvXpLccXxDsYCv4rtwwVKdnvgKuF3qui7CkRircD8KcUIqSG4hfxPCLR5c18+qXMgSktxEv
Vs1B0ArXBCLCF0C5cQjQ4S3mW3Mqbo34PlF+Vn250/+DXNZNp7xdj04XD58ZpG8Ys77Sb5zlYnGV
2LcicrtgdSzrHwGBcCULN6pBa+5AeoaCIWMIEOMsPJuPiAGImlhLGecGpQm37cdv9DRsVN426hdr
/kD+hCqMMbf8lw2tUCp5wxnAViLUL+ECScRjLScb1/9l+ZY9O7WyuDx0NUwzq2RBTaKmP4VJ02+9
Qamec7kbP0nCZBzprhQHUCsJxXmjvosKeuV2hvTKk4zC/Rus13K/Jfm+dpJssUXthmF/a/lEb5Ni
ypJApcBnec9KWDwP5afrvrJ6kIgUMGk1v7GWmGnZ1zJrrGYLYRmHt52Ywho3KBIKYFGhed+bAJ7M
Pzf5m5iXqxPC4uV4rdcoildrBOEwST968csUKy8F/XSHNsv+uqnLGsfiWBfBxAphGA50nEcoj17S
My+/06HO0xBFj9y8VBw1ONRb9+ja1w6qiatap2MEQfl5BJMEvzImDWRTUTU3DN3eTGF77yXDcSSU
eVV7G6vVxp5umVw8MjpEAuB3xyTEWHaj6vZg/tN4kM0hfWIcsvAv4hnvSw0C0BlWtVTh6saxU32B
eNZAwtca4kcmFrcIJriRIT80Y+gKqbG7fpSrjjoX4cwZcQxrzvmmBuU0aJFFymXQgFMnBPHS7E7N
6bOY2kYpbjVVnsn6iZ8Y5N+5LdmIYi1v8VCP1o0S97bK9Wr4+yj+ZzBsQXksvTdD3qvGRhRaDXV4
DD6jzlIQi8dVAFx2itUZElcbtpSlz1UT7712i7R4LQuiuv5/ZpYsUrU5+nI7+6eI1KbffBZoWpT5
Phgne5N1Zu3YNMhTQYcB3YZa/HwrfU2QIjmZc8rBA3XvmT+tsjccoRkClK3jw3UnWf3eT2PLwkt8
C/WKpOa09FZ5DKvX3ESeOc77Q6L5e3lKvg6T9lGlaJsHGzfi2tmBgKAjQeJMkWzhM0bZZZ4f4TNx
qSHTqKm/rCa9pbP8x4OYhDQwaYRqOAspwSxCWtgoWT4NEDuBa/yal0xhK6OxETdXTw3OUR5RXLls
6PmpRe2QQkSCjcwYbWiF7TyKuOohDtQ33oerJ8ZbnxIPYeSSKx51cARPJuB8OgIc0m1jQXT6QLJZ
DLaq9pZ+CLqoNm29l+NHtdGCVzmQ2zuzrYKNOs3lmnnOEVn4JZRQUEM5X7Om9IwdkwU4dDJ2vW6P
Xu76DZTb2et1J738/DBk0n1ivJmjXBpSul5rFYtKv1ffZ/q3IfXtJDvyVAVR9scB5dzUvOaT944m
WYUyzPJ90ljZtbWzctKorRTi0vPPjSwcstO0upRmKFzq7fz6hyV0dqzdXN+zNRvzoB73KT5JXD5f
SGh2lTj4wGXionL1pDumRrJXhK0iyYoZoNfcaAx38SkvmzCjRLpQSNSbs9r4DszlYHjED7/YUk7Z
sLOc1lQEKkU9s2qOno52UAj7Whh2nvbHg0coKlPeBBVM6QB6vUU0FCw6PHWJCkw8enCbmrkJfWqe
oXjl/flnzKQmiepMoorkwnIUyEeGKkgTC9kwvUBtAQVnaEcfzDx0zeqbXgR7UyqdaQtDfpn2zO0+
XnKsktGPJWeKHtZB5IVYNZPkvaiqz3LBLS2CUREzFOYR3kh9a3fdFVfihARATEdpAUQfJNDnrtgp
fpS0E6I3niHuO+VHMvaHiVxr1Pr9dUvzXzqvEOKI/1paeokX5qgaD1hqzE+aaXGF7gRP203DN00m
NdmVf9zn5GrRgclQcmdm9ALvrIVFa1r0qh0ICj9RUihsT47cTCn6jXR1NeqjDTI3EWbkzxI+G2lS
kJgl2RyVgFvFjHw79sudVwffvK7/OVnyZ2Z6oNDMniUqQv+/bV18FUmTe2Dl2dYAhjajJ417jPq9
Ln9hXHZXCx/GlgjdqsdAP6Nb0oxCWuZAraG22lDHObN5oKmCl0EeXdGzO2Mjb137GoB9/q8dWgnn
nlnlhVh4OguLJMQ7hi+qNTlehOL5R2p9MYUtFvTLx6mEKQ06Y4CZUMkv9tGYgh7NboJlqd/JCI4q
/p835qRZWZLckS7AnFadLwjuYgoNLfGrYLzTHsU+2sVNatmlUWQbX/XaYqgd66L1O5osX9p01BIh
kRHqSvzChiV2M6W6nI3mpkfCA+wlSEKehvOdcHIXt5UYxxWCIUjpQldZeNqdkSJsJ4zRUyAKT8if
abee3N9DP3VrmtWNIOefynJ6KGTfd4WMWFMHz/SQVHLZ7jaXm6OHspfti8qWOsel8MH8U+Gnntuu
ZENLCGdfddBPxEHuVIK+L6T0KAYgYHXRRV/TCYeA+SvPEdG1njQ3knzH6v4YUzy3ChSZ6pJCJRpU
x/lm1YVHB3JEkC6Xbv3OQLnxFd2dw/VAsHILz9PicHDC+YMIwiKSp0lapsXoEwgIQl4tHnRkDdWt
wdXfTfFFGEeyGZoWyBrBpiwT9jpRp0i2+CyHPTpdjz8GN/1e25VrOmVtH8Z/qi+vM+g9u7uPnyo7
+fwmvAe3xTfD3QSZXuCb513l7czLz2DEZJnWt1GZSUrMgvMh3mXtJ2Ocx6Ca4TiVlVtVrTt61atU
VKat1Vshf3WzeXXO1snhlvO7pN2lEmrYViPr+zg0qBRJd0mwBXNe+Y5Z4r9mlhlvVlkofGEmzOk0
JfpjE4Rfr7vNyrU8NyeZz2dwDY2pRVQymbOOU4Hz1KtX1Xvssg8FkOPwatYfqnpsvY3650o1AnXq
E3tz2D8JHM3YmN4YRjC1lW5ePcajHVKGRwJzulWFb3BvMJ4sdMfri1wpiGJ1LoCg6Y720HKiK+4K
qywqlHSto9AczBdxh3ji1/8h7ct648aBrX+RAG2UxFctvbm92+3YL0LsZLTvu379Pcx3v0TNFppI
LmYGeRgg1aSKxWLVqXPwHjJc3c32/Tb5+nHd5JqHLC1y69SQU2UlYIZozsj3kwb67IDcR9K3v7eC
xh0AusA6o0jHRRajooBap1AGISlIyttpX9WNiyEywV28FkPhINDJQ0cG4oi8v7d0SEZrLPDV7sPj
uOn3DaC3ykdx1L9iWzjcosIH+BiztMa5PTR6fFTJYa3dYKZzZ2yjrXJT38x3KbRQAAe+vodrh4wp
GADtCrwdxkzOPXKIrbBCPo9DNuW21vzE2/W6gUskFSLV0gJb78LnTcxTd3IGCxpIivftN9XBqAwj
LzEUNzn2h9n5zlQUnOtm1zxQx40DOSi80FH4O7eqxhim7o0GMUp+UchBU70hFfkF82L+SwHUgBE/
8F8g3+aih09q1a/HoXDyfXxv3b4YP9Q9vZsP8nPiOhaQYpiLc6TI/YeVIWQh/AJdiNB1vjI/mcIC
AADELCiB57VhBxoqHKKykbKS6TIM428zzHEWn23KAzOsyx5B476Y7N5FRlg41gvwtcnWvC2O9cnY
VTd0PwtCx6+C8+Wu/jHMvuzCMCkxSlNmWJ+6/RhheL7PjwOi1kZ7Rv3vZ3kEVYTbB3YLsC0652/S
wes6J/0+uZNN9kIo/NoVsdwH7jgaUmwEsoGf0zYe2ZnPoCu+MdzSU5/Lwm02owfOrl11jO6TNydp
BYdn1ThAYGhswsvwgjzfi8CwCoqSJ06ncdOl26zBuPfwmIRu7v+EZkAm4utb8WigzTAwhYcj2Pv5
rCLt61qnCSjhtEgG8nG01eGxhZi3FYEGPsLog+BCXDmlJkZyAPFg8tooOpyvT5p6UqEaVIAfsIdc
ofXVB0hVNXUQ7ONKlGMoCGDQ2LMA5fhzO7mmlH4YQV+1tWrpMA9qi5Y0GQUx5xKejQsWmA70GbCB
yLi5oxlD/9LIhglH89X6MI+tawJV6T/QyAZCdnQ6dz6AqV26tTaBCA6xFmbPbHPntYrrqeoq2Fad
5r/sVB/TB+0GxH4WnJSWzuxolV2+ym/Xg9Haxi5XzB1WK6ngMCmsNtnN2J8KkY7hygGA+igqUeD1
AfCdxyiqnZkUgOMUjlR7pYwGUQI4yYvSHMPEU4PtJBpOXMuVzgxyt1WZJLQtS2bwxti2R+Vo3sw3
1JN+Nu7kYgJOvml217dwdYkMWIKaAgSfeJAEMIVkaGX4plmMh46OW3T/bIP+p5mfeGfakHHcyqYq
oPda/W464EfoSDOmVO67DX1eDQmepUjh250ZDHeZpLvX17XqkVgWCEwBZMRbhTt0eqeFBcE/ToCy
uKSf0mgfybctqhgdRG1e1cm25gfQZwfR97Tb9kiuRJnv2iqXv4D7mAkZ+7HKdZwJf5YOmtmp93pF
vq6v8zJmQmsKOCsVOtLoGGnsRyzuq0wifjA2TYkhl2c5RzP60I43rX4vyQdd/3ndFssozu/Gc1vc
ZwNkQSoyFp+n7rupbyFEHo9HJbqlIhZw9hedGwJKY/HtuEhWa4kC78C3ixPZk/Bn07d7cGwJ4vJK
kvELC4IxSaAnkUad791E5SkaKYvLeEW2peUokJVQovuqEMksrC2IoU7+19KvKubiKxEoK0dhphTg
tpp3mQ7+BRp782A8Xf9AawsCQRIgA+ino+HG7VuaKFXcod0EPcns3qTB51hHtzJKLxj5E9ydaxka
EDuUoHsIZVJwsJ1vHkD2WaoFsKXG5U3XBQ/zZGzNOrNRvtgkSbuTtQcF0+lppUIr+E5Vng2jPgYN
sSvts04SwdLXHrfL38NvMXRwoqLp8Htm4r8VveLptXIgZX6Ik/ChQSMhBSDfRLkCWITQHvO/PofI
IjA4hFc81DAVPo6CkXlKIIMGopKG2pmyHxUH/E2pGjmZhEf9+/UPveJPENhBSRvAZgVje1xwm6H5
NmVlBGvzaLdkO6Xf514QpEU2uPBFfDAfUj8snTrK7dnf5lPgVkKKpBWXPVsJ57JBVY6y0mAlerK1
2ncJE96pG8be9f0SWeGiZFjSrtU7rMWYnDwAam6P+qNqvVy3sr5jeKOD+ZABDrkjYSlzbMINSydV
QKqh7ygGaCeRMtv6Un4b4fkcw7Eb5Llmn166zfX7zNzFkzN2AhDC5bUCd0YBGyPk4OEBpvb8dFe5
6cejiQ2TGg0Za7svterY6SXI91MVuo3+Vh1EXYe17WMdAEzHIU3GJNm5zTQ2k5pmeQkce4xGIz3K
Wb6lrfJ6/SutXMsWEmXMMEKyC0VEzkyVVLEylRV8wVBvpxlTvP7ndQuX9yQrcyGjAmkdOH/4ZmI4
NB1kC/GuMK0IGnF9mIOIb8g8aNJ8DFPcIS4GIt26yw92fjczt1ncMKxp2ukF7uYW7ALWXey/Qmxq
iJ+K/Diqf9+jBSYNmBE0aCnK6jr7MQtjVMaIf4LRCieMrH0RvskagXLi5BgmOPNyhKPxSw7SZ5+K
srrLnVUhjodaGwAPQPzx3XuoFZGW6siP28jt6buueX53GPSPTnb+9hPCEMrsbIgSYZ2/3SJf0bqm
QIZadt9G492v90F3qtXDLCKhuvTGM0P8tdUUCTSnBmQGSv0N3AlQc9leXwkLOue5lIriGiBTKLCB
BpbvRzV6PxdtayCXGm/m9sHIt1L4Vge7argp1ZugEcxOrH2hpTnOD4sgj7u6g7m0nJxJ3s9TvfWj
D2nctbEIa7tqC1QPAP0DOQwAzLkb9jM0bBFPcOXLp9aKdzqZHwut9qS6swFXEWQ8l+GJcUMyXDwo
xfEn+zULpydSGwcFuw8HqIWa5mawXv3Su/6xLoM7s4HpK4q+HmTfuRukiCGXWAwJsvniJ5meqvgY
ToBCCkqHaz6HgSjwqiD9BdKC2zdFqbJcM5kV5dGAFE07PF5fxmowwtWBl92v+MdtVSdXZV5WcekU
uWuUr6r/Fej3WrzPoCeQiGqta16AM/rbGBeMUNsNuy7FhWjNuh0le2I+ElLaprxvRO/zNRcwUS/C
YDUS3wuahHawhpyE2DjoJNtpvaUJsCGhiDVy1YoGBhfcvECp8irdYV0QdGnBuk6lx4mWtkqfJFOk
wbzmaUhUfhvhds2qBgmRFkZmHM5i30Rfs3KQlcS+7gmrHwctfWTFqOVecKrmZdmYkCLCx0nITQaG
lh2qCo2tB+OH2Rm3auBngiO0apGgK4lwJ2NsgTtCIQlzIvu4m/zsB0skGtOppL0Ega622F5f3Ooe
/jYF+Ml5ROj1vG3iooA7TLsm2VfguYSaWxgLzKz6w8IMd1wNn1RdN8CMn3pG/96FT2V0ur6S1U1D
n8REQ8s0L2DYNA71GiD60lHVxz7etOQgUx9YTccQAb5XF4PgA80XICOhUXW+ZyG4nAYtw2KGBrq+
k+bEwO6P+iS4v1c/zcIM+/+LYJ1mg2XEzEzSZSgeO2PkTYpht8U/hFI2XPr/l8M2dmEHfH2pqiSw
U5Nwr3XWKZ+Df/n8CxPcSUXxOMjRcIEIQ/BEovuI3s+jIKFb//x/VsGdmUanXUWYIzdKsgmDmy7Z
VgHIKvXC7oWFA+aufEKy2DL+AQNq0aGpdBjr8hDkdQMb0Zu3EvkwOsttzczrZ92tjC4G23O/S2b6
f9tPPmswTMxQVwHsI7x26kuvb/1GVPEXeDnh3s5qCh4qq4SNtKauGd7LLbVNESZX4OP8xE1lFIMi
Q0LFUQKXtl5vbYh6MEWlq1XfYLpnmNcHeIkHnWjyFIbKCCtD+eXndjV5ffqY+oFjgsD5ehRaqdni
EbOwxbl6qAzRaPawpW6VTXeI7oq74hVdrp052yCaQfLw0O3Mv361M6MYjsJm4YLiCW9D3WzwyCkR
XuUXDQSZ2U9TFMHZ775w+YUJlpAtokQcpK1m+ViXkZ+s/HNUvifU6a1na1BtYIMFu7h6wBbWuBDr
h22qpBUWVIKeKrLV9/ymts1baRu5dKv9uG5t3T3+7B4XaM0e0i2Djtd0LYEwPOrccBxBsmEPBFru
p+u2Lunl8PRbfir2Yxb7mLRjQ5oQxqBNk3myE510J/DMu/5Q75I9fZVs6vVee5C22rZ+itxSlJqJ
PiTnoE0Q9HJVYGvDmuwAKujHNwLUrqK9q+Vtr/7Di2O5XC4sA/6X1IEOa2quf6bmFNkAP22mWtlf
39eV2unZvv4Cni32FYNQJQCF2Nc28Gr/heSuCSTSHO/Gzi2MXRHhDg13viwaU2ILuHIueODnrIwh
KcHO4fh1cuppvKfjC/GZTYzb0xhsZLFT1f/yOPlzPH4JBy8WW/hzEwYJjHZDvclApgYNSfAXqM37
kBV2NggKw6tXwcIcV+DEHFaVyCy85FAim0B0AfWwp1QyBasSbSUXYlSpJXOfwYxcfJHYKduD2fmo
PkKI1pmo3YjeD6JlcUEmSMtQGjXY86dbs70rihe1er7uluwnX/MOLrT0VVpWlJmYh+dx+tQmQdaz
gh0/d3sunIyWHxhxDwPW2J7mSXpSaGyXSvgI/kxvMshNlN+XKWYRM0N04i4BlOemuUBSW2olxxFM
G3px0jKo26fBjWlOh1SPDjWVnbnM7UIxPDLKgvthPYYhyzfxPGI0Z+dBNAd3R6e1uIxiSXdS+UuO
w22YzRtl9t2sjm9BJyKoCa36ChIIjCrh0QzKkHOLGkYRxzRmJ44MnlENXq7oYD8TwfFXr6KFGS7p
0jurpvGEPW2jfpNBKbUeovs+Ut1M+xlSEU3OSgMMn3DReeVWZeDlF+kZKq7+hxTaTLbC2Fe39S4A
W84eN9AhHm3lPd6LOvar329hl1umUbdaD8YJpH2tYrdZ4tBu20JuQJ5ttXhLekFStr6rfxrMXPzS
STw3qoQGsw9lSOB5rbemcOdmo4nu1rV0llXkwQJgmKCg4E4jMRrSzQBfOZCX2I8SvcHhf4xr47YP
Q5GrrEXLpS3u+EE1IS/kHGdgVJNtGLhD8djNO1R1PCrZQYhcE5OC16PZ2j4uTbKftLh29CwoqzTC
8pr0v8y6kbr/xvYVZLlOKGnudVNrHsIe1xABATIVHcJzU3XXt2MKfi1nTjamD86LD9U6+lOxgT6V
FQgp+dZi2dIc55BZYWpl18BchYzI1PdpqNqS9WgBZTTTo1V4ZfazMwzBIlfdZbFI3i/DtDVLjX1C
IJrGbV/gdQDAiiGihFwLXsvVcRerVmCGu0UdyymGj0R25PAhEVF4r110rD4PLU60DUENef690CTq
AqNCfCys4q4v/SfkC4ILR2SCu0vzQiqtoq2RHpT+EZ0dr2pED8XVjWKTqCB/ZhwynIOjqFRFuYVA
oWFsWQnfG3m0YxHr6urB/W3kYjIJhbDIakYEP3OaPub2JaLhPkLBd/xspOc4Uh4tkHdeP02rWwdA
KJq6JsUoC/d1ckAqLL/B10mmj5o+6H/PYoFm2uLv5z7NKOdTL7EEMTKMnUWj+zABYiCAzJo//Uvt
A6y7FjAKwCJCT/Lc04ywjwbwoOAbgcrCDkwps6OuPVShqH+27gy/DfFKdZ05pmpCYEgu8aQo3/7f
vLAgpK6GgD+r4fMKGXmTGeGlCwQ+GAFS2wLvTgdpVMEzbAVYiS8EUmx8JgBrQOdwvmvoeKtWDziy
Mz2C78N/dMev4gCqfX+T7fO3YDse8u3kJnvfTg8iBPBqLF/Y5oJrLjXtZGlY48SmaYI0dMIswmDZ
GDkzhZpUku4GvJauu/zKXYVxX0xHg+IfsPwLHFFO4hDzbUBcp17Uu3oP6i67LlyJnq4bWnt5AsEO
AiDAbxlHBne4EjCBGZlBgQQknadP2VZK542fYJC9nnet/hOggDuCAlo8GceYiFAOa+sEXApYY0Yr
gT/PP6wxy0M+xMAM6V3VuVqq5p4yJNTukqJ1cIhyVw5BGXl9zSvxBANpmA4AAgHTiDz4Uc27fPIV
NMdSH5o8dP4cJlAvXLexAiSF6ARE1dGmZOJGfJm9n0ljZB06VcakP2Q9YFmw1t5YipUfpGnC83qU
HlCXMm8U5B+OOsffwa4BAJfRJ3YUQDwr/nsCP/aTAGYHOxDIEfhGdDmpcjZqWHdPvkj1nASJC6En
7Ppk+wYVBO2V+HNmjAuqHdrAcmnA2BiMgC5JZHJUoya2FE6f17d65UaCJXRS8bLBPvNnJa9QrKAN
8rp66hMnDZH+p1Ekucok7aspIps6pYoNwrif7Vi8XLe9tkpwOUFwAd015A5cYMpD32oBWUcANMN9
HoAbKEcBrhPN54rMqNwxUfJpLkwsEWjdWs1svQvsQTSoeXEWwduH+TAWYtHswL/nRop+nJSBQrRB
b1tbHXdK96PWH0n0ZRDv+q5dXBvMEmac2NC4BQQdlzl2cdeaCpOZ6acEtG0tdJR3BtRFfEFwuwjd
nB1uRXFDO/TbsCINFBNml3xZpQzoVLwBru6d+PoBcO+H60sTmWRfcvHIMPMBz7WZKV+Ab6j2QW/6
1EyBgzmahHyFvcgx1ncSjgcxXFY/Z990YW4KGgujziDTiAPJTvu7EhLuffRIEhEQf9U5oGSGYWfo
70H76NzQ7PcsesBQk76R7FZKN7UZOzn1qkHEabS6hQtTnLPn5UjNUYOpSTrKicqYb700PQTAAiXJ
kfx1dsmcZGGOc0Yt0nDT1mwL5WqD5+BNMIhUNy/1NDgbnCNmEfS39I7t3vSRG09QRCjC0bamQxsf
6nmTDI6B1KUEQmfHAqURvQ70yWgfJiOxG0kQsy7nGblfw/lorHZFIev4NXXvdPWNTnrbpJ3dN4Fd
GjfUr21V3lTNTZh7Xbi5fj4u8w1mHLgHsBuYoGfhoS+SUSWB1YB33LfU9wQzgWo13EmozFpKsp1o
YUP22x3rj5xhNyF2sPsX+yimEGB8VEwccZ+7J/I0RBIG8zrIK2tab9dSypJW2ehtPdN2ErDJfeZ/
1436my4LosNlVoDVs4wOlxWylws+uQLU1EZqYfX98DbkhuurtTtBz4EE1cmn6t4sTK9Em82aRi8g
ybdhyD3faI91Bq6X6zuxFjqWP4U7ZsQn2pi22Iic2mUQejL9qYG8vwr+ZceXhrgdb61MLqMBhsD1
4KTJSbO2qlzaTfFi9B3oELZVjw50+aCFovGCy/ryr+3G6AlGXTAlz08+U7lN+opiuwMNLO3gZDZ+
aPJjpnjxSLwEbA3TXSZS0l7f1z82WXhbhOQZVFc5BrGw3KiYK0+NJi11AYWAWGcaje89LYen619y
LTZjof+7ygs+vX6uu1Rn6gjT2DmFX+HmNm/z6DmjkH+YJ/e6tdXwgTQVRQYwPloXOlqAWxhFJ4Ms
hISWHc6OLD8SHcPJ5otlfMaDk2JeNNK/Ff59JyJgWN/b36Z55EIzSiSBtC50LqpxM6ibrOtQWw4A
OhPFyIuSGvMcvIuAT8ZJherJ+Vc061GaaxWWsuIU+hvouanBrSoPtqId0tg1Z2cWTSuthsalTc5z
zBkUzQqqoo4BGGpiblJZdyT/aMUbidwY1Xb2PUPCENp3wQdlB/CszcOtlXuERb0ldekvqqysd2q6
r9s7YiAQOu1wzKCnI0FtJt2ExaZT8VCY/yUOQbIMT08k8RgDPd9ppYmnhGbgDE2L+rUb4sdoGJwh
PKWS6O5hf9PFOheWmHctTmY79qk8MnbSwk/dMgxdrQcCShLxz6w5KYQI8CU1CCzh+XduplD6UYpU
BQuSwNFmxmBEsgLEnFzXPxKlE7R2Vq2B5Q4Iafyn845qVXWmSDLoVSQVfDS+ZtM2xMRL9ejrnXPd
Udb2D7x+v01x/qmVahpoAUyFEkbPEw0MEqkVYxjaINvrli5xKHDJpSluD02Sh32fMdKY/KZRP1T6
YJR3XXUMy69kdrX5Q1ZOir9T+7cieVLGOyoCjKzF1MUP4Ik187EymtbCD+iKH1l2kK2joseOpT5k
kQiqxLaNd8ulKS617itfb2gAnpNmNv9LwlMCYZ3C6N1SguOAbq3XU8H2rln8c2FcFIrDOSqznl0Y
RP8RSzdJaUtQMQlHR5Nv41R0wNfc5o+1i4qxr2BmSQX7sWPmxQEjYrsS0tom/XndZdasUEg7WygP
QgOGb6piTF9Kmt6Hc+ZkT5vutStDt+p977qZ1eO2MMNlTZoVppGiwwyyyJu20DczTEQj2dWZ+rcT
QGh64IZl9Bl43qFIdx5HpCj9Xxc06dB4EJWi7iBntVMH5kPcSrJLajCvmn1TC/IJ9hrhHJJJw6Ag
iMEFYIbZVi/iZF52RphlGMQnRSQ9aV1mOplp9QInvCjbYHk6eEJRPEHt5qL0N1eaX2QaHsZZdTI6
V46OIK1t/A+LTnaaZrZSC8bp1LV1oegO1A6mEgC859ZVFT2ktypMm0YWKM5AIQHZcbubTUzTEocO
ZEfV2YtUHZyXEqCkCmYMAo+00badIeqGIekoH1zfGLzZMF/kAtJvVrpNabKJaeKWOXUS9a/lU0Ax
hm+AuhbeTKxOe/4pZmh2k1TCcIpkIk2G+KTlGb5Xde+BVkH9w73u3Gv5MgbOwAWHbgiIU/j5uRp0
wmg1w5yZ3dfB5wDOgEE9GeTRnHfK4A0dUKKCS2Ul0CJxxWQuKJqBfuYxlKSA4kg6Y0Y7Ja0bBa1N
Ta8I7mrrWOki6pSVwwsEJWNugyABZtI5B5jGAfpDJZaXN41b+shXMUQQ/8hEmiIr8RXTEJqB/zDL
ip7V+Vcz+1yKkh5rGtstUUfbD/fB8KICGaCzaftCsIUic+z/L85rodSzbLItHIPXApVshd7F/X3o
v+ZDb2f/8qjC6hiHPWPUhtDFubmsrKKxkTFgFAxuatk1be04UdxGPUUgvSH7ubgt/L9PEsEdh5YZ
WrRQn+HrrIEK2sUwBRFKX7st6K7z9Gc+vQxCAewVbzyzw4X3IKODUSkISsTa9fRgGGAe1W1lxjBV
JljSpQIbAiDuKfQhgHnF643bxykYwbYSwZapPIz6gzQ6KsoRmFfu2t4mdGMqblFuast3Ym1r9T//
/qzDOWEaU5L4l5+mygDDBmUtZiThpK38lVQfJtmo/a6EBBi6D3O3TcfH6zbXAvDSJOeoIVTT8sbA
VzSa2pln+pxpkuDuWv2Ai1VxiWNoaBPkfGBCqsJjReqNFFSbHkP4JEnf+lCIYGOXMH9XLpbEq2JC
yKcpLfQVoJ41/KjDezOVgdQM7lFRPJRa9ywF1oai7Nvq3xpLlFmtPcWX35Af2KUFbaeSYrVhs08q
rwLgaSifpO6HH5ys8FiUz4rl1dpLqQteHevO+2efKXdQIklV88mC5bqKXQksVHMbHokR39cGAONl
upmGp0kLt1LQu0n8PGknpU9F15Vo89nDdhH4Es3ArF6JzU+qH6n/2FWD21Ini+/7ykn7fT7jtf4m
1IRYu0VMEOoBcs2U5vie5TQF8pjrsBoqbt4+m82DP2xiEbX4WlBfWOH790nsd4VEYIXoyJA65Cqb
Wdmp5ANygPXwcv1gruRiKBuh/atiGBGdLO7UROaUg6QToYhar1KebI3yNFHpGYywtlSwvq9qp0TU
1RcY5Ys5YCtVpKGF0b5wi/6V+DcxSg4hQfX5aAaAWucCf2EBlTurmDbHlCrmijH3xD8RQJhBA7VG
/pcpj2Wr2mq9n3pR43fFO86McAeDZEYGWRQYmceHFnUcKCpWEzJaUd4kWgzn+5FkKYVZMjvWZ1hD
jHjybUukdrwSTdmQN5jaQanKFDXPD1heTTRN0KoDvsPR0xMtPGv2Jkgcx6Xo46zu2yLT5dZD1chP
ChmmSv9+7n9Ww7MZPJNW8KZa8zlwHuHjQ/4a7w/uTWU1YaH6FlKlIgvtAhMLymtYfLPG0Sbt16x5
NWLG9aO1ti6k7paFlioaZ7wQyFQZaRAPsIgBTVtqfUfSgyND+qqp8n8zxdcs0HMA4CdhpqTBScZk
J6lvGpntubBEfYz1VeEJRTF4h54gl+E2geqX4PQsnKmt0x+Qyyg+rVKRvg1qUz43pgpu86kAoHog
YXpM59k8GpOatVuAXsJ90pnQbbfGSG8f+jxTOi+aw6p3ASfqBRnHShRFI1tlWoKQLIEMzLkDl2Qc
m24yC+RUKZ4yG6N5IAXwAcC3aEWIHvr79a+9dmDAMUQ1oGfxcOGvxcDoyh4Dt7gb2gpiJZ5G30ck
kIb8YEWhIJytrg1tXzTtUYm/aG5Iel100AtBBKhq5W1Uw8lTzfK2DsoZhLLlXZIW0Q6L/7i+xLVn
tAnVdVwWGh43Fy+2MNWqCEVNYB5qw8c0lTw9mYGuPM/RqCqO1qft+2BoyU7VM/JfRTr6nY5h7zV9
B8TyiJ7PXs8b8g0PlmCyjTazniyI9CRbqdCHwTUqoI29ujeSN4IBBzcztMaNpVr5L5g11DsUJVCE
qfhKtR+8rkDEgAGdEaJxqbhfgrt8YLxaZfGu6rcqTV1iPJbqo6qOmKc6NLqHluT1fVz5fGc22RFb
JC+6Ode9ztCamN+COOPsZtN3VlclaWq3gOS0aOdft7jWfTwzyZ3acRqC0dSZydqTi02hb7N5y3qw
irkrldaOyj0NblFnaqtNXj6WIrDZ+pKhYgHJYcQMPs3AZVumPXDRaBndMvbM9slq0ZebPfSicziD
YLnsyuDueyz3tzk+wUggg1b6Cr5qLIeOpu4Kejf1+65ypCx1oIuDZsaplHeoTGbGj7EWTYeuVVPO
7HOXTQEmi8wKsNxg3seJo0dvZewEsjNFr6G2G8m3MogFa17JCs5MqudONUTIV1W2wxgjD/uf8nyn
d/9d39aVK/TMBHdRl1AjnEcZuxoCpV8AnyErG4L2Ks122YwhCHxZ77rFlaAKvVkLUdXCgxmQ+vNF
SYNCh1mbgaanh8ly5R7aJ/Vn5IPsTPTN1kyhzgDOQl1nJGLcfUFrUMNNwcAw7R+gziAg97ISTwPk
apxFkJqVO9TC+x/9RRDX04uaht4ymvlmxLRMhi5mfkRu6sXxVy8CsK75Iajv8GJBbEPaw/MUK71s
QLRaAcNXR6DTkUPEIoUUsh66A0RUZ3tqZBW8N1TOj4ZkteCVjbshdatgzAQl2DX3/MWBA+AHir/8
LwG7q29Byx6+U+V3RVAc01yzfQjM/LXDYLgKTFYAWCDW/Hq8LkIrUyNvlZlhL8F+N0PJUn1G45Qm
n9ogyC/WDoOCQhiYSPBcAdn0uWv2eR4W0JvEAFtl+/mpBDub3BzqER24cZsV4R4X3/W1rXWJUSuF
tj0FpTsTdjg3aUl1XVYKgxzK/8mgbGtwJ0JXLs2cfkxAa/heFKdAO8W5gGjhVyeRD6cLw7yGzVh2
idyyeQ9d6h2gdedGcmP6AGVJTNvb1bCJ/AOttmTeRdRp9Ifa/BYF73Nx14gA+6sX2fKncBFhbKes
B8URLjKpdgicd1AAJMpcIn+PzcbR6p2aHYPZzSc7kByC0alcBCJec2W8lMHhg1IyeiTcTzA1Xwt0
Bgv3oTEWk/swNGy5eBd87LXEBLg+RkhkMv0U7mOrZqtmvgErPboRwyZVv/vZ1mKOXG/i6VDHPSi/
RODzi8AELboloFY/97A2nzqIe4MyRpoNB3AEU3XLVvP0v47rnB22xYtjOsWYWG9KHJ5gau5MjA9V
+VYra0cCIGoodte38uKkwhghJgRbZAy4KTzMIGwB50hHLKprGrivpkINXjbGU5GjjS3r+Y8oTaZt
Uffxq1x3mSD1WttSJDwWgjCK5pRvPbVjEuXdKKFmPpe1Hc91+0DapnIjkjeohI4iVMDFPYbV4rlJ
mBYsghMfJCBi1Qd6gtVWUCXruxNtDp2/U4LbqBXE2svb5dwUHxbmItNJpCPY6iPxbYX0zlSE30hr
oB3mvyVdvQf/6ddUqvtJFqU7lzEJxpf4ay7+zgmdA2C7EAzvs7v0vt1QO/Ie8g206efABvlp8tB8
9rdQUiWaINW6SGY509wpyXujMiLGokKmB0V11P6xbZ7U5JiBGUERBH2RLe6kpH2lzGMDW8E4HPPO
sOu4cfS+8fo4fIh7ui3VXvBd10wuPIhPuvBCA9MChsxBKxg/9Aqk84hyLxW1k6ANWc6mafdEEpQV
1k4JTgg0lVCfQbjjYqoVV1Y5MN4tJLCdIQP89KpEiTsFn9djweraFna4LBl0Tk0fa7Bj+YN7m7tF
DuGj6kFKNpYIDbhqCk9l0AGjHgBG5fMYZ0pd0mkEyP2iTJ0gyraBaVet29bKjug3lkiTYtUcG5DC
HqKtzrMm+qTMyC+umE4Ool01GwoaIaD9m7JiuqMZVdw08m/LdAgEp+HiOmRRAOzXqoGQgxuLe1pq
FaQwogkXVZndM2lvJd3J1fYfPtvCBlv84r6Ik1zz5QE2xtj8bPvkxo/QLLP8Z0xS7aFWYWuS+bc1
FizLpMBBQEMS1QGe7rLPhsqaGW3toLxIkkODd3PeN8NLNqCYJ5oaXruilsa4iFJ0qh+a4CQAsU/s
hP0PPY5BZBzasvYdYDjbH24i8rcJOdbH4JSsQinj23HuWYZRL8fMpKTMm1FpD3MbbbrB2Fz/cpeN
KmZHZQoPMjbS4uuuMwCxTcWmgdShsw3tOYjAvgOZ4o1OXDX4AtcJRpQlyyWZSJRhbVMtfDvg43Ac
CP/kiOUY9boSZ10GLY5kRV4WvcrmqTMOgfmUa4BaxS/XF7sWxX7pI0MBAs1//g0JyaogbiTsqRKq
zx1UzzpgjEOoTdS5SDRz9fJd2OJLHBYKa3qeYF/15EcIQFfmA5qE7v1rHURelBd7tR0rWy7pvSUH
p+vrXMsx8HRlXJmKxThAz48j2FT6ppNx8dMUomf+E0r4NlgTbSoFTl4KXh8iY9zZmGfIdcQKjPXa
Fw22apu6afxWVd4IjMr1dbG/6uydw3x1sS7usq3nBup+jJyzV05q+h1ilv/w96N5yGaf0Pfn8aGB
3AZWSfH3NzR7VsL+U80k919MUPDJoUWp6Bdlb7nWaAH2FmdI3NTI4QChID1Y0UBko2K/TfDNhryU
MzlNkLyb90XklMdxj/GNh+qbvjGeDft7+Z/i+V7hNZ61lQZb219f4Np1w1BcqAbhVYRU99z3Zr/t
hxikAI4ptw7JUcKgbi4CZK9dpksjXJpQ96lmYTAIs9r0tTL3Weqqs4VCouZk4332dX1Fq163WBF3
mqCpPlUkhzF1lGwFwGFdlESu7pmJkgEExwH44MECYNyITLXGmPsUKIYN3cfICdJXJW4E/r1uB9Mt
CAqobfHfJhsaHFZGl2hZ4bCV8cLxEjBwu4rSiF6qq1+IAj2IQIukkX/mSHKcpA1B+KNy7bXGIY5c
0v4kZWLL+YvmP/39J2K6r2iJAkN4ITJJ5zDUchMuX05vLabdJdE09NrO/TEAPYxzr56q2fof0q6s
N24d6f4iAdqXV2rpxe09tuO8CLaTaF+pjfr131Ew37Wa1jRxM8BczEMAnyZVVSyyqs4pchsA5vhm
YRGNdYxFR4YIg/OcGHRHtEyBwczASe814waJ9uV92joA18vg/KaWexl0JIAYh1Ocujo91L2ni2rT
ooVwDmOUuGz3GlBajQZFkwUMFI9F1/qXF7N18KxumPzN3ZJUp8MUFvyyCTrMuzhPGVhmM/OjdH5f
Rtpc0OcssbVs6zq9dXqG1BpIdQhxvCZEVWKXU0HC9/XpDKfbej3LelcoDVQyWD1i24ZkvjdsiYwN
jm20sph69jQonRc7HT4cAwkQ5CFntKKVVRLkeXrTNpPox4g2l8voczmnpb5c3/ujdOs8svvBU0iG
hjuLODv5EO6ZV/rpk/1iC0x0M3Fab8OSNq62gekGVVmKzZ5s53mEWEsyV0He4LGrio+TrqO3N97N
o+rFhWi0YCtoraBtzstj3HF7fWENjZLraXpvoJw9+lDiZdC6Ux4v29R/WaeNdy8VN8Ivwyht01Ws
WYgvQeUfHnKmFQGGx79bRXRImwnJWo7e58xIHyvHOcoNq4PLP2Bjsbg84faEMxpiBfyFdLDDWKtA
uOdGKLcX3cdY2bAu1xh3+nBMRcFta7mA09HebaClHKQW5581b8bUMVM8H9ixdKMryIvRQpJ0idtJ
kICAHjmLTZ/JlMgs319e6Yb7nkFz7pvrbUfbHCstlOu09vPmuQwFEBvuAgiMeWsL1YDOc0qUZh0m
08IEljb3KUYndT91gnC46jQBMd/mWvBeCpJ1vFZiZOp8GzGWrxiJhW0czL3KjnH1nIpazjbXsoLg
EvpcMqMsTABRJn7aXzfQhpcmf572ziDIFZeN5/J5KDx8LoazibkdnSmr8WG6LCiSI6t/TBE4tt8v
f/6Ne6aK8Ix6wDLTgLLT+ZblhTRQNZtx6OVEGYjjlm+a358wMScKXcvxya8HLWyysTR+QGyKC10Z
WIryKl5s+5odowd2k0B5WjpEhwJovYh6ZyMvhfTtP2hfmEkrp5ZjScbk7inepaf6FAfJtX2Sg2g3
74xduxMpK20CLqVXedEs/zKcZGVlG88Wluegz2xAo043Ctxoy7rxgf6D8GUgKVMTZ1J6IMjS3TCd
bHoohJMUmx9phcGZgy3N1hgOwGD3s8ducgjD/Wx9FoQv8Q8p+Iv7nqqCIgmqGHg4ReHz3Pgg+6wO
81KMigp5Alumk7tIw0VtMluOtELhX/qtutfkesQFote/d+hKVa/K9KWbd5cdaevEWKNwO6eHRS/F
CdaSOiQv0WIwXeWYgE1fHO2mnO8vg22ZwiLXhpduCLQYvC/ZPfTSoGGJgjRrVby5mZSgdSr2LSib
kH8PhR4GFG7Re4iZLi7g1ZoyK5qNMFRle/D8sPRHbwlWs/WBwKeCHgmMLWuoSp6bQT2Ng07LAURm
8c9W8+wySCjEZoQTIMsn4CPQCoc3hAhCMuq4dJkkzFeCyKcpwaMaKsF+7kunWsTQsfWR1nCcRdRZ
UhgtVMxdmYITucbEwsIX7P3F5/ncO2tx6FVC6HTOoCbtch6Nj824z+lDGh3+NwjuVMU0cGQnoLt1
FQMLqAKmxqjeCsxsK3wi1UMPGwwao5DcZkk9LvbI+hbepdGjc3fFZBGH3ZaHLgQW+CY67Jl/4DTs
eCjUEK9LcaPhsjK5Fat2Kl5u08q51+N3WysEO7eVLNgQeQcBPmTJNH78p8NFb4yWJ4VmKkk3NESV
How8IgaTSGIIeoRFYJwlNBo4DnNlufGVfgVpaYb+vzkNmOL3IpXtxSG/ONJqXZxFLJyQdrZIpQzT
jczAiaFWJEz9ovBo2IHi/E7ClfMvjHAFyYWhdswGNnS4/4GA9ZiVzvcOImyaHov64LeMBDaCItQy
a4e+3nN/GmZcxSMJh8UEklw1e26sZwecw9ZBSfZhLLhIbu/jP2D8Y2TVFayyVICByGQ/5iVEm/q9
04WHRMcEgzX/Us2pJ7YE/obLu7kZcT9Xyc/oxnI6mulCZV4ZNumbpylSyZxcoyFaAPSVQsjAg9oK
ibPKPkTQHZYljmr9Fit6i0YjA2cJO1n15Bey5qHL8XayX9Hs5VUY45DrXUpV0pnjrVp/iyYdJdWE
yP3wN4ETbbNoqcCVROfHAUtNyrXagm9OZrSnFHlB0v1u5laQFmx6JeoMtgHqOpgTF9cUCsZlTcJJ
bcrfaPjYabdtuZt/Ruzl8hfdPGzAzINZW/RUo6nr3G5HpxmkZkb8zDCNwvD84YDnirL3yyibq1kl
AxxKk9MibnSgyGZ2j9/iZnn6EEL8tsirY6eIco+vTWOL9azwOOuZq3lGKMPphkcclbTyzzn+UU2F
K/d6gKrn9aywb6H8ZGEuz8wbwY1l00lW4FyUyyZpQMM9zj1Vzq9s47GQw8csngMLO3t5W7c+noMx
0T/KkjJk4s4/XlRkfahVQKqaU2H5LQgjLP8yxOYTA7ruYIloLUSj/7LaVaKQ1Ch7WJOM08/+6Nm3
KLbIBL7/WL/pYTBTStT00Ybw+mXYrWN9jboY1AoVF1zmWDFQ0UZQdbJrgib7MsLGV8KC8EQEnmAQ
KPANUg3aF/CR4GD6pD5lGi5fiRa995OBdiV0aV8G27B/MG+CrQQtmri38Af6yMzZ7CjsX1J+gtXO
M1l2kErm2QYlWvpxGWzDKs7AOOO3pkhR4xFgRX7spxaHEBlHQX1yc/dWC+JsPK/nWVMGPM3MaPKa
1Sc1f8joSGLp5+W1bJx0Z2vhju+RSjKt8T83UacnaEYFVod+I6fxWtu5Zr32FIExzExF5ifawuXf
V+ZnzqozjAvVvoQir4mGkqK6ZaKi3oaNn62N8yzb7iOlbrG2CHp4BTpqx07UFydaB+dGPRq2pjzC
OtJJuwJJO2jmHSwkF8ShjeTnbCXLv6+2Ky4d5CMLSTbEbcHeZnfB1KqLP2HMrHArgU1s75uFCfKl
SR7z3OdoXaEUBhhPlrpU5Wn0qklEb05/avlcoooF/QPB3/jyWqLlJAHCCLQ99Ex83Z1IeSU93ci3
42t0AoHtN/TfXNe70M9akr0XvzPRj9g6xM5+BHdoGrS1Fy5wvAzFpB+Jo5wmw7Uxel2ShTOvV1yU
Zk0R7Hao+lw6Fz1iZ5A6pQJq3hiEavdF8VpPpwH8jdEkCCKCD2lxQUSbkow2y7OradZkZDtbEl3d
t8PH52KWX7AyzEqCthdYUYGAm4Y9kinyx3RXZGjvq71U2Y0ixjbR7nGBI0EZc5oLAM6Nh6HHeb5L
xsztE2/UBPNU2679uTQueoylU7SFDCQq71iPVz2FlIroNfRLP7aBSsbKD7j40WByresTJBgyQ3e0
ZyYvbfmjU3QyyD/K1GMqGUTywSKj4GIJ9DpAZa1jXZry3Ic/hE+Von3joofSDJjVmvD3Oyd+k9i4
h+j3S1cbweWDaytvWm8dX/bqzDoe5sW460iHOkUAuWAaubkmo/p4jVnvUj0aIm3nrWrnGSgXMpLW
nIreRCCGoduHxJdrouzLq+SA+KGrbnMrfUMMKTvv8mI3swEVjJMgF0ezN6/EYGXIfEIVsPYYeUkh
HzQ8VFjShwX2+MtIm9bxD9KXt+xWSWSQIAKJtZDeaCtS07/xqxUCt4WVZfW9vJxlrZ2BberDiIJI
JOu7eV6uMPgYazc0bTXYhpG/ms7jHIHQ7R7spJ6loYNcsGWbIUlFPy6mWHHF42uEIB2wGmggwYfV
e01Btcb2Jnrqk9ta2l3+OJuutULiQpLspH2f6Uu0oA+ygekU36lFEWnbAD5Xw0UkLVJBMzpiNaOE
hGnwJa3zS9VX6o40oBluR1JAtUBDu+VzVrxWgzv2As8W/QIuQDHIt3V1h1XS6qepfYAA/fIubp5Z
q13kAtScO3NYTMsKy+dofHAUn0p3YQ/H9Qqa+ijt/W8GwnO6GHMZ6uAfRB4KRXNLdsPZHSMIaMdg
7d1fXpvAFvlXDXNs1blXFlvEw5G0fK/vCfs+ZEdDVFYTIXEupkFQYbTogjRKaJS+SqTYVSgxp49J
1FyxGf1ADYV+aRsNenzLTDOzrgn/jPnaL1Knksh874w7KmoH3/SuFQzvXWqS02h5qZmtN8gXDOPJ
DAXvipumvYLgnKuzB1DpLjfH0X6Mu99MP1z+/KIlcK5jpI2pRSHinlpicDCLPLnfaeHv/w2E8x+m
N/Y4LPukDqZXagXU2XZa9P1/AuFP96Jt0w7vBLiX4hxKVX+WDGIlIjFzwX7xzwbtoKU6XZ6xFOsp
1n8kETiqBK0P6uIIX646n9/c5hwF1N1Nni0rsaBIsB8LYtz+UO/SW/tOuWm89AWq9l7eEd2jpyfQ
1ZUNaa4kQUjddNbVb+AuAo2NDmR7yfmgwuYaw3MCQqO2OmXJSYHkzOUvtxleV1iLD6yuBKCqjTOr
AVZUv4Uq8+Ymf5ZTzetH2e8cx2uaIjDM4vUyqnCbl0+9go3DqlRwPCLtDJSTAsUZMgeqP/4u3BQk
EId5V53Cq9Yvn+XgPnqnx+fL+ItnXfrKXPDoOsXM5+XOHI0/9PpJ0ub90JpBrigoMJk2KbNMpGuw
/MlLkFwwqeIhHO0lyelq0mCewwl9iFQTDNNeXprISbigYpllq4D1BP7ODjYINMYXSRccySIILqR0
7ayDAQA+MoGmbnoo83fhaIMq8AH+FGaaVVfOjGWkJ+pWO+UhIWiTu0MS2s5edG3sSsWtX9QgfEhf
zBeZjHv1pncd70nbFV4hegUQrJg/qJvSllgf/fl43/L+zqEPeiI4bLYhMDGylDlxd+Dso8u1sZEX
j2BzT+J0n4VP4B24bBvbm/qJwdlGb6rhpNjASHL2lIAbMpn0IJtCUoP5pNRFfSmbXoaGFOh6QzkE
71PnTt60RqsWGpIOC2NMjQmSiH4h4/Oa+hinB1lUw99+IULhW0d7Noa++DGjwixpMRUML70P9Bkd
2jCR5ITBPoMUd/oN9C0u7+amR6/guKOiDTF/yiwsL5FfdXa0m0MMcjH7cBllS+dUU1Yw3GkAYbQS
THtYlbS375kvXydHrfLyl/pHS5RDukuP2Z3hipiON81xhcqdC+BLRJdJCdROO6GfUZ5eYkmwsiVM
fImImBoEOxa+Fhr4z81jbHPVLCIUNXKMJ8t7JfNpX0B6yKPRTrcmMmcvl7dyc00rQC7qt70qZZqE
NUGDQz2ZSIndsDfQjCMzkWqrCIrz5tmus3Sa0Q/YO9n9XMZuEllX+fTv58rRWfu5g5w/q3BdGvVA
MfOdrR1HSI3JN4ZoEOYPFemlD8XHezOssslZmhvnyMPEei63xIxvmtqfqmcw+NnJFcbqkvBqoA8s
dTUjcP7qLm0tM5hQp0KhitvPUU9jfTSXAhgqU9p0MtgPUxQdN+1xhcHtpoZWBd1ADWK5r8eaVxTv
VvfWzb4S/mx0vxFREmyGjxUct6tUijq5DbEkXf9usA9F/WY6V8KHt807jAVOQhChoeRmchtns9yo
yuXbUTa5Q/MehwIb3LT0FQC3a6Me60ltAaDtdllxhNYzdGcv++3WOYLnIfCgL0cXKvPngQJEB1Js
L7Q8GqvKhzrujo6Bfpy5T41jhzG6m0jWs52qU5Fc0NYnAhmGjR5B8JSDGfscWJ3KyXBKcPTk5oNl
3aMLcVKvMtELytYOauBa16DLh35evldmVDupbmJtcS/VCyG+HBkzhHG03eVd3LAE9DliOBsP2Hj2
4ssLFAyEUmKDylHG9Dt0dENQ1dbNv84NMXK4yMiBIhp1ZJ3fsgryukOsxdRt2hIMW41raC9dJqKL
/GIRHAoXyfO21OVsAoqcflC8CPVeE38Ymc+yhqSpIN39mldwaJwPGdLUFlaWUBdN3oRZrtHdoWid
QL6op15ceb1RoxD7nES1f/mTfbEMDpjzLbVvZMkosMyu36np1ZT/muJ/TWTBYXBhqINPKUUDDEdF
8+v3sTiAFc4OS7+11GA2BTWuLzH2HI1v1TJYm/TD8uEK25fA/Ajm//KnFKaHGRQWzLmaRAfHnx6s
s8OLQ+SS0NqupSRp8fHyQzgR9ViAv+LUXTl+TpJrGqQo6rkPLHjKd8NxJHi2EFjPF7fj8Lks0cDz
ZVxnWLGUdX5kWW4nKnMs5vd1hehehj4fVJJ5PcWhlwxNV0EJYlfPfXywnKuueY5z3xIxFIiAlqWu
Lu3GJDVVEQKoZkET/5zlYzm5+ej1QgHcL4H3z6Z9LokLvCa6DeJJB5JcfVQjMS2UXy1SVYLXnu1v
Ayk2aDyB5YFnB2CpJiu5mVE3RbmwsDPXFj3xbQeqTwTOg5kcY2jYhPXNSkpYgjf6pHJDSz8NFRQb
oQVPRxFD5x/NhK/28InJebRtxLHTyMBMyuYlU62KFHnZQOEtL/YWrXWIBEWFapAkzdhr0uuFm9Gi
uTJzC6PaZSJp72o/049+qqRTq9vTSR6n+ofexfnDIKX6dZIg1SC2MySg/KOdl9Zm6zV9Z//ORzl8
xhwjewcXSuzWzaR7DCm3g1Y6ScPYZBTto86CbnO3cAYuc/DX1hAN11ATjw7JQsiUdt017RJQTrNK
n7zG0ZKPwWb1wc4cYz9bVP8Vy00KJomsaFxTMvxUmx7l2ip2WWM8angy2+uVavitlNxVTiK6tGz6
gIamOJRFoYNpcCePVKoW7hFIgiPlFUNLTEqIpRE9O03/vtVscYIVFHfsmJhcsiWpQGRO1YMppSS2
Qc//KkGJSLGusrgGcZWfm4L3o60IvfSRgCxDB8G5yllsAw0uqdThEwwUmS0FlXuZgY+rP7RGuYtR
E2EFBXen/HL5qNvaV9SykduDuw8L53K8chisntk5dUMKZ7fuByOFDmJN39PQuZaVf/2UDIg1HBfK
wLRiSPIEuEy+H3PqU/spBTvz5TVtOf8ahItiFpqy5moASFT9KivI1HlDfg+2XpJXV2poepfRvrKs
LGvCEWChbRWELgYHl+TzCPHUmv4RkMvDt9Emdet4Wkiy8VsP/6OQVwEnnsM6Eirvl9G3UhWMHGgL
OgYveWHNXNLr1K46Crq4n+B2cpP5pWsEtejN/VxhcB+tKQytzaYWHy1GO9W8GyPVs1JkEK9q/1On
gtrq9oqgFASOY8gg8UQdNmpmkTHC00sQGsnoJNXfJ6MS5ENbJ5Bt/wPCF06yEc0dUlYhXa7oM7Sr
grJ1/L/5Mp8QXAJk1rNU9hLWQevEjzHy3bDONYefl1H+S5L8z6nDr4SFs9WaFKdOGflSvdOnmYBI
FOn/90YGKcxprp4s5juDyMm2PtNygP/nDOeLQiWLFSjaIlUoQwg+gD0jREjMRHM1IhQui5OsvJyr
DFGxYb5h9G44BHH462+2UIP/QBh7oXtcfsQqv4oaR89KBpA+fYzmnTw+zcYuw9tpGO2KJJDoexs/
/YUA3XLMfKJyJ5ouqRVtJ6CG9C1pnhMl9fThShoOWvaYQQrm8iI3N3KFxh1quZVAmlcDmiS9JtqH
njlkFp6ci0l/yYBWINwZBlmbNAodgKT1fdjfqs7NJFekr44sxuMiqnYVSvpeVkuCgL91iK1PbO4D
1rGT53OHE9tqw90MxqkiiW/6EXpWFnuzaBFc3sstuIVSCw8gCLmYCj+3F0frnCRJEQ9BVdRlrmqm
CLupZ9e4xQjlVjaD7wqMMxOt02a1ygDmDI+heafYtTca73ZeeYZ1iLt/Ww3BWYYkC8/CSAVwrnBB
K+zL2gqVHmSuag3SPJBmQrK3zASH1vKbeTtZo3BeDXYwozIoDi1wg4cZaDesXYZiby6A2Uqp1jBc
btOP08zApYE8YC73eafv6NCTVrODGvzZPfpXy+lWBvfGZevY8rQ1KndaOlkYOWO/oKqvTv9b7Y6q
8+0yhGj/OANMoOdKVQUQfQcyCeawmNTQ9YY+zhVVHi5jbS4Hz38GhHltzChwgaO08qIbQHrpjrAE
0CTgtdt4bZN/XaZdDM/BG/Ny5INWiIOpuyplSg8YA1e3hR7krq/131pU7YpJ1Nu54b+LUOxi44h5
X7Rv2zTRmzJrwWFs72/BzQRqjBstycnljVu+M2fkZyic45ZMB10AuqfdvN3Xc0daUVq2Yd4AMOVl
3NQCGTZn3sxkCctCABgZBXm4RWZFD6r+29yCWjeUPmKMolM7FMxpbsQjDOBAh2mp9IEtgPtQThij
eabtWreBcFkph9CW0O+tOiagvu5OKBPcX97GDVs/w+PPFBCg2qEEPGkItJ6ktNrnxQFscYJ1fW1a
BT/iemHc9b2MQfBAYwApzaHWD4bqduYuA4uW8wwOaLUpoV+yn1Iwbfek621cAkWiNRuutv4FfLs/
LkbGWKv4BYxd51AvUu19JuoM/9oQfL5Mnu21iHrcjpbvl0nMDzGMpmPiH9KCJzzoI39L/R7RJFbG
xwpXHoFL/BdwB1OLjqIatsz5RDZbMxvVvnU1JI0GuKfRkZwnL6X+SCXM4FoHUJwSIT/NpqNAa+//
UTmTlWrMzcvW0LpWHyiopKkuLocBiFIjNO4WYG//1wNxf/b4E5Cz2THUykKascyWXjf2rTNhglpw
gdncSkVDRzMELyEVpXOLYroV1lE9wlzlpLuZnHjyQCQU+qGiFd7klNBaBVMXcWI1JYY+mwTKmJog
79oyWExfYfQPDb0LbfF5IlSYHZOycW7dCNfbMAId83wTV2+XA8BWtF6DcDYj5Wh3nAfWumUTuVP2
PVd3cug5ljuKhl2/8lrju62huD3tZKdtwxzrMSc/Mt2pvk+Ml7h+hFYjyGwg8ufn2XWcv2vybu4x
8ezOGkkST7VeLy95K+atfwdnP12CkeS8xe+QisittWeI/XjIrUkqbEPb/ILgzUEWC44jDPmff8EM
ZSMjblSsWDPAIA5yBAlqPMHl5XxtpVj2dYXCpUSxU8e5ngMlNQpPod7E3m35OMhXcbMLjavBKoJQ
PSXZtWK5U/9qZL/D+Z2KhOi3Tq71r+CsldWyjNE2BcEn8S2Gzwl9KgwXdRglNVu8W4oamjf3FrrH
Jga0wTzCj8WiWSbMJQt40NysPTAmor5jqW9GZ4huyX9YTPhcA+SIKJYCBmqt3NmVp02c1TE22CCz
B3ZWDzNThLkgYr9BX+hhJo0/+smxh/Du73bPguSUvvyq/eJWvUk8ZYfD7CV345O8F2lGbO/BPz+M
5zHCW2rTTyN+WGM/ZmEM1aFDpgnuLFsBApRMFuKgtdzGuO86ayPLoWjSukX73MiIEem+Y0cDDQSq
aCBzK6dbQ3GxKGGOMs0altNRX0bdIlNFZUERAheCiqbLx2wGQgUJAapAzkxUTdo8OdaL4KJLOk1F
og+ASNKD0V7Fuj8Wb7G8T3W/l44hPSmi7t4tKwC5EArUSPGXboLzKNO3ZcFSZbECPZBtv0lOjgji
TwWTdwEoweBGDsZpS1Y5Kwj1GDeHFFZQkeZIA7pDEy39SHYvzOuDmhRe6IYElcjCInRfgTDncozb
CtlreM4ypKowcrYsMYGUhow4jczY0o/J/Dc4yPVtKGyBeYMX7rbNUU5pgmWy6XahikzfzerWUB8v
r2bzg61QuIAtq9LoYCYPATuViSntzQiNLKL+iw01W0g+LWoZ6FJU0bPAHT4jJLOsocI7vWMXN5K8
ayEIaT9DRLefiWZUV5lzVwBfh5Zv7jsiT9uCR/cH3pmhg46CC//WkTMzipWKUXD/3lJ99Cbr3opf
jOlDLb9hqieePWoebTiFdouxzcsbvOHmy/MRyHxAPowGF84jqIX7p+Lo1G1l6addN15EDVEv3BYG
hhQhv6LirosLG+d12UA75ph4O4U6IlGYERhWJridbZypKsigFw4vNBI6vOa6PCpm1g4x2KBjGxQs
/jzrpLV/94lPMfKf2IJMYsPLzuC40GXGrJChWtm50pgGoWRfa9JE2gE5vTHtL3+hP0cTF1BUDTUV
HN0QzsPTx/n2xbY+tKGTg5b1WJE4QM+iVxEjJpnXH6vdkLozqfx324PIycPgxsRyUxJ5H4WXndDm
Q6zXVrD4rb1e/SD+LJWcXB9nHT9o7l01+cWs2EPIjtucDNF13bK/uBBjA3R1ITFBNzGfGw4QGtWt
EnhQeXKI5Ba6h1V/0O/x3snIK2Y0KotkTHCn+MNy+XXfP2G52KNi3ARGC9jnwp9kEjWk30EimYQH
/S45zXsnGK5yMhHHd37gib4gb87hje7B/aORKKDvN9XsdQETduZuZbHYD3C6QlIBFs9XPKIukVGr
xA8Ln6SgPkVe99E3xPbCU+QrLakJI8hBDiK1nS03XsOq53YYRjlUIjTARhQCH9pA7JfLlv6VZmCR
SFktjIvDmgzt9sYCwvQxeNpe95Ob6ib9Tp8SN3w08AZMokf9O7h5CNoRvGPsZ+T3//gTuI9e1JkR
5VHRucylpPe7d+Wke9XTXXH98Vpj6mB8ATEzeZM8mxgeuxLNzm11K51tAZc9OGoUobaKLZD212CZ
/2271d4w9/bh43u1g4BSCEKrH/qj/ejsrHtGfl5e/tbF8wx+iXurChRUMNUUgnYIo7e3tmvuhnfF
mwjoAe4/MG7hdr7mthMRFFq/9hcv3x1aiCr+b6Gn5iIcxBCSupizzu1Dn9aBAZKRFqQck+mhMCp3
11J0ROlQTl27c+UfSexPokLA5hkMPVtUwVQZ//EvCKy2atMase8Y/fJzrSOZvOj22q7e7DTtUEFB
g5KoR5dQeTPbN7VoDGvrQAGxHdQ0wFRrQYLyfOOlSZ0r6DIiyBtXdupF6aF0IrwHP1/+wCIYzoch
zCurVMb3DSWEsKY6QdbnQ2rjB6ULBb1VXyd4lq8KKiYIq0O9DkIU50uKyxhMVostObehC2LxXXhv
+/lh+mZ/U3bafriaHqTr8vej8RNZR4CjJKAeI5NLxXTf28v+/CncsiGXZY2RhN3NGNx2wB0YV9M0
KNwGksTu1LogbtjJwXy0Dpf3e+uOs+Q8ChrJQJWIx4vzTZiYIoOtLcUmdAyTqtMOhPIuqPFQxShm
EifsFg+sbx309VQ6Ck6wrYCNp3EddoWb+JdSRi61WtMwuJUaXYfyr0EkiLCRnC9aEshK4DK4THG5
o8wMZ4yWAxLa0wx8KHVlRVARinIwphVC3ZTlr3HHsWNbyO/wNI0OZp792rDkuLRk1HQLTPZ0kvPY
tLabGDmxkx9DLXqFX0LOJbTFolaBsA2V1oReF64EEAcr8+uidcPQ8irzIRspyei1LqI/2kbEw4sl
Y1O/iFCbWQwpH4qAZyW5T1vcE/WXtChIX2iPY/87DyN3yERFta1iA6hv4eW4ZOHxlq/dpHo6dOai
Qqh0LjVuVAxJqWpJdChEjwcVfK4zpEgkFM3foOlB2uzQaIL8duO7nlkRl0qnUUMZqOg7N++6Q4kh
zI5qPrMHN0t0wuLXyw656RMwWXR7gk0RLZ/n35VaSjT2Y9XhKEnQmkhPkywSYdvaUxX0cBaUSfDW
iJfxc4worRgU28FLUFWMJAPkvUO0XLa2n4XVFTRjjyH01yQ92S8CxphCdSslxyMySJQMQxSEtyIf
elst1DOhQvelNqcORaQNfdu5pWT79dS5uhNeFSzfTeG0V3I1KMs8sMZHpTJdsEju8p4dSlUhkOIj
rZGeDM12Y/Bx9f2I0/lHWr5lKFYaGCEss/yaJSARkrochXORiO9m5ATBLO49mqEjM+AiZ6arsRTJ
+OVK890aMflM1O61tnd9fGfUZCqvTFlEj7TVQQepvk9MzuvN0GhlmQIzAtVwgq4D0FtiRNgvNCmQ
q9vJuVYgz+706E4M+r94Fj4D58wmzkN1ShnA+1F66mh6NO1vVOn8NIf8dNgQXcRCuZntrZfLu14J
vr2pW5YLtRkbb3xx+ZrhQdrUPTMyIQ3iQUpXhkq5puPZpSO5vEskRMNfI7uynF+XPXMzBVv/miVA
rkIu6mJ5JE/4NVZKPWc6/ekYhj4cZAHCzLfCu6b8LksFZrNfmhxqcY8C/C/kTshXoJMNGSG8k6MY
z90+jExpm1jtsf8gM0OWq8fPeH1R1YMBwU0rcDL0Gopq81tX6TUmd93QE0WpJ31A7M0f4yGwoU8g
mcTRgmGqSRUJ3uw2gt9ZsOfQYjZqUuTgUNOs6ntJ6/rgdGorCDkb8fwMhPNbPRmlqFraJpMhOkRQ
+jON+9ZMXFSSgk4fBe9XGxsINJT9nEXaHubDGU3aWcU049R0Etm31BmziC9KknzrKjtgKRIEpT5c
tpONrGeNyGvuIW1T0qFfOjbRz1ur+R4jmOBv/YsXfsCgf0dH1qNgZut8YZKpY+g3RTOvhCsZqaX5
hyy/XV7J9t59QnDuH6paPapL76mclns8jIINJljaDsrIm+LEVaXvl/E2LQOad5CBgRwjXOx8SeC3
QwNZ1WBJJRkkLaDhbZvsbAjggPrzMtTWGews+nr/j8WZ+gAKxpaOwLLmSr5jXX3tJOZ9P0Mrd8hQ
/lGlR1VPKFHwogwWyJzdhXjv8RsjPvZ5kd52dlE8CX7Tsr4vOeXqN3Ge4Qz1ODgJflNYpM9aRX8U
cn2T59lHOD4XKABmYeiNUrgzspTMOihhwuhDNSNRzNlICRwHz7G47TqQyjE5AaI6wkT+1KC1rgLh
X/PWd56TvRSyqMP+z9giv9w1Dnf/wztGE8p0xPCaJ0H81gfxNyaFQBypE2P3Jl0zj97OfuFFj9LJ
9C/v9ZaTrrG5C9/gDCmzqgVbzXYGBCRQEToU2t9s5drKuHyhqow+tZeOe1reDI5xVKiO0s6z1e8v
L2frk+GFHl1ODooENj/hNVOIcLEFJ4lcW95ZUXaoMMImbCjdygjgNp9AnNvoxjAlWg8THewPOe53
JuvwuhxaT1Fc7rWFnc3eK/ZENNaBfeuFqsNdbzgvNYxVKbOblMle4ojo/zfj1OpHcX5ToRdikmP8
KNkgqnXSkZpRe1dYaFXG0M/EBEfKlu2s94D7qJIk9VKrYrN7hjJC502DV6E16W++KL4mOhkxIsJX
Ikd5KtspReckyONjqw7Ah0MM9LFliuA43t68T6Dl31dZVZWa4cBSipmJ8qduzHdWct/bgVF6PfvQ
wlFwOG4b6icadxy3Y0wTdO3CITQNjwBEdqBAorQ3jiwI8Msf4oOL7fwDxJ/CVWGh3lSgGzlOXikK
ELnsFeDW7YyXJvYsO7uaxt3lL7b1SoksAymijQuzbvInchaiCfTPHMVcTPupmYiCzpAyqUmuVzeZ
Bnlhsw7+j7Qv7Y0b1rn+RQa8L1+9jGcmmSSTPfliNEnrfZF3+9c/x31xbz2KXgvt/dA2QIDSlCiK
Ig8PTe2r635pxU8Znch4fGESpeXqXc75GJaNrr+F2tVZk0la5Li6myEp7BpQDHcgSuSqcZTut/Vm
belaFLWllVZmZoKpkU46hIesl+ww7g7JnDvzKDvbojha0c3BU1eN8ohuBEeThFNJUDxR5L1unLel
MGODlUa/c/CrIwGryUojgJhAyHxwQr8IJcDzWusJoWJnreykEkCBg+6PBsrbfeIZMUqwGAoYD6a3
/S2s0wmvjmkDaJhH1pm6I01x6ASiwYybcHCyErQareE0lnY9tB+xND4Mxcy7s1hRmIUIDAAFJCUV
uto8IOCrIzBugkxBebLqLrabMskgtCAuUcAAFoYS57B+FykhAwH9JNNSTTS2XPogpAhVsVfAdBFH
47mZP8v4tZ37/ZRqdjbzkD7f7RXC4BjQRqijsYXeXUCAwjrpwOIBgq8Fygn2K10qXkvLeBUyo+KY
LEOatVRMMOIQwTqQEJeqiZipa5hlQoAUz19M8GDu5disvWiu0nMfTDXHv34/ISiPIKgFXgAUUWh5
uhQXhX1sEislCNnnZeJIWgBnKaf22IKects0WZoBBI92ctBRAXdPiYqzsLcisSaOpFR+VBceWjQP
Y2zs267563cpirp4d2M0lqEoSH9eatUNg9E3DUSZSbvPkSSPjIZjgqyF0/DkAEx9qaTTaOMAM+yI
rhTESdpMQp26+TIiocNEZ+Pn9rIx8lYApCONIKGKAyQjjbYjIAWuKsDNnLkvHFXsrvoMxK99cKhE
wxfb+iaVyRGjzHdSYH5ty/5+KaJ6hgkpSGBgBsY33mH0Sk/hXIKuROyUGyEzPal8s8Z7Q34GzSiY
DLuPOAB8fFsoo/FPWpBOSB6bIuxFpHZP6ssuiYyZOHIweW0we2WbHaS83+mkPg16dLDCxs6FhVAH
rG1TxKPnYHiXxXKANkR1AA2o1AVVd0WrEEUkTjXoo52NIOhQ0EgRjnXkqQkSRqLR/fUwbTBWrWTS
4UcnIE42eok4UeRanfGOOS52kcl/zTC2iIFGy/AWIApVynHm6OISwCRNMI0XA3GH8ZNI2l6b6z0y
3Lt/2EYTbe2qCae5lFguD2FcA9YxawpxykHGdCjLVnvVDQvdleLWTcXINjvi5v1zGopO34f+/yie
UtUccyUMMXwL8C500ud5GdhIJe2GSsUUl1iYHNwgt2MoTBhdHn4YSE0HZv3B+YjvKUCcnwUKhrMD
hMtvU19FBjGwzoY1aMQpouRO15LBHupxZwXkhzTJxyRQ/C5Nr7vICjFChMfbwHK4Cw5LBXsCpp3R
s3ILs57M2jII+KD009CM91U43yMF/kpm621bUZY3XIn67cNWek5TZaYFbhIHM4g6t5yK/DbpdYyj
q1XeKEwVZnMZqGNJ0fOgARMMqB5dcJGn1lTCBqIAnPUUUr2hbetzWxsGbkRa8JzIaMC1y6BDuzRd
kEnE85TKmAxhHkBoJJKrefrqMGcxU+wCMKFWv9LDJ3BIBOMDkb4SC5PkspNQ7fJ5bxS+OjkA6Vah
DxqfgVfW+76rsoRpxIhG0JEPdifKOzWjFqplH4Ozlrgy4soOSPpJ/kys++1FYMrRMRgYtWa8Kemw
brR6pa9JgtlHWYDBeIGdDJ2dKUe14BFEMCVBJTh9DYByuqQdCVUdDDHm/00zyFLne0N9nYLbMf+x
rdB3w1lYpBAYm8h4YHw1da1Yo6YOZpACdDKgoZsIrY4KbJD+dZQDKUjhoDEAhWU87i5NpwF3DsJh
UJn21ZhdWWKBh0ct6648RM/hNDQcLNv3g4cbWgPMBBRcCvh6KEuVArEd5wBv/tpAwxpYnbTOcPTS
4HhT1tph8ADCUU3BGF26kTyqWiXNkOB3RmOfB19y9rq9N4szvjzUUAN5KOgCKj6E1JerZqRRP+k5
KNJzzVUqYN9yVEuu0GllJ+pB7X5uS2Nr80fa8vuVt5KkIFayZQBoPGjeLIbXYKpxt0VsR07f5igo
mUl0rQXD3CDsgS+ONHBCOsKY+zEqFx3eSH8/1RSkcuB2wTUD5BOK0ZRfMMcosfoRpG9VQ2xr3gmz
6KYqxw4YOQsIwfhFPIWAPvk2Ni8YQRwadgh7MzS86OXoGCYKmjPoc6bkZUr0x7581oTMTYMzkOyf
k1hdob8I+QSXyLyHJ6O6evkx8uU+NkMUmOhII45lnYUZHhd8WGHspriN7NZ8KTpUx1PiWbPgZcNp
HCeOR2EcPjwIDcvCPaQtqdRL+aiuqlFSjsTJQ/MR77bQkZdG37TJeMHU4jWo84Hx80DEAAQAwC6N
0CwrlKAENUQPwKTGDiYIwYBm8Y4Y4aemd7cpSQ0Ohk5eFo8WiRhcA3cOID+gA7hUTrJqsMQaKN8U
1/L7DDRo7H2+JS4ofr3UiXa1J9uF1+2fFoqzc2RvH5/v4ymREUMnJbDdeFvhL8qNqqYQafKARsMG
zSK1Hd4UdzPEupoXnnpHeUbmHa+6m/xxj1bLHUc4Q3XtN8XwUr9FcpxyqiHCfgHlFKC4TtW1YptH
85A6L+VreUh3PFpclhFroGrEiZWXJ97vWGTljEYl6NS4xToLDyD12ltO7oPm4TB7BZCaCee64Eqj
XF+UGeGsW1CNePoxPAp2dJu56HnXb99UjN/meEHG2xUHY6UcZUSGlRFJ6qHcdK7dqrcJ4M1G5ho+
alGci5dR7r+UtYQZq4XUpQRHtYOs4dh5H+NV6nev5FW3RRjIeMsLw1ie8EI1ykIltdM1Y1Gtfe08
kHFc9XZ/LPFCB146fGj9+umc887k9+fEpYrUm6YAMm+QSsg0z/kezCN27U7obrPsnZLbxG09dTf6
b5En7gr/mXMoFmdG+QMNCYglAYa3jEFzpg6ZJTQAk6Cc+2l9pT92wQl95Ha3Q3ZgPpYH7nYyXN6F
PMpStbgT02rZTvWEJ/ctsplOgrUmTujPwJTdDi4QXifTKfxtRRk394VcymTbYbJygUBu5yD7ntgf
95ovinxzZeu3tHWh0xkTaCn7ySS5iiQLvdvNUfa7n/lJcSNXsHPHcmqv/xEffqByfDXx6HIYyWrY
EGbR/kcuZUMWyKcA0kN7df2a/kCWIbSD6/qj9iRn9IrMfjrz5iMtG/XNcADrkpYaPayHuiW1VtEK
eTGcQZivdUO8asEduL1nCtNjr2RQxtLPIMUoYlwXk6M61nXj3UqHybm9fw3cYDe6oW3cyIdT/PRT
t6e3wY3QT+FHV7Gr3liPTzzM/WIh3xS2AFRGFxuSZnTCboi12ExkdMxJ5WM13WeFP/FOB+PJhLQf
oj1UMTGijn4EzpqZkiDVQMEBSkPMMJdk0B0Ep7DnXYVMQbKMXBFewXhmUKdBKBOpTAsV7R+RMx3j
/WzLbyi3n/XIBo1m45JrNAS5810n8tw5y9chxMRL9zddDw3PjVSCsvEk1s6460FTeBci7PD0W8GP
RY6STB1Xkpbfry4OTDxD3XeEJOL1qgP2cbuwONowRei4CZG/BdEjfQbiLuvDIcN+kf4pEjM7UPYk
Ppi8yIUpBnBfvAQxKw7UKZeagMTYUvoJlhcCAVHcy2Q/x87EY9pgdKQiVEGfJkoiso4GMmrBUjNX
m8DQcfV9ju7goFfKN7zQ1g/mdZTZs9ceI/tmsMt9cDIOMieEYZ0uvDsAXRWRnfne2zFFAJsYsEjD
7O4m3dx3rbWLB5WzY2wl/8ihm9KAyspJN0LOdJRzt1ecChO1HMmHj7wffMubNUzj9aClF8l24liT
J6OLjBMHM9p3sNRA1Sy5BAxlpp8YXRFHUlrCcPRT88O8D/Houo49050+jV29j34oaCh9r73wUdxn
TvUZ7yze+BemTeHFgTmwaOsEj9GlTaWhmgOOjy/I58Mwng0AR3XNM7mjRHhyKBc+5cScyghyglzZ
RV2DSpv+1CV5YZcTpzzEuuKXvOx/VKKcWpxqSmJ2EDUJ9UmXgt2gWW5JSkeW+uda/8zqaldxZ30u
C0VfC2up1KkR2kKZe0wwQR2ndDHVypJ/TsBFE7wXS9tQD2XkoazQolxsyge58bavSMYtbMCMFMC0
0Dli0ZnoGjF/kRQBDAlT0vOgtZuAY6uMDTRAVCCJIPhYOJQoQ8lRfsK7ScCDEQSDkw4Wvrcke0Cl
e1sRVpyPTJSIriZcDIAzUrtXySHISjvwQoJ4W9pVt+oh2Gkn8av1eg/Yl5PMHQPDuIouJFI7Z8hT
ZzUFJDZe5sJK7gYM7LE7rOG+5jVvs/ZprR0VFvZy2lXlIism6BkDFwzyetsLyHCgF9pQAaDcN2AU
DCGhsg4aWl+ExuUOLGXU8FA8W20SlY3Kq1Hvagsk5aKvnyO38xJg9rzBfZh842tbH9YjE3QB4GFR
0OoOu6AMb0b/jlgvhJ3SJ3ZFsOfcxkWE9mlfP81vHGGMSBNRHThjly6lpQn90h2OsU6qUENrv+xb
t6I3XwU7y6nQSvoDLDY+gohteUxzWImjTI8olTJoOcDPWa+4TdI7mC66LYGVarnQiLK4FMMpwfyx
cEwSdzirflTaya42bLCnuJ1lo0XzvDxJAB+/jn9pjxzpPAUpaxzDgehzAenoWllSSzcf/Q4jMu9M
V3wov2on+rktkPHsutCWMkxh7MSRVFjQwbpDXxSQw7JiJ2mAzgzOHBOWJB0JSoz6ALoLObRLS1HG
Ed5eBCpoyq/qFoVspEC/ythtg/22SgxgLIj6V5Iom5QFmcwL6SqCBFCMDUfd17zbu1uxsqs92uj8
zD7KttjZgdfxCsrMg76WTRnoXGOqQ2tBdnnubbTTO8Ft6vfer86wCUfPxRSoC/RCTcpQSRrK2RAB
R6m+F9fRbbsXTsK54Qjh7dryEavHQNvlUVyX0MfCLTagPTdHkRH05O4w81p0WcEdFALPmQhMPooq
lEKt0cqxlAI5pb7PO0CLAe4Dljn1xkO9f4t25at1kh+j++kK/Y/H9IPLSMDKYV18AKVsRIqmthZQ
uxkMdli/kvJGF8CT/6lNbgHw4/Cpqp9zc4MiroJ2+UZ+Bj3gtvH+pn//vqt/FoE6kHU+d6MlLotw
Sg7TWfelK9Mfr/SD+JUfehvQp11vj16wk47g3dgZfuFE/nhr2c/GgYfyZjmj1YbQSHaS1504TfiW
2WrtXj+rJYfR6XdW55u24IUBxSSeZ5ihdGleaR2TORYXhl2kJRDC+OjHvIkQw4RAmfrqPna7/Xwn
+ryzw0r8GujJ/K9gaqsLAVQtYC6BaiB3O4h464rg+bAcsvh4YE4jf3tfWdHgWh61rYJYgghmwdO2
EsbAoHJRB7YsoQGOx0a+/EcbK0pzS2KOYtOlC/xQnBxDcprgSo2PS60adWpN3SnR57ZirATaeiXp
kiugXknSl9DsPTw2xP6JGwSndgZRyuSKdmcDzb4tkafhEpKsXFJZClIf6tCwS/ZF5dYq6j67XHMk
ASSPvzDXblscKz5c7Rz94DM1MdW0drEU0IGK7lh/hO3dtghmyLaWQd2N2kjyTpMgI7kWne5n8Jhd
Ce+Jrd8oBSeA4mlD3Y1NqzRqK2HxWlDHj8+5dJP1Hkcbjq0b1B2Y6Wob/r8V20WHyJGPhZv7gPS0
sIj00OzqZZjoi3q/LfZ3Nue75S8UFwDwYKAjFfdqmCvc6gZUsx70o3GlvFjIHjf2XY9cjGqLu8p5
ged0MqR2xb3oSm//kG7CSfjzAdQuDiRJ4yLGLkqSLZPrLvQixR8TzvIynTJKgEhaA26J8YSX5t+0
pQHKUag5gjILTxfb4rK3Liv1bSUxCm7RRsK4VGolI2vMxM6EIrqPupiTfEWRLd3Ed4KbeZk/HEJ3
e+vYUdNKILVyaPJJgsiCQEwSze1psF/eZLt5mPblntfQyDaTlSz6BBCk8uoAskpPDDzd68ByIy5d
U4cWFXtbt/PIvgvuPqv70GtRvPrN8sSLExmbiEki5jJzD8hmwI0vNxHzp4OMyBMG7KB4jaYbw+21
seGc9eUOo7ZxAYMDRQSsCq46ahtVA3O2E0tFiYjUrqD7dfoKSO7c53bV3Ua8kXEslQCOQkHeBDL3
G9KHZKo+L8B3zMoU5we9JU8TtpST7WRZCtCDKCWgeKmCTo66R4c2IjMeNLg/QzcYQTSC/jbdbsRn
uX1tMw/DlIrqPFu/tg10sQlqJddS6UsV3Dm93HSgyTPLryrTXuRa9symeP1rKYBK/VlBKibp2r4o
ywwAxSHG5FlVPrYgZk5Sfb8thmEWFugvpAWqvWCoqSUkSSAlRR9hCZHJ3JHe6B2SWpVdFOUtqS3z
PlAJeYwzonEEMy5uAOcQ5C3UDZiIQZ28to+CzhTA9LGMYDS9zrqrEd4mJ5K+N6COSc/bejKeLhfi
KEephlDfUCGunnDKRS8VKi8h4MNuXAlmui2MYf0WGGCBO4NlAnFE6RaqVtXlS/lyJoc+T50MPAbb
EpbPpW1wLYFSx8gyDZM5waVTV9LSDOg0yb2an8pmdLcFsdZtLYiKyaMBdwKG6yI1Kp6bobQLjF2c
yZVU5nYLqoRtYTytKJvHZDMMExFRfu1mgdzmUTqCm5SE52q2zmLRyhzdWAcZ9WVkrDAYdrlBL/3u
lHdqNWkQ11vnIj/U8Re3QMBaPmSW4QIxqgm4M2r5epJiRLYMTuemvIs1ewB/dOrm00NfcAIeBk8d
AEErSdTajUEkob0HkiY/8PNf8669+phRlDE87V59CO8wJChE1m97w1jeYy2UWsFAxnA9XCxwhck+
h3sS74zeVTt3iu6jnvM8ZB2qP7KQYLzcLbPrkyIqIasdH+IBA8C9bV1YD3749SXEAQgWMwFoZFNh
zIGUwq/Pt6XpiF5+GvwRgaqG1xIu/gEPGMvFA4ZwkCssM1zLlS8Vm8JoREIYcuOwRvvESxJkrij8
k5D/XpX0w2woM6vKB1yVeG76aYUgPCuPivnXQ+gBwNNA9ot8DcDhaMy51CWwir4JVehiiL/KbD/k
9xjkZPe1PaMgLn5wdozlL9bSKC8oR6rUpgstLpo69HczGdODbs2qBKRsMDsYyquAvG6u71op1Bzw
LpXXxthOB/QKgchZyGJnzPrmECW57g51a3ptWn1tfyKrUgqwPDrx0OkhgvWVMqq4BN1CroPHfk5l
r29fOjy+u0h2k8TaDeRTNiyb9B1I59H6JfYnDIhVQQWDjFf3Npt3WVQfBEk9omp0q4H/vrJqjstl
+o31B1LWN9algZIYPlA/jbvkbvDDfYYXmgrWur36kB+KY4SD7aOjaXtlWMd5LZeKR4fIkEmQoCZQ
pi+tesp5SR2Wa1r//4v8dWJATdRUVeEuZJwqBZjBtneN6Jgkd0FvWzmnaso6w2tplN0XFWZ1yugV
csj0PmEWs6w8a9bz9oqxrH0tg7J2vTPngVRYMSHbJemjgvxN6srT/bYUVvoBzQY6+CERUKPJg9oY
TJfIx3wZhzDLz0NoODU51FIL1teDrvl6c1QBJyC8pAdLt7VQarcaSyFmgHnFIGF8ytJHLcNr+aTz
XiVMFw/XDsY3zO5duvYujQIMQHk8zSDnr10cvNm9bfzY8LBbXnUKPBM5v8FW73llS5ZxGIh0URBD
29y3JtnY6PpcNrGiQ5V6MUEFrumf50Ln1FRYFr8WQ51kMzcDMSWwj6j159LFmbb7eXaIMdkiCEdU
HgM/21JWelGWImAC4SD+NkjMOBwxW05FoxgeE9e5krhDKWK0qBLdlllpW6TnRB68NaUMRo5AEKCI
WNNAPMfdW9r5NY9cnhW7rdeTMhYBs3xnETxVTjxiFq+JGblm4TdG/VhHvQckEWf7WLlTay2POt8A
CLRmkEGe8uCqRxDFvSqWGzw0u9mZDqgv7hoecQ/LB4OmbmlYMNFLSt/WKIxpcQPyRbzShZ9TMnwU
mepuuxPWPgEmv3T44ZkOiMzlicOALbUdLMCh1PxuSG8y41EUeR6LtVFrGVToqyDIbvoCMgzMELtC
v++94MSefhjA7HPuDv0x34GC7036CjhbxlQOozdECT2MMhqRL5XrzSw00xzxhzY3u6BPY7tsMHQg
4E3f+q4gXMcyohIJomXSASWnVAIZFGWoy+pdgFlfb0RD0UuMD0UXHuUkPWxv2Xc/cimNWk40HyR6
h+qX0xMEH09JfdSG6DzXg1tiGo1ixv62PJ521COiyOc+ieuljN+Mu9xQ7iq9Af1/5sVtcjOW3NaY
73fNhX707FSzlTPDiFHF7EHDGYyPdfOLGF+jwDPLJbS7fKNfyqFCPxzmOKkKyGkt+b1Jk8iuk0K4
AifmtZznKAgj7PcKcywdsUIltZX7X0JbpZwDyNOWuhWa2JwkadG2Fnay6VY4Ix088mjwkEDMbQQm
EPaJ95NCwzgRgeeyNWEbowrR3G5Mz1IFdsP6JeLV9JkGupJE+f5BMKxiHiHJkp9bEeu4Kzp7Lmob
tS47HHgURcwVXNDZGvow8a6h7gFVAFM1iEWxjwSSYsnNC7wKZ/mkZwPnlcYTtfx+FbQmdVqJFbpr
nMqQHkx5eEu0ySkGHePAeZxI330XrHOlFeVTGswdL+QWi6iG1lm1dHSfdB+qyZvrzMjRXsqhvEmi
hkXwG5iAScXK7BZDAQbjyi1gGyR7bE0nb+9m09Haf7H7lX6UV0mNaOzKGktJFNVuZau0s7rDbO7S
HQrwGG+7MEZguWgJGP/Sr7D8eLlxJC8rdPlDmpaMP7MKRSU5vDXH8NDm8WtQgJoIKeNfiSbZqQV8
hinaEXg3ExK4uZ69qLi7tj9okffN9/z5HrpY3wtGUQ0d4CBFCAA8YkJT7e0s0j2t3Am6m1le1Qz/
sOJo4wfoHpG8rCqURQllpikg2oJMEfB3scAM73Jy56p2caXwUv/fYYcqeLD/CKPMKuuF0uxHFL5y
cqX0V6LuqPH1kLul8RTrdma9RDGP64YBJbqUSW1yTubWALMJjox0LOLbvMVCVm6bPKSKrXeuWp5C
cZ8mXlPbQXuaQN42HKP23oi9Wr+KQX24vcesE7xaApVKiAnCpERKhs9ptPB9SJsvHfR71cijll+8
KW1K4BkBPl9HCgPUApemLVVhqcQLkWRidP6oF2+SOZ+3NWFdHWsRlNuzQkUPOnlZ2KSxG4yzxeU/
C3dS+hzwaDh5oigj1a3WNFoJB6NuJDvKz41AdpVxpQkFUrQcNjj2Bv1ZOcpG2yYKcvQ6A5tQYjoU
Om0EvCHUv848LEZpIjOqa6C+p2PQdLTMuBFw6tIG8KgkQr9tcFUpBWeLWHfuWgylSx1nZUBmcM3N
xWmsH3WheQUNY5m1O10c7QgIP451My+OtUTqtM2KWmDyCiR2xehE5d76CeWUm6myj+BFnien64vd
P9ihrAGPCG6bBS17aeot4tC2W3BAYtheJ8ADCsbgZe2NJT22PAQk47mHjVsJo6KYKguLEM8vgJkr
pCmHGNYoOKTCi7ba9SGqOr2nSs+ldSaghe6eMQ2D2znNXuPVN1BnOwTh2Yjpl3hYgAc5eB/V+yjF
heypAm6wyguG2jbV24Y36ZIrlzrwlWFExtBAbj2ndpaBbuYMOjYi7yqClmXUlSq9wuhSV0JksL3F
zDO50pg6/0WORF0Btlqn6rxM7I+zPvo970XDdJkL1ySK7WgrMKnIXxhmsRRCkL7K4BloWg2vprZ7
3VaEAfVf7OePECqwH6y6NawRpJYSRn5UCHFeLMuvhetcvenjwiEvluw37Y1Zfra8ji2mM1iJps6J
QFJV6C2IXmbndBqQJ/GjECkgsRcd3dpXgqFxvAErntEVDKUCaRkKtXSpTgPnqRjOkChUjxPS5JZt
xLugGkC6gklR7d4sPc7yMgOMPxLp2xX5nqyZCkjsDb+VPb28m9LZDtCeglErtoLXBp76Imi/tuUy
7RNYHnDqSSAXoCENSQ2uIG1EI0wpXDfjOQ1ORXjYFsG0zj8iaPzCwlBRdkuHD8H8XtChugOXT5uj
BV1tQrvLIGSLFhpgSXVauuF0FfHQ6oz8I06AusynB5AcpDKUGYqhlMWCCSlZGr3hZ1+qzX1toLAf
zKdCU/xBP2O8AsLBqORkfpgnYCWact5znedz3CNsz6TnaoxsK+vtAVSdXfCmDO8Nmffbe8a0/5W8
ZcFXD0OCmfLJ0C8Las2+Mo8+Zlt7VSnbgBnchkT3RQwlizMelyRPTcpP52M/KuIiVraEZyH46DMS
2ahR7UrlXepzb5ArzguY+ZLSVR1TSpZe0G/z57pIza12xsrG8rST5fFJmqsTiOV905xvEukplqb9
GOIzjAnI3KAFMNwSXkRkn80m8Et94MQEzNMCzNTC3rl0FFNhiDrGU5do5oLlGP1M7u7HiEeXwIxJ
/yviGx9OX+FBOkcQoXT2oN3g8ZKkvonyDi+jvWzXt1B+JYi+lzrNyK2FZzXQAyfGWNSujewqnfdF
lP6LH1uJom4n2czKWFy2sW/3AIubwwvmU3Euhf+PA/jP3qCF+PJUFHo7i1MLfQzwfPWSYg+YqJNm
xzhonaTwWsOTl+cvWgi3TyNXMHX8i0DoQFAAwb3YegGGEM6oIKn7HtSkmGUx6XuF3BAelS7Tqa6W
lPIBZl+mZiJAaCG7IFoFYb1vNLzxoUwhaBhDAyH+AA9xuaRKkeWjuexbkZr7MQZqBHgpQ+LNkGea
/EoM5ViIrE9mokMM+HrtrvqogRIIF9QFBnwGIyfmY5r9ShgV80lWa5SAfS3F2cKespsKnexT+KPB
yMhtu+AJWtzpykvrIYaazA0ExcVdMvhgB7AN05liDhKGt0eUS9IqXABpAkMQDeQ/wvwhEqddTpqH
bW3YYkDUooD6Vv/GXUyqMsqbGW5JUmJ7UCbksR9GTCv636RQjqJIqzpE6QNUBq22l6zocSKxnxQW
55nMvMlA0fAfZShX0cVGFnamBR+Ld/8c+WpQeFqMkeGVTUIX82v/N60oB2GCtE/tSogLy5tIRnt8
bycxb+gDTyfqrCJZE1n6iKXLkQl0a9mKEjue8x9xZoJnQEyRTCH5oHhKNneP2/oxzy8A4WjfA+sd
2A4uLb0moJnWLXRM59oVouNRql2ldZXIEVFN3BbFDH1Woigtmwx1/KKCKEnprpVwchL1fsyLGE17
4QfGGB2UcPaGKpD/ZQtXcikXpYrp2CcpWrZlWEeHxjOwWobjwElkMvdwJYXyTUpqDYGyaGeqbpvd
V2Awk6bSabVdVVteyBt7xfRQK3GUh5q7vrOkHEplodcjEdxXvtK8q3rHWTyeHMpFSdnQm0SEWjJp
7XGJGkmM5HP60JUJL2JcopZvUc1/dfoGDCyAIg5iE7Ks6CkeDmjRVVL0wXXOPAR2lj4AAD6Kj6Xa
7rcNk9GvhvfHSjAVTo2CnulzDsGYkOGKya8msMKdOYp2C1dGUsHPq4e+n2yrN90BwWrVBzu5jwE3
iWy5N+5HldxhtDWvsrNtUuDGuDybRWuoDaiMAZRMntr+SjPPbQngU/as6+9prXN2mn08gUsCryKo
sOkYTJEmEHBncEJ1JqJXzunL0Y6Vxi6kw1j8mLLYtv6eLB3rboB1FSyvGLVJj48d00CWwaC88N8V
thF5TfvWKD+JzknfsjMsKzmUBxC6KUkaEB+j+ftQFYc8dhoB/Bf7vD9Pki/Jh7H6qrsnkp0nLpMv
O0WGtwCAqDqSHr+LEatYQu2EqB0GGBfao7X6asZ45EizlfKmKo9W6yYGCOnB/QcCyW2rXjz399P0
X7l0M0oRzmTqUyg9S7KdAUIRjLwDy0yt/FGNBtpO6HLJMgkizCJ2BWhRGXsdkaycOOmYOlO306dd
hkl4/5tm1LkwiqISsx5mowkGtq57nuvM3xbBDJlWmlFRhqbHXSM2iysqT3VeOHH5aOD63xbCPnF/
doi6ewHoQV/nBD1Q47NV4dAgzKxlxW6wYfp436bHWeC4Op5RUHdwNoh50ckQWWBqVmlkR0zQed/W
in1j/NGKOmy6EgCUYSKoJRhtX9SnIij9Tj/FoIP9F0F/QhdqjxI9GgJVgXtUjeFOyhMQkxam14Mo
rDTVl21ZTFe88iDU7a6aRG71xeQUss/02A7SZzRRuJgJ1IWuiCmf2+KYa7gSt3zOymfoVSMlUgtx
Yf6TxDeYI0nM20Jzt6UwjWElhbrbGyvRs0qBlD6dD5rWfUmdzInWtxVB2fFSkUwEa3gRQ0SMZrUI
0Ymg2LVwl5HdtirM82ouZRh0UAIkTtm1afVym+QhEvVjeRJUQE5z8VmvjfttMWxnvpJDGXcbVWkX
KPALyvCCUpakeEm8UyT0FoSeiHa8bq8HdtSJHFNn32AruZT9yZPQNN28XCKAVNU9OQazYuPx6AbF
iNGe4A+wfjRF9FklaG4khl1g2ohhTBHnO5jbufoMyi6VYC6UoV0ikqw7Vmp11QDUlY+jLQszR9Si
0bfrayWKMs7c0qoBry+0EOVfYP8F5AqPu2rXDC9AEHK8IkctmgUtbdKgwKAaHLd6F2KGI2RZGJ2g
cjwj04mYCHkW9u/lLX55GFR11BNMVAeSZfLV5ieQOlWZu7Hoau1TLfJmtzBvl5U0aq8wXyNtjRF7
JQ7vcv2k91ey9TwEkVMYV0W1m9qOcwZ5AqkdS5tAUMtyUQ9z7UIds5NPUi3bdXmTK56me5j1tX0a
mf7rj4YW5Vy0KAIFmAz6JZQU7AmZhjlpH7dFsKEiKxnU0yBoAPcpRiglZuLZigfLxhis3i5zuXel
bLwhQ3Irts1nrQyzY6jzUxPMB8EMkD+Mb+Naipy6zhKvzJTAKXrVsocJHXeJFQicxWBwX4CmG3yn
C3APbaA0lXUWCK2YG2C8yhSU9ZvQF1HT07Ky2suJCHRNeoz61ler1KmWxuFkOIytxUsCMQi18RXL
CALdsNCi/NuRrW6usMotoVv2ZHKIYxi26hiv+AdAMeNGa8Cz9CZ+tI54L1wXfvukJk52Fq4nf3vX
WLfB+iMWw1l9RAsKLbkSsBREAkBykHal6gDVzPFQLCn6yjTkSykBmgW1iMA0EnE+CqgbZZV6ExJM
sPt7bdZyqDgHreBJlRg4yMji7pWg9IiBCawqLwnP9k7GkpdGdRY0tpfqgN+hBKwN6oCRsNdnGz3Y
6F1GdcaTxrOo/8MAJHjChcofjfKoxtB97OFgjEGqwlIy9NWitaHs0G4A8GL0OEanodhbwCgLLRpV
Nc5JYbqNlWDKOsLYErISgA1nMogvYOLhwGueY94nKwlUNJJFuYZQCks5mgiB512lB25q7EuVZ4LM
S9JSAejCAi5jKy73zEDz2VgOMI0iuteIFwNwISIqVb245139TGtfiaJWLRjlXiyK/yPtO3vt1J2v
PxGSAVP8FtjsenpL8gblpFBML6Z8+mcR6fcPx4dno3uvFOlKydUebI9nxlPWmkVVD1TtHbMhThYm
Gz5kS4q0c1mISUA25+qU+MLQGBCj2zPfmlhbdVRobgYgFRCZPvUBRz16xfQGx6OqKFbElzFxCxI6
enPH0l3CU6fSNzz/ynDebJwxijXjyWJ4SLpcZSp4xi2IbHOH3xiP47353Nxq94FPPPKldkYEdcfw
N4K667Zj7VIv5MqRjVbzPFH/vJGmo40JYjTOJvdaeO5Ub0wersv689yXQ7alMMlXxrnJBQLhGQ6R
OeHOCgG7TYG/ZN5np2xfntnkvBEnfan80OOtQwNX2XhurN2H5RfIJrlt9dikUJ9p8LvkPGJgqnu2
a1AZfr++1tXC4VKSdPOMjOVaH0KSlpxhkrux83RyNgx0luiH2vSrDOw7W0nfFRTDD2qkS5fQtkWo
CQU73DjFzYQw/4kkDkabUfyI3tqX4PHcgovTjb3vwS7cqm7rW8okXU5t4jERCSw2cyI/eDbvk7fG
s3bxDlW4fYgDfUg826NufTQeK0/51gIsed98KaHdpdscEDZh7NpNjgf9a+2TB+Ucb72T1kw7wC9m
niBAsFOZHzg1x4knGUAyreE2iAd33HRbawZqGWVJ517nWZuSEc4jn/mi0OOW7YPNQYXV595SinTO
dWrEYJWDFODmEEyqW+lNCezz6KfeoZciVXym7iryMpF9z3xjJLvr2r21yNm/LeIniqouGhchXi0e
egXYL2gfzPKtIuvqY3q5Svk91ILeMOPQJ6QfattvmsvUv5qK6cbplyZ5IcXBqI7V9Hh9cWvOeSlV
ehcp5YB+7wyLo5Vy4pN17tPfipq+NaPy87qkrW2UjH4tAA+X21ifNd4b6ssontrg938SIT+Bki7t
cmuGudX45Gqx5gb65E/p5rztbLo/m/b/e1wwybRPNouMrp83jfoKsg8INDr7WGt3wtj14IZTz4Xq
EXOLw3xjB5lkzwGoIFQSQWxofKmRwhbqg6G9Xd/Cdav2d2nSjTbspCmzEqcU92gmFRVSO8oX2+7P
taG9J/ZTY8eH6xLXrdRfidLtHhmvUxpAYl3dgNqscDKz3opxVmUALRhEcAiyP3Vf5Y3dqP1sQbQu
ui1Yj1QQo0X34/pKVvdO/YPriZ42Q47hCbqd+lSbpVSmNwJUk9wE6ehpoC2tzLsQifP/Jk/auSwE
YWHSw77z6rGmdwH3+XhJ7K9Z8DCYW4gKq8q3WNz87wsraJE44cSEsFFMaIw/1rxxIr7Rf7hqjRZC
JFPLQ9GjvA8hQQ8OL9NyScyQa7Dv0NSyoXZbhyWZWzPME40TiCrQfs/QnrNrp/dxeNK1s9JuVMNX
9+5vGkAuJlptM5ZpgEDFCj1j7E8AdI6rYmNB6wHnQoqkDjnFKx8to0B2vYnu6sN0QL39mN2UgG1I
HNRQgLXs6cfcVW4yn2QOiHR2W8PeK8BzHxIeMlR221GF1hxXQPy40xHxvqJ/8eeXZ81wba/yhGvs
LRdz329AxnL102S4rU83dGi11XKR7yCSEiEPPGRNiH3oRgeAML1rPA7nZi8OyXv1I3rQd7zcoXC/
Ree7Ho4u9l/SqDTXRrOpIDcpHFtxkGs5twftZ/Cz0x1Uw4mvOdU7+jruSjTOg552q/64enkW8meN
X9zQgFLOWQz5xtMNyxACB5c+2eHsiT869mN3Dh6122BywvfrZmhLruTYE7MpDTDxYN29EyM/Qm9A
vtdsla03pPx5gixWZ3HMIww6VhfX70lwNlKXJ8KZqo236dpreKE8f6K0hRjNaAI9mUHsjTBz08j6
peMNMeNCE/33FBE8awhy1FvtwavG6O/R/clmLqQCjR3gCyOkduVPJaBeyg8BaFVG+9lEjjRu/H96
YuCeszH5SzF6j45kKVXMm0GZuJUB3QKQK4qXB/fAi+vZhkJ+PrGPUqQoyTYGGg1p3rohPxjj75bd
J7kX4tn73xYjRUV2aeUYBUd2F91o7ZE08Q9F5NVbzpNfqtCj3X+TJsVHWdrajAfYuoD/Nscdi5Fc
PqXhxgF9jlewdegRRdIYWRLbkpwtYJsRYo4J2M7CSN/R0gw9OqLT6F+sZSFlPsCF1sUDi0QJQFk3
Hm0v6+y9loMmRHGNjG+s57N+z+uhqjYjcmD6RDKNRZrFuiogybRKl2qu0oHy5XsL1WB3ShR719e1
JU0yhBPtIszyQyOGuj3rgUC/YNmAPVOorW/rZHTMHkXrjGF4+rrgVY1fLFOyhB0HgAALscx6fCoz
1Yk7hoQn2uu3+ow/WynQx6GHBhDyc/u+jJxBLdG1eYyrlduBY6IhvChiZ9SUHVeR5JkaL7OZ2+vp
4fr61jZ2rigjlzDX7GS6lyqmIYBjoPztcMsyN6qfQvUYZu9RiYxdYm2EtytZpXmVf8VJAU0BaERB
BMRZEZAtjVsLlbSCHAL93uhf4tjPOrRz/wvdWcqUbp4ogeKeppAZtgUqWMccbRuDcWuioG092FtA
gyuP/nmJFtBk4b5MWOSPV3AYqKnbRtG6LH4xiKu3+0Y5cgAxJPplJnjD/Olge1a4hc27Usn7KFi+
+30VmEoJwSLIL6T+ltjfi/KlUjCKlk6eXeF+6MpxbLnTmeUeSDdeYXR7ken7Bp2IjHUYU0s8kuu+
qWzxcM2L/vi8/vhtkrVoqybMdQXaDXAWRwsec/NLslUtnX/jkwxV1UGcZoBWjEky6ro2gxqDcC76
0ZBwZrniNFEPPk8zBbVnl9+iatZv5GNXIkQsbCFUMkwisyYyhGWLWkvxkqDWYkWdV+YIm+LCB/uZ
K5AFTqqvJYnPifFb59MNVV9SoiBeFF4OhgaqT5c62OK/XFfDxYdJhouYYTegoNG6+oABQOVN6w5C
7NPxBzViJ+93YXljZSfRHa/bk9WDRhfgDCeOyUA5QZknFRis1Xk/hvxgWIiW7fDQ5OX+uph1Q6KC
dBPWXUc1VnLabOoycMTjUot6dAMBNgRDYIzGAjwHQ+1Qe6ZR4QmLP4xoob8ue82TqwvRkg2jPfo8
2WzDOlOc4qo6omy1YSfXd/Hv6iQbkvczfxTH4bF28IeawoRwp6Rbxex1k7FYimQyejMnWjJiKWht
bD1+aPbd7/iguNmlPuSH3HbvtSd7hppL3e6whd+3tUjpvpZ5CzLFAIuMOUg0WLJLzWbXg2bn+nGt
OtbFGqUbagVNZzWzY7XjozH5dvHI4Ho4pua9mhy6LfjmrVXJ965lel3MW4oRx6a/Mc2LOfy8vqIN
BZQhU5Ik6Fk5h8dK8Tzod5tB5OrvA2cY7Nngl4Ut/ejBQLWAYHWal5DftfVTxf5NzAEWUgC5YeQc
wNMff9/MBBozG9gITH5cem46upo8GeWzSUtUltKzGJqN9+z8i59cw0KipAOoVZGKaZBojkezAGHg
faUcjOJn0G4o2+rpLwRJp98zEvJihKDIvusaw6WdEw/NRky6uhpw1eso8CIBKjs63k9KQvUKBqiH
e8vS4UhGAGVF5AsBND8mDTfOay0GVm0d7BRoVyMA5v94XhgPCoIiq+dFHRr6hgkek/mt2PAc8xl8
OiPg8SL0tdDWJPPtKkWQhbaJrQvN1Kvb3kkw7C1M1GhCTH3WjlL416/R6jb+FSiXFqK2KOOsh8Cq
2NvabV3v2uIXsZ9Vc2NlW4KkV3Oo2FUItjKsTAHrZusB7pLzd0112bQxb/eHJE/exJn8AkDouLyf
0AcyawzDMZrRB3IHI04n82SCedccnfgQO8LhR+Om92+T09f7wGNu9+WpOXdeejb2lZ872HK3dLfs
70rHFAKrv99EpdRECZj0WjdnQJa7L8ouPOmH9lw8pG/6TXnGoPRbfJx2D5w4xn11Dr0xRHC+4U5X
EEzwCaYBBGZ0V+B9JZ0Ar8tczxhgLsbIpSewm4Ckuwduh9vuEoff6462jzYSxCt4yh9lSkmMMQ1E
bdqQ+R5OrnoZ3sj9eE++VN7X3LVA+K6C9j060TN2/WBsaNxKO8ZH4VJ41DNkvGaEa9DeFge6L3bB
6PK94vZ+f2/s8Yy9pLe2b2/t82zePqnfYp+l0CjE8zYoOcQqh8mrdoZTnDgoUt3mx6V6pne2o3jm
jeURT9ukxtLWvNbyjCUr1Y5VT0Yd+63fqf4EXrG7wX9/xMyub3rqidyTO+bqe+qNDn976nxE6MnW
8tdM2PITpHBK5G3dAx8K1aIbXYWKtbvHyRl8xf1z9XI/+1LurZO+2wI0XI3jdAsEQmRu9/kEBzQI
OjahwL5bTgLVapAM7xzxRfdbz/JjtzwnyJs7mPnO/MDF5Pl1Q7q68wvp8qk3KassG9IDjTpU7ACu
+C8kUMyHgWMPfDCIGj56IBRBYqjzgFa6NHGnMnUTbcMZrG4hujnxYMf2zYzlH0WoOSaIYgIRDUhM
vOoAI92+Q3POP/LX0vkVHsNnYJAcOzd9tbc2cM3BLmVLekMbVZ/UALIZF27Yu2HuRUgdKP3GNv5/
FgkNsQlYk0F/+nGRpqhrXk0QBPyG6QdafV3jLvsOJALXeEgdoGfErnCLr0iQ9M6437RKa9ERxSzc
/8RLitJXcZyZw7zHo2P8GL7wmwSI56UbClAm2i7/Pvf2ZHc/r6vn6lvRMgBYDNM/85zP/nmRFE2A
lhVUvY7tVV+t1LH5L9O6CP7MtdfE8CJ+EltD1as+bylSCjitWO8jkUBkHTv8QRxUx7rLvfxcHvmh
NxxTBzGVAboBF3PQT8NrsgP6Q/RC240DX7HHAALFmBVYc3Q8lSW/B7qoLAJJW+kO5ktRuCy7K+ke
OUXbhoGo7uytyHTlgJHZBikimJsAAyx3UWgagKdNtUJLfpWJ/cDQRUGDROAhlG41Uq4YnT+z/oaK
RJsBGumPh5rGZSwoaWbAF+Lb5fh9omQjmlpdDeAE/idCOsQ8Fgi1DYhQm8ppgcHQ9ndiq5V75e7b
mJUgFlIKBJ3t0hGZVZfocQkhk45UaMhB+ePb3M+Cr//8FkAQEmPoB0XaXn7VhWqmN0rXAttdPQ0I
D1kE3LK9HjihMo/A2ujAip6uy1w7IxtzJVQHmjyoxKW1hTr6urnoMP5qZ34elMfUqrfs9vwbUsiB
Zf2VoX3Ug8mIzDzlkAF4BjcjOzy/3QLjhq3u1603jU44eVHrR+Hp+trWlMNGlgtKDljyT93dJcvL
mNk9BqXG2yD4FQ9PRff7uohV1aCGDaIXXKpPuXkyFGM+CoFhpPK5YqoT6j+sNIGHfb0uZ30pf+VI
ZjnKYyPLWsgpSpfrt7S7Bdz0dRErwxugeTc0E2lxDQ3x8iS0YsXpgFYgaF9WPExJUB4CXrzWkw4+
R0LDwxhO074mZX4p1OhYM/0rWnpSL5/C7PH6p/yhTvikMQZoIzSUWeDpJSeo0lwHe86AqcB0CFOn
YVbz2hdReG+lQ/ljpPmgoe5dWqAoNA3uiSa3byMemXCaCq9cGLT8gB8v9jm3BvRSIy65DHbTW07N
zBAtGdN0H7KwcWK04u3joq0uZRS2LzPXQ41B5bInDgGg4n0+UOMncNnZWztqqHMOo/Uas14tvYjG
3UMccBUKXDuDNiSgStCSu6KbU1ZBOdpgahSxX/Cx+N1HCh5Ntq2RHfi89Hs1r/ByrtCgf9K6zt6a
Sl1pSgF6J6As5sYrCqj32eks3GmvtNNo1yMa5U0FzHIv2OJdMWT+xKZDY6uOPuonxFLvofGbVO2T
PWpOpCVvcBheBjzjCESFef2Na+idbvpDWaiopomNvPyKSqNBFtTuSA9D3+Rqa6oyZHwMnLHWxue+
p05RDKfBeruuSivu9YOU+QIvdiKe7ByYgpDCmrK/pRGtIyeyud44xIxBz5s3/JETtg+tIHPLob+/
Ln5lkbhTQD5CzoR8juY0QouQ2Li3wH64gI5hT5T8EoThv3CDOGrwLthgQWeypzWGMDPLBAQWUWfd
lUR4I0sjx6DRRu5sLU5jqjqjlwMQxsIz/eN2TpXaCyub7R0DlBND6+dejGblVZaonuoQQeMUFpqr
pfN0BngMd1qXh8/X93TF5iL5hFAJnliztD/KvzjSSoxJ1ZaznUK8JLrfM9wTNXbDVl/rlhzJbdVF
npW6VSO20FIfmOYXYgSvSWqfejZtoVCs5J+wGPh8zM2Zc/z9cV+jYCjTZFbTGh3qmf6UANEcpE6i
fxnC0f/n+7eUJa0LXZ94i46QpbATq/dG1N6Q8JJayvFfyEF9CQE90oWavKZEYEBvCqErcaTZD6OG
0NlQGvU3M7vImUwjf7kubyWUAWYIiouwozDUfzrUFnqRDxx4RbPTYABw6/X+Meu3EmUr1/mDCMma
iJZWbJz5rfqqcBNdRQ/86LWi+RemUUVhDn8YIjM54AxjWy3G+TrT+n1GfhiCp0T5dX23Vvr78cML
IZIaYMzJaJJZDSrrT90FrD4D/5KTo6q+6OneQMt/Kdy+ve3Ynm3pxkoaBsLx5pnxVzWLSvo+RUqa
8z+8UGbjWPTQNxnI5G45kqGR12wOjq15AdCqYKgQuQN4RMkfZqJS2rGeVb7sj0FC96DL+IaeinMR
iguluUsmejT0/vX6Hq9p5DwDYoK01lRhLj/e6jIIFW42OMdkaID7Wtzqxr94AP0ZM/mfCCkwTEWS
6easKgaJHwTJHpOod9t4a05iTfFxWiqsE+Ixg0jnhdwVphS6HLawZt5UTL5WTkeWjd71DbPW9GKe
IcTbFJOZurxjlYWMrEYLTNxHaoW5O4YDc+rAAF9ixmvDF5Fh+raohie7K8VtmabcS8H9hv9JwUc6
MYnb0bFI1GhOMrRAIQCvaeERo1ZGt44Sfm8oqX6jIAG6Syet3IO5IATyJyHDJRDWdKJJkL0Nk5aE
TsWC6q0NWLazIzVrndZswQrQ1NMDo3353CRsOgn0unmiLSfbQd7EipwCxMgY4yvLJHHxXMgMJ0Ry
44dupKHYFVpRHJRcZV44RMG93WsVfKVm9X5Kh9w1Sir2ejUwNA43Nsq7UXRfCz32iVoFRyUPjrxQ
tKOlGDu1nHQ/L63Rn/qSoU2NjXdMI9OeGgq9GBVeW06UdkW203NOHnRA7RduNlD9ME7N9DrWppo5
vZWU9/qE+riTDlEbOGOSg+jYiMTzkA7qvqsy/lUJYxUoOrGJniMlQOPT9RNfjShsiqAChg6kF/ID
FFiwTZ5aeBgSsH9e4qAqbzvwJx5BoUJf0doWJE6dd4NXKoN9q9pdkjtDMm7xga76ejzh8OyBH8bT
4ONNBSl6QnIFX9ECY7gYhUv7J93ejc1GPLjm59lCjmQRsIH6OGTIvtg1hhMnv2Dcm5CH75+EsDe2
dmtNkmnI0WUoWo74hWSx0zEA65dumu2qLVaWVTkqYWD4M/EQlG15FzIMuzdYk95GXpF7tXFTUtux
1MN1VVmzpktNkc4oRf2q7A2cEeKvy8CtR553++si1vyEbWrIxKEABXSM2QwuQogez7iGIgOLDj/V
nTpAIBZliPdC6WNc+70ghRsk9rE0t8q3a2phg1LaAHKCRkDv+1EuY70i9HkLc/WixYDrBsUL0o1J
ekBp7l+oxVKWlDLLumTILIFtLK0K9KFdmoHEhTy3aVU/NkzRN54m69rxN1qXND7MqrFJLSTPDBa8
m3j9OiFavxqgvDl9sYWNsyVMUvlRV1nVoJaJ0BbMyKAoNvmu1J6DaGsT183W4sSkiCKGh1G6ArsY
gfUAYNnAPu5H5WLH8S8epTejBbQJRki+I3kf4nnU17+vq+qaR8YPmAYgHuAwdUlVi3HQyrTFB6iV
QGpBZ3MBsX8PlEbsrkta88kLm/UHuXBxKehQFQkCX8TVNHjLUyFcViXlrtXRJYkEOSV15dSGtRkL
QOelHBBbipX0NCnKItDnRHVVA8JD7GLLo5iLjzD0Ggr/+hLXTMtSlnSaOVgrjGQ2/3FjYdgfB1pu
GK/14/rrYOQKe10qTQI5bmzfmsD87zHbx9+vr2JV+xfORQrS7I6wKWixY2H+O64VB+8udO6Gd20l
NqZ91uzk8gkuK5828rSjWA0H0pnVDTthgW2avU4A9m1ifp/VGLhuqo187pbUef0LRUTCJjICClNS
Jac+JV5pXqqEO6PqDnqGmMuP2mxDMdYM83KhkmEmUW8B5g8iqdA85MGcWO2eeF4holTcttiC/Fs9
wUVqQ9L5uKsF6J8hLjVGRw+OpniomtHVtwjeV+UgzAEjLyZRDNnfAP8nV8cRGXmTFecoQEsm8PcV
5BzMvHKvK+XqDi5ESUvKTM6EIZCtUTGvbn83hwN6Cd053K3NLWyCdVnAtyQ28NtBovlRQTrN7sss
xwUw9M52xuK7FaWnStMiL8OFrumwcanXOngZEm7/EyiP9BiW0uWCwG4g0XkkJT2ZcXNuQgIyzS9t
VN2ZhumoEdQ0I7gm6fH61q7aFDwZVUBaqxiwlZSzGkCjlFY4xVQpQf+mO8H0HhiBd13Kqq4spEgH
CJSpomsTSMEQNMDlxJFEid9xPM6MLY6rVa+KfkMKjTQMZAUku2IjR1uHGWQp7U4Tqce1GEGQp4Ve
WVPHDr0h1B26Rc+yuo/oPMJDHclT/PmoNlpnVlnao05UjYE/mOg6UsE5bCrtRlpn1X79lWNIPmCM
lD7IlLmIwxkQsr4hPdqDbFLY+yTAkGb9AxSLu+uHNx/OJye6ECm5hMHWckPRITLFgbHImwvamdtU
3xI1RwZ8w0BvSZMi9MkuVYY7CGs5TxA8hcqjyW4i+hTlKHtsNG9tbaYUV6Iv2gSnF2SZogK/mzfm
fjshGHnNhVsNqscxqn99L7ckSsElL5W5hRkS1THxW0N4CQt3/aR6IW52MGQvaTzcmZglvC52NTZZ
HKF0J9RcjYVdQGxYo/OiSlF52oLdWhuRYHi8MYrhRBNZfWkztRwwM1aMvGasXCLxWldf2uash56q
HTBWW+eHjPrTlDpB8mCTyDGJOxhnqzuiMaQO4w2PsXodFx8j7XMdZ40YUyxYmI9ZN+5KfkYWcUPI
6q4uhEi7mup9YvQVVsz5Sa+HXTX+c87QeUZMs5FjxXDaJz5sC0eVtgKZOQVbqIqfDQ3AY+nY1RZo
9up+LQTNBnwRFnGqYyiogiA0yjqFSNxQf1XNDdv1WQgFnC5BqQ5AhuiCkAxJnaIIYrHZkNDeVUBy
VnQU2Qv1Hx/LRzGSBUENOtS5jrO3NU2Az5gEuzFuU+/6lfrs0j5KkdRdQSNSK+Zquj1pXpa81gAW
r4L33tgYa16XYyHzi1EbpPMlOfZQGklqIvahrbkHQ9ehZlbp6H0LMilNbGzdZ/OERYEpFZ0jRIVm
Syek2XwqB4ocdwc1iMYnPXFty4vA7WKARRRpM/PfIB0tJUqHlUW6ycOUwJ+Z0y2e+E7LwofrJ7Wq
djb6UiwTSIYGk3RbWENh1X9qVXr6nuc9fcO0Z7APONvqDP0cO1KCq2qq86gSSgRSMJWWyjSoI0Wu
nhcnLToIkDRSZJGrr6iCX1/USusvZBmofxjggTI/VTC7ptC4DcAVV0OP8RefPAG89qFAD6jpMTAZ
e/2X0O3e1S2O1z/Edh+jgY9ypQNT8TSzR9MA2LfzbJ/Sy3Tf7KY74T+oboq/65x83+GvAZrGnGdU
VF3x1uzRiuYZO3TeH5JX1TUdgq704lKgc7Z/039e35mVpryPXyjfmKKou1Kfv/Au2kfP5Zu1iwBi
wXb4gnO5673WmU7orHjMnVO01x2x1Yf+OYT5+AGS85nAyNt1M9lcrJ7q+k01n9XkSLP7UYen2FDu
lXD3ozDJCcXgdS6UCcK01AOAg27sQgVUJLYvagx6PtXBbio3TNKqmi9UT7pQYy+SPI6hegbAQnXg
oU/WzkRsKIKDteUB1/ZSn4GGGQo6pmlIFgmND2A4nDmm4AAHgG4PDCUGgBuhKOx19Tl7u648K6+x
ubn6rzxJvfPYogAphbycv7TUScltVn7D628G0FdGZxh8u3Obrc7uNburMxtNlXg5oAlDMhxDOSgR
TwESjegvSI5KzBzwoagRczhgb8mLTY/X17lmEylaZuZcsY6exPmDFv6exc3ExwoCW+739TereB2C
jXu4UhymZCFDJm6oDK3U2hrQgkjyPE2AXeu674LH3+icVB3Ve7Wk59JIPWL3+wpj2nx6Qw/ohkdb
6Uj7+BWSAiVpHOEzsNK+L93SeK+C/CEbCl8NwIagvU59iKfMRVHifS3QLT2kG7nrtcuy3AVJoXih
zhiL2AVTsF1Vls5E3yb1YiT31rBRGFrToqUoyfAVqNYAUhdLJch21iXIOCxP737qDSiRwcZ8sMS/
MT5LiZKlKww9sZoZzp2Pz0m1HzLQS2UgKQYJuXhprHAXEbcm/zzT+vFIJZM31AhIplnqYL0UKAbQ
rZhrayMlA2dnqtE0MwdSk0+RE9LGUTCB1+TxRejFTteD1xydtVNuPF6/lWvGbrmdkhlQmqAs0W4N
M6ALxxieKG8dq7XcMvqVJMf4n2dl5n1EjgRkLpaBJpuPRmBqq6TBiPrMzvC7B0Ryajg58zL15fqq
1m3NXzGSkqCyLlRrvgHtlByCZryhLd0Rrdp4XawFysvVSFphxG1ImhkiljSPOdirJ2uubrtWYh6u
r+f/Y1L+LkhSD70KxiRUIKlGNXRIQYcTv5mTp1l7vceAuj8/4Q13ijwUq50N2bO5ksMvgO9iThMN
XpgMlcyZPTRqMVEAkvWp0f/KOB32Jp+SI+r4NipxWSAelZI2b5OgQO2qu+JEUfHc1Umm+Nc/ZdWw
oXiuognHQMVxVuaFC9FTExx2dQRsT/BiR8kzaDvBrrujdGfFG6WCP2Aan1a9kCW5q2AwRMxnpGOr
7rwYCPWZgLApeam46dbsa6aPHpZ5bg2+rzTzq1UC9okAy2zoL0T8VtCXDvU/puQHAKFcVPj2+qDs
kzh4rOrk3DaFmzLt+N/2R7pdCig2uM3xzQr5NeTHvvZL5VwgiQuI5v8mSbpgc/tXEs2kITYL3cLa
5eVzQb6AknZXACX/uqxV07g4CemWhUhgUVCNIg+f+hgaBxxQRUe0CJdOZsRAB3pT49frElcjXHQ1
/p+iSdcN0YtiTSaum2HtE+OodDtCHSUx3aD2RPfARuSXtuji1oOXhVDJFLMqiLt2BrrWywcLvYbE
OKfNWzqpu0YN/bxuMViDlOEDWrRrduJb/ZV/stSfNd4kBsr5wJKSuwgqfQyspgU0m4GZ0jpye7Nz
aHSYkltc87L+ZqPxXAyP6gBQ2+eenUzyZnVbqEja+h3/+xXS1lM+dmU/42Jad3fm19GN9rWXHMHc
QhzqtojeHDRVHQv3B3Cbnd8oFxKfe4qfYvRx+npdDVZ9I+D8/7ch0oGo1YQ52w6fApY77mj9NyQx
YtCej15HqqNBG28Am/DGzVp9S9KFVMnIpWEIRLkZQbj2gFLtR5Hz6xu7BW/ST4x9YtYSFXv813Tq
0A196OZh2Hpwr3rPxRdIpi/WMl6kM3QsxwxdBUVAf0w5bKxT19bcyl8p8pB8gQR4ArDmGfK8yXbd
QdvHAL1+r73sHRxvP0c33JVvgeIA/vKYnwDB4gxu/1V//KG6GE84pm7vcW/7Em7on5yP6ppWt8X8
WeGgoqOtLk3DD3ikukVYDy+KsNVHNerz3rX6qD01XRw1TpLF3S+qJpQ6PBjZO9Dzk7NoVHZD2sxu
nTBndHyYhqD9WgheXVTRBEAgsIzmEfwOnT9GSRP5Ws+ZVzC8bNt4UDqnLUvWOVFUBeEus9PqFCZG
e0ATjH4urApZ2UpRHwbSmU/IPgDtX7XQkRpEpf2WNX1w4nWI4Y2iDzoPVwoZb9Cs3OYWS/eJMrB9
kzegw1AUzentLr8A+dvykFyuvRF4DC9pAeTRwARt4aBVBTLozM5vUrQ53RW0tr7PVPQ3WTeVndNY
tgZsp0JYph8YND/p0cB9I7CIl6Oj1RliQD71ZaN/jVve3RdQ7cxjADZCHXrKvanNomclETNBfWbf
t6kYLUenddc45jSph7a0jRyzFqP5g2ADz2ANmQFXrI6gWZqVREe/YzQcbIayM3okrR5mumpPHWP1
qz2J8dmw7ereHoborgGCxskWXD1WmGTbgZ6T/I4rTTwge0O+ilZjR5FH+EXQHWZ+CYqL0Z1GtT3W
KEadQk7JAwn6UPdQnbJfADbW3kTVaJZeVZH8ZzBZih9EZhe4IfopDqqdlUAgD9OanrpkVE1Hi1qW
+0hlAbqjDgIjQ7GJd+CgIr0GzM1EUx/HoQkfaKBF88RUGtw2zNTu8VCPdMes7OybVYcB8OuTsIyx
8bViO7yy2IHQnN6TgLenCEBcN8xsZ4RDYic7AFeNv83GpG4xJXm7v24gVwZ2EM4v7vB8xxcBGYDW
VZ0TXBbtJn5ELPgt8e75KfB+5E681+6KY+y99WfrOPqRo2yZqRUchI/SpXAni5qCidlS2vt3wKaK
Q/TU5+70AAzbr9PO3iUPAoAIF+suABoc7OYWTeRqYMJUEyPdQLlD893H1Y8prjVA7rD6tqAOYAJu
TDrZu6Drv2eJ/YPX3cXKcWhGMR6vb/xqzghpG5AVzT2oQH37KDqudCsDGjvG1tXGD/SGu4XNvvOo
on6tC3gGU0HQiXYyh6SAZ1NUJJKKIt9INMy++FPEsPgKyVdbbV3YBHUvFzWp20AZ9mBinLJ9lfTe
9fWuGuWFIMkTC7AWKCiuAfK06pDu7bhwyiS4GET5f8x9SXPkOJrlXynLO7JJkOAy1tUHLr7K5doj
FBeaQiEBXMEFBAn8+nmeVV0dqdZkTM9pLE5hcneSIJZvecvzXEaJtr+aW59GgADeexeYGnxdPyY9
0EaOIUkKxWe1HD2cOBC9HMN7F3uz4khtMr2eqjD/nz8lZJHAI7/EnkiR//xSfXD15sbgms74vQMo
e2FfgpEl0fyF/QpJ8/nzoRIXUIi6+lCG/PO1uAhhvTViRIGh5Cuk3CCSe8Kpk0UAq4X+phyy0v2V
6vFngQVD8gaA/EW25WOzQscl77XqIKNtu4TBZUSoMu+Rnv/1OH56GaDUIcbm4EJ/6E7/tCvx2bSD
vihoQwd8rOMkICeq3v/6GpcE5+PUZz9d40MChNzXi72LTxEP+2HjjhAtGmpe/GJGfLbAfr7K5Ul/
epLCQHZkuBhLadhI9LDHWnSdLjQbV/6LJOvzCeGhKIOWOVp/H2m0ZdD1Fbn4o7BlzC2UBBacIdFg
02GSezaoIOlQZxMjXEp671fL7bM3Bm3FGAWOSy/rj9Tkp+dEdgyBFwZxoRhAiHLMSwfSXVz/oory
2X6NFf2vR/ywXVnYI83DgkSyJldYbJln6q/M8R4r0nxzCyzyxk969asO3ecj6weXhhnkeTH///wS
WY1sob+I4fcj5EiT2t3qeOPT1NI0sCvotEkIr5K/np6fDSjAF1A0gaULenUfNkx/NqSjyCPS2Ltj
mC8tdGx/ZWrz6TUAWLsIQuHfR6F68AFsLHs8VxPw40C3VPe7vn/76wf59KQDLe5fV/mw0CoVjY26
+BaUsgGEBVQVWd8NxXqe/Ch1i1Gn7Thmvl6yZWQP8dj9ypHss7Pn5xu4DMNPc7Po3cCVF9MTVZuv
wYrym4VqtNfvnBkAYlhQ/PUDf7rkf3reD5OUta5edIHn7cRW6ady/aLKJz3/Yil8Ap1B4RJysfC3
iNF++kgtK1rRunJG7GLn+od1oh8tNTkLa1h58Svtv+phhCIxwEizVx582iZRW0PdEzB1cNdBMOjX
H33knsqyTHz1q7jis8T7p5uLPiDOuhCUJV5gyBebDOXRRtsZEiPsYhdYZeOvnDE+n8fhRXAhgLju
R9Y+jdVU8MtQdBHcljo3G4nc+133i2Lxp7sPRID+8zIfJvIK5zdQ33GZSn9R/Xm20FPyN1ETpUbu
KjhgVlP+11PpVw/2YeYa5RaD0Lii09pURVAkiAA6lmr9f7FZBMPuX4/2Yc5yEUBBdLqMYPgI6eWV
LwjPfuXH9un4AVx5oToB+xt82Eb9sO5Ld0KwWQD2MtVfluqamyqbihdbbnFAJRNSsb8ewE/XYgQC
/EXkBvXmDwFZ089zUFCJvYdtoiHaLtPWj09mdjd/fZ1PXxTQsNBdBAYYB9Sft5gagZ+VNa7DgJoG
pVOg5gdFiPyvr/LpRvbTVT68pTZC5l5ZDODA+qtuMs2GK/IcqsgmlM63kle/0oz/RB3vQof8r3P9
wyXhklovgYR+V0Re1ZwM4ZVA8+xi8UpctJtgaB3eQy3agfOE+MaHNWEy/AW487N3+PMtfDgJ4QIB
ZS9xETAb2swRbFP7d8Zfb8b59o/h/bfX9X/xN3nzj+Bv+o9/x/9fZW/GkkPt8M///Y9z/9b97aZ5
eX2b/v3yxX998MPntm/y+qX97x/603fw4/+8ePaiXv70n7xTIITezm+juXub5kb98fu4zcsn/2//
+Le3P37lwfRvf//tVc7QkMOv8VJ2v/3zT/sff//NZUjq/+3n3//nHy8P8PffTrL5IfXLf/vG28uk
/v6b5/zuAgQFkh1OGweyzb/9bXm7/IEGvwdInKG3hnATrtOXhlcnRyX+/psf/Y6cNoZKgodwED4X
OB0mYLUvf2K/w6AOAp5hhJwMhNv4t/+8sT+9n/96X3/r5vZGQoN3ujzJh/kJt1YkIdDwwI2AVBDS
+OOeHMPwd4AkCvy39FEvpF1yfzLqtqoHohFsuwPZej2/IQjsEqdC1aisZ43SX6DOqAe11U6WgTNt
UH+LZFpHkFKBe0WxQoXcHLwA0lQk0j+8EeaRSlXDxpkERAtDHmV8WtmT4wL3Jsf+SHtDvvJ2ibcm
Lqo7qzs/Czv/xAISbxt0dA7OhCL82JJ32i/ryQ3MfTD1PyCLp70NxOVAN+5itSyJO83aTYphsP5B
lLyC+xKdH61s+bXPCngOcm9xblgp6y5zOVpcWeUUFIKNA9RXXqUGQ+yhtm4jNsvcBbt6MFBw89b2
wbbwwpY96PWKdoh6LPioKOShMRluXB07O3eWqER3Bv0Zypkc0tKaOB0DaU6aDk/KtGTcUmqKu15O
3OZ6ZcWcChL6SVeu5d4lM6CmARxiclYP/FxN6pG2gn6J+OxfrcE0QkcU5n2svtQ1udfFDZ526NLZ
Q7MERu4VXthLUxuokI/S0fk8dOG50W0zJvDLDaDMvBbnSbT996iGVnzrtzRZ+8DfKUaKM1TkhT6M
PGaPrIXW245gwyC5CIv1ISYuu51gEtHArZ65rw7rALQ3eDmJT4bpUCjfS7uxplCadmINSNq8zC+s
DZsr8O0YVOC4TxI2MIj0xH6VD1GvXwUb6301yzgpx7H7Vhfo3EawTJAJG8MgbQPCjiDCsqOoRnJW
dR/M+yUu9DFcWpRpQ89/LC43PwdBqvg0ohRr6iEfkfPfmfhGcskv4YyOYRjKKviYTyKFEmHaTDU9
1Xo1LEHqWl6BEF7uVj3WgBAGS2qsjzdO1jLzuzZIeMSDHdg9AK85aNYPUz0nxVRCpXeE+jAEfM1m
aufjKqMvPFAyawyf4WUmIZrRLRuylPOGjX7GB3MKauMlZXzR9AkriKQuDAINBex9iw589yhE9NCA
+lhtIPMB9NxEl3QgwW1R0Ntg5eEVplfmjRRKfnVYAbpTuomMOp0QxxYZ6+wzBwE+KyVmg7DGbHuA
TrPB1xsbxPB1QsllowvbgrjM/GyFbP6+59XVoopDXN8uTcf2phhQslV2RhTMGKxulDpEg8/zAAJN
B4UCfVLW8T0TZtwCbQzptrmhWROvasfW5slVIGArakEpcxs0QtGXhsGwAMUe1Tetph5EkMDlSQ9S
fRLiIfCSzZFE8jyZ8mzW4qqQRQQstFo2QFFAvBANSFQWYbr8GDtd+bjIptwvfpXV2n0MTR1c6QE2
nV0ksSBGCjhFyKCl7JXvFgd9OkbLd9ujLt/o8ZGOLgzlh/AWHM+vPNbNSQ4KM6S1/ZiNKFYn87re
it6Km24wBk4ddRY1xtmUUNv+DqFDu+VQuuUJGTvYoxC1G0jkPIWthxXYdexxjNxWJ7wP4es6lOmE
5fbOig6t5zZwVdLOeqW7ljtyyYK66tIFUL5NP8k2W4ry2losdWB6WFEnooIZUB4Z3Twa21O03ma4
RiUo3atzF3mZcusrOMkXV4FZCoBkWgAQ/WYLNl0NJS16azWxt8SSCL6E/G1eenloBFt2xC2DbeME
xIH9SYBklYfm2i2b5QWyXcFxkMOu6RuR0rCH5Rj4Q/KExr/nJB0m/BPrA9tkqBXU9yosEUOTbm08
bDwe31RtOKBV5rs5ZXV1i4lCgbpS9Nl3TLSXmNz5ugz+bTtN0IZt0dQ4qGbsnyA/ilioRNOBbRh2
0Shv+0olEYXMFiXwv0zWsHGdHNzgdbvYpkl6rI2NlMLdN1DyAr5lhWKSMBTFLjhzy0RNwQvnothA
y9RHVNWxXSghyFcAMw58iiw6bFktFfkEn20HxHrZJRexiK0DbnXe6LXA4TfzRNchve6HuL8i7TpB
I6y2d1xDpGFGpyWPHWxyvV74lazpmPERDfpU+sS7K0U4XYzjS58BkBWW3+ArG56HdY43DqyCTpzV
RRo2mG1YhqepHr8uZq/ByUpYMO48t8uFDMpTHwQ3ch5kPjr4bNFoe6wJbc7R0qERPxbgcHpyhYhG
bYt0CPw2i+aAgnFVBWrTYa4qHx2vQZEvHdRMDsKZ5E3DXbZxK1Pc2An7Wel1eYDZRGeALr1AXpUD
w1xtu3Or1yYf/RZJGmp7tSaZh/KC0zQ47gjJGKM8N0J7uRlq6G/Qodp080wRIEyXwFYdgqnhdwUk
2cKQ3Zcr/15GxktLrcluAtZqy1bwdV34SrRAJVZwzu4FvYk9TD0j+mvoEt1A8KE/eI2v9vNK/HsI
lr9PtfuuXVde9UTLV2PnLgvdoU3n6jqMVrEdZB3sGGbe3QDNDQ7RInvf6Ysc66rEFYcB+SacKN3F
QdVehZ50brqgrQ4RW+d902DgacuHcwX1qBsCdHwSTq373b3wPmRX6I0jJVptlX8qw/gh7ox8pu4g
dsHkYz7O9GkkFjwm2eP8KitDk8lnWBKigA/CZLG39MMtOH/8vrEVf0Kf630ucdDQZYHzEpqU1yXK
mxsRU8jetfMC1ZLgTq/95SdnsaNwlNwGqvXyqBqb79oDChgA1vEwqMUBHGSaTh0TV167RKlwelBP
hXgRZOzvHdgu39f1ApC6Kz2s+w7qaT0Cpc6tFkCX5zbHeLDNEgfPkAJut3hJRVrCJQxb9kqjq8IH
gLJ31oN0wuoK5TYQlOMg3gd1q/fS2OZ1WihU4GrjJIW7PPYyfKp4t2nQbz1odwR6g8XdTaiLNS9V
KHMlkCUvS7ycOwTGZ9F0j25UoujugfbgWwD/cKzfEVOUucO13EkHZNcR28p9FPH1aFFxy0vJV5nS
aGBTstiwfB48n7hQEe18ti1N2R9JXHT3ShGSw2oZHVTI7dBjj94rEPBjvRyxkJo+CwLZvNTsQpGU
Y/xix1h+dRenPEXURsteNULnxGvsy6K9OkoqM83fYJfI7oLVYvGpVT61LfNvzBxHSQBlpgP4kY9G
EbbzcJofQQFFjWwVzm08uEYl/STEw2wEf14Cod/rlXd5ryabtWPrDkkfk/oa/ivDzkbr8t67nb7T
bhce66EqtwWJTS7w5x9tOA8HmLeId8uDt6pFz7UDWmU3zm2w4aZWVw5fgjvlMZWH2PlTP+ylyfQC
USpqfLSOGyjS7Iyv0Ta0LCInJQIJBfGGhQ9Vc3nh1YJN0PFgfgDZRpbpKY433USBdVcMKUNSEMAj
C6hNHVfFvEM4iesVPOhdEGFnJDHpsD8pu+k1ZC/tONDXOugZ7ki2D52y0zvWSAfbb+sItFrCSiCw
jMHDHdcvoI6k1VjVb4phb5aNFzyBCT8eMf/6myVS36tQ8/3KES5UIWoGhAYyG4ikCYLF+bGPZbPx
o/I5DKI1py7gBZHWGRfRI9dmI31nz6hzYIGOILEIUoqgE/SElhmKmPVVO1NYzBtneuhmfj/A1iqQ
4oTzLlFVdeNMM/TdiE1nO12jcgXMgVDhlkOiNbHofW/XbroB+2neDaF9kRG5LptpTJAuxDDcW7An
jW2R+Ygp08VxynSgbk78CfE1DfPJV1nXjluEIAB8TPo0Vl6/rSY97aXw6wPmcXvuFm/ZDZqU4GX7
CuarWHUgGLobYtwOsJwwuhW86XJTxGTT2kqcpGgB3y/jaWNsF+/KQFdZOYoSYFcXm5xYn9jSgd+G
wBVCYvqKRAjpUIB5rde6SgpNb03Fuhx6IHO+rl7WBE3urUs+OMxsHEQbnVMDHhZC7Lmeine36g+D
4PG+QBKREuO198JCBsksbgQmAQe8pdbNQdVTnailiA9AO/FNXZUkk6KA2ZAFgHSlcJgFlqHcMZcc
yIr57dUQNtXMdlfgXkDfkjGd1ugTusL4iVuhcgJxyHxknc6oXeqrYfbgQQAMZmKwnifEDVGQGrW8
ONAMOrUEginYib90ahjvu4oVW6ooIi0IJBxC4++slWuGD+FAbxRQnQiPr3qkeskYq/bAeZlETgNM
PQDl8xTFO7n4D42gLmZ0fKGLZRLyq0u0AkE8iKwYq3Uz1PGTwn4SeyS4ckcD0zAfsA9mMPAj53Pe
M+HtR2+dNrAhwQYq5ypjgtgdFHG/kyFQGGVSZuHaRbA784tzFJnnKBDtzsH2HBZLJkYvx5EPvMSJ
mXHalZOnNsiWwnRZPbkt/CC1AVweGXHtZvSdYbci5M9GGo+7xvSPMMyawVUlyy6e4P4XC/HYkLr5
FvNTGSlMlz5YIlxJ62NXG8Cwggm24ZWAn01c3OGM1xvjA96z4IenXuO0KXYxxytxNagqIcmHGcbs
bvfI0CJPFC89xCjDDp41QCcvM/yY4s0S4HNIrbeNB4jfWHtPTVW5WH5LvefDMh+htAxojmJgxtUU
hyIijHAs09qdIENabWgdCkg0Vd2GC4uwO24eOk5yArp/VrTFbgT2CNLZCpXTrlO5y/tDifZKRpYI
vAg61tlgIBxJyCy2tprhMuDj5rHn7y+UFK9T3aECGSvRTsl2tpsG6FpBipy63Y1p+nFX2znciVbJ
HTrZxQ6MP4Wdm4w5NRLxZohY2ebwbDP7agWStqxK2DSR6scqvJvJ37RTUN1w5lS7ZWjFrp7U17F3
Seq13rcBz5Y1bh0AqOT1V9Acn/Xbglw1IR6DrDx193HlZINb4PTtv9aBBlSx/VZXvdxZKndLs6CS
o/vU6YIfUrXfSEg1voJMmLbzYy0HmkrkEPUELwfYmcyA3UXBF2+Nvhc8LiGrNTVZw4KjqqHfoav1
tKDWk8bCXZPA1AmhFUPGPVoQjLEqSV9BZwcLIhPCWY+Vu6qNbgb4+9KoT03cIoWYZzDDuK+xoKWB
W/bYoyFDaYa8tj0KxwHUkKlbBZ+5FHps165VzyE1JaRslvu16Pwch5dGVumjrFRWgBINS1JLdE6Y
jm7xdqYNRoEnBnWTWdQ8byK7twHLa5B/d6GrFOoH4wA6ivARTgh3J6SEim5oQEpHTewrVsR1icaB
XOedouGaLBSerHbtvbRHnIpyjRryQoO8XrXTsVFPMDyFsLGelhuKuhV2PIvmnCuPTcGCdBAxoGKD
sXsjW5IMtJVHt13jjAiCcGYakaigUVpnHY/9W4OdunOmgzsMkDSr6jFbyXCjxXRu++XMYb3HfZyb
F/tBGcG5uSjC5YD9hmfhsv5RrjtqiFrDnSXIS47tF+3Sh9KjJ4F6TRIw2OkR1PwSawD0UsKNctdI
fxe1rE+pbu+61k+wTmQ6LVBb7Jd657LiHMc9vMynqP/e04vHgO7L67WvxI6Q6r0MkcTOkNHbD7YW
WcwsahQEz7YC95F4Bltmx9DbbtfumwaK8NxWGLpS+eTgEugaQEjdR42FvLrgyqITIG0SSqGTrveb
pJS03UrXULQjrJeIwJ1yGAEgAygVOFzWibMY0nyXpKM+IYy/ZKTePWbubRQBY1gX6hRaSA6sPTT9
CjJgaNaqBzSdPoR9cVqaIC8key2GaQtVobsWGfluUOUdWyaUHp3mbhTKO9LG7E3LbyPZOYnbtgej
xg1n/IkGzg+nBbnLbaSXjVaChdVCJ6Kl0F4cKLZDOkf1Pihux7BpEaWuiKLa9pZ2I+4GuwSLB4pX
7GyFgDOcp+BFXUUnf27ypURj0vbdXUXbBz7C46CPcCuLdMusQY5Qz/421usXHQ9O0s9Bma3dasHx
X6DnNgyZCJtzLMog0wP020t/DpA9+GdPVIdQ8cdw0VtLoGAbdPymER5U/CzoSxAvee/4mmlR5xrQ
KoQX+hnV2t1YLGfr6DuHkzAj8q1ul5cpnAEoGEusbu5o1Cqqu6gU95WNvvtT6GxbacCMgozeroTo
1WbW/KXxms0iMArUH0Da9LY9TOZTDcke1O9qJDICJgetw2/Bf8XxGZFnHTXfIGcHizHwHzCKZab5
vGldyEhEXAFg2IK1r24J+sYoSywJ68HIWrsSXgkBx6oOCj+hxuC4snWxrQ1M2MBEhXi1kfJ9LNBD
A4MFYE/R3sQw6U4R2DU3NA7IxnObYSt8VFssVE1QJZ4Tx0zbi8/VJph4DCMoFzkGIjwxQhifjEco
Wp7mpioTtx7eVqqe+Dht1oq+mLaegHyMkC75FGXCMtyNqMZkHgphKU7zIZsa9Cu1ic5QpgDmOv4u
IAKeXICGqENUrzrsQ0xd22cL1wrBNkJMyP/XaTFAAbGjagOfL+joQPJuWUONI3++bXiAMokz8Fx6
mPhNpe4blFrSuKMyNwZId6LgEE6dYU5XF4VhGHu76VgQmQTN8EgW51vtI5gq1tJ7aLz+CWlbnGGq
AaxaV9eDJPfgyHxTqnsNuzXjEHRLA0+viWtKmGOhIJP2IR0T7YU/Qgco1UgBHepCkmZc2nNgoBWw
csxblKxLcHi7W4IvpoYtDmANdF843aFjGiXSwPSpxuXSroPzzuKv8Jo1xs29sWaI1WvYwlrCM+io
o0lKCsybgfzwCxkmFFr8aHGvcxp6HR5LAmOgO5RTBFVfauojFPCQmBc8pT2qDQGuRkqcak0T7TgW
XQJ0LYWHjLltxpjiTp0tSkz3RQc0XA8Xg42oCpVCm7dKjInBBu/Je1jpPRnqtwjwcSdwb4q13o/h
/MIjs6TUek9lSGXqe+IMDU9ooYrdvKqjS6GLZZfIpo3COKK4PZ9rKYsdi5wVh3flbFo9t1nYCgBL
0VDNY1Sw0pD6UE91cZiGa32HmkXiSJE3xN1VEA59qkRzNL3zHdn1si2dK73qrYjHm5L7j2tt/KPW
/FI+LuBhwZOpeTNu+er21UEw/XXmeFvDS0njL1E7f4P1avDUAv6YhaEND66Ds0j6xV4Nokr9yelS
YeZ6WzumTwaAR7MphLJ/ZLerCp5AyP2ulPtUA/S9Q48JqudDtLNwcMNeEiHO6uHmzj1IxNLRfFPj
hPOiol+RSrZ4MsoyMkC3FUWuOlMc2raY+tkSeAf0v197HI2ZE9bgw3shbgBuHXt/WADyLmK2C9zl
vKDQ91Jdir5DO96amaA+3zxEi3cb9eQrGNERgGZE5tRRaFT0CIcYsz+Eo4ZToQnew/wtklKnkZ7B
K4oKGB+Los5FyQReoAk2q42GJCI+iO+8Oq5NfIRU9FUHVeW0DO2ztDAfohI8YxnidGzDtu6Slgxv
oV1WkxSj2IwBO0NHtUqmor5dZ4XeDAxK3Zk/yMK/aWf/Zq2wUcNpIdeTk7JosbuuZWclPYvztRyS
CaJWaaMv7nSLancRQg7gwmHrHZeI1dji3uq5tLi4SGCnU2UgeWTsAjhxOjhMVT1kGMUUgvodLE3q
RFN8J1CvQJ17kedm+KeH5P+oc3wqX0c5yXf1l33jS3/5Xo1vb+r00n/85P+HzeMLkuH/3DtO7dur
KP/UO7584R+tYzf6HYIW4Ka7rg9BRfj8/Wfv2KW/X+zufRgtgEAQAoT5r94xc38HWwf+QChuXDAi
P/eOo9/RmoNwN9BO0Kr3mfc/6R3Tf7ht/xcC9GI2AucCSH4xQL8jdKo/gJQMryOCwxiU7lFG97Kr
ztOK5BdB5mPVkWk/YFnjEHLAISmxSsY5fPHaPropWyfEroRIeIzAFKlvy6HMOXjMde9PV7pHlZIo
/2Ql665h0XkMESNCsBBQrKALr0EMg58hIJl2ghydBhKTT+uxQbLbC5clNs4riLckkA4YOeQDYIJe
CXmKWfstaJ1XFFp3vhrfJxKfwsk7OH14J6jezH4umicRv8n1qJGmw+iTFQe+HLqqvHKjx3rwrqfK
McngYz10WKZmG/ddMnjsNe6/4+5SzU9OgKVcuDZvy/ZGxSvSyRoF2zIph6dGd3uDBYtI1Cv4cQKY
KwSLr7L3tjnREiIsNdSwGXmtaufRBhatTnsdxX0Ck6kdiR8WZCUBZedqfAYJOu0bBHpmSOyl5SQO
qIaejI9mc7kNg+++AOPlibf9FmO5oB0Yl6fVu6bqMDgXIBROv4m9EU4eummmaQuaT4MaJikyl0wP
I3+JGGoq4HE094VE05RWO3dYN8alWRcUN4uwORPI0UYHKmH9zjrcR5bhM4TXcEKEIFqx8sPkQQ4e
Pe7MgBAaOssZTcNkNVBoKcvv9bhZa3io14CDOm1q0NjpUNqg4EDx/tZ07i7WyHnJ2VeI0PnSqj31
neqW47KCQ9PDO3j6ZoTLWAyNZGbSfrlp1KGq0IDXKELMUGxqRCz2YpbwI3PRWSM8ZcV4x5syDXEQ
dwytbVSzxvGGB/p+jNDXHZjZTl6HHBYtoISY9nlFFxlho7nlMjp62kGVGnD7LrIbdEnjdHX8DTxn
7iaGQbZ1/dVbEVxShiPduu+uA06UCjMq9clUT87UbjnstKcQnUn9pYckxl6BLFrBCcep6iVB3eFx
KlZoegTJ4qBNhnITUsVYASmkumPpD1WqJ4lo6eQF83sVruDHwMhnZFmkUN2BKgirn1ucbHpeMhhD
HUuwiPzuaMT9OCzIQRSy6RczN49o8+94VSQNogjm6JupQs1XRleTmlPQoPNgKoG//CFQJvLd5oui
831RdnuKtoO2UYYQ+jo2D9KaxC+BDAj71O0bdOTIDvXJEwodr3HDnoVxX6vx68W8BkqHBVLquB33
vnwKx/CguyxCrwkKtPezh0B/Re7bOpiGgd5FdXFb6PZdcABHBoVI0F9cF7N8zixl17PV6gXR5Gs8
yoP442Wg6SXQsylRqkG/qEUtfjhEpnoWpPgSR1gkhHnvU+y8uRTZSRlBGKJxsU2gySBsdaSkydGc
ySqOyN+K3FkjHLxk2LTMoiJRO93GXdb7sOLPMast2vl1eEZxkybERnshfZsabgzSEMI3q2jOaxhL
VL3GR4N1BLT6yXGanbPIpOuebZ+XjH1F2383FKAzIUkt1atb4IxWrc2CDjWnXlxaT9ciNOBdasBE
Zgu7uyaUqBURbEGFb8/NzNY77KNL5obmyu2wrKkb/FicKI9kg8yZIlkNh3spyFUJJtEeG7q/Hczj
3NXIram+GXj4tXBRh9HSv0fDMwltWea+mpDANZAHdorp3iAYQ5ueonfbnYe+3lpnRhi+RoeoQcku
4L3dFWPY5tIlwcYKLM0QuNl8gexITacjeDk5bI7PkZYkIfVVJH3zwFrny9iYm7qqjlXIrl1wIgr/
OBNYivW6fFOC3NkF2RpaTW9jQasUxegomwzqDLFBrL40UXVAi3KF8dF6o2dGnj2Fpj5efFQjb6AX
NAhqS3oE6igYgiw0WE0+AcRgseM1tPPXpNUg9KKwcBWyYtgVyiBb7tGVuFaDX57KtqBJHc95VHpQ
T/KI3lMEfonTe49hz9t9VTjBPlJxcE+Ab8pCtHmwfzunwhTFVzV3kAAJ1vJpVP2yYehr3mKCQNEL
Vc+rsC3XIzS1GWBQvtwFDdjwXdQPeXPxMW6xwaIIGRQ4Fas6HVx7ClEYhVQcXh6JIOYpAEUgqHjS
V4ayKcrfyDnn0qnvOaCF+TiPUc5FL/cumuCINX/0it+7hOw8tEk2ht5NpfTQ2FMcEXY/AzLD5M0Y
Ik2GYErQXY+erzaeUPq7QF0isY1v3L0Jkd3+b+bOZDeSZMmyX6QPZmqjbt3N54kzGdwYyAiG2jzP
X1/HE9XoVwV0AbXrTSIzAxkZbnRTFZF77hXqEYfzVhZXj/YkGJehvrUMjTez+yKcqTpMCfVzMfcE
hei/1v360/KTwEcjiHzJeMbKj2nVTbvMh0yJcbDbGDnnKU0PHbzXxu3hU6I5/dWhmW2dezKep6L3
jAncbFhnPVX9wZ6955je/WJ7Sfq7I/8fGmNMjmFKV1Dmjk/OMKTMbML82zW6XB9n5o7NL+6W505Z
4MrvPEnqla1NvrBuzbC3bB8cWwwbp8jCtQ3csXGqvNvm9f13syj02W+B+FLILwYB086pCBdDytvn
tf8yWvLGdGtE8HLqc29QKHhvKEJqt2hUb0b/C+vk52+ZVD2nxBSffGcMiczw531O3bVr+VGvRX2Z
p52xUCwtf3UXm4ESDfNit3lfiuLP4OrH1KmNTUT7tY5kdiHN8tWK20Or5wss++MivK1lFfvO6V9k
kxNMxY0SLr8nL/0socRYmbYjvT2IY5bEWP6OBcosUN+GoGUTy1jxuKrSOcYtUFLK2DZG6DLHoMzD
9dhGxyWnn8Zmu8sAdGqcfqWTHtWU37Rib+t4q1tnj8J+LatqF1ruRpA6ROxksW5hQkTKq2Gb1ZVn
TwXxLOxEHaus8H6VYTuclmHRmiky3//IGMxbxux93eZjcm9QSJRI80YZ68Wgv/QI1d2lWk7bphim
oItK8qm60S7iTVcvBmzTCE2AiHwf/rWDs9eeV9DGl1AnTmOqY11Z3oki2f1OBQVkZITlCZN7umaN
nME4Z4ke2QjDzRhJZMR2yEUgltDYuTpTW5nb3M5D52ysVprrduFiKlS9nIbIFriiVbLrWWu5Z9Js
noemTD7neKmfSvqeDToOVVIbL+FzHZbFyDA09xGREsteF/U03BzppYe6cox9kk31O6nHaP8jUX0r
Y4iHNX6Wgq0CFaE/eHIvjXL6Iwqg8zc3oxKmfewelSG+0PJKqrk66a5+h/Y86ZJ6Jq8NcU3yKN32
fhG/GP1oHCw++mqIDO8R9tQLkgGFIzO9aj+put6U97zbJWQ+ZViRFbgjm8NHc8yPTSy5PTzCErac
H5a1typrP+GAOeJu+5BtO9lbszOcdzNjI8IymOwF8vqEedrEOFzlLUCGG9F3JpUfvrpDrw62KBZ+
qEQpaCaLnHyYy828FWhMI4vJEmW9W0kefjAczo6WNeJxzfOFUhGL8tcyUBgLPGL3w6ntd6OX95ep
EMlHozL/MJnOxFKGERloheA//Fmyyob2w5Mtou7TcTuDA9ESAZHQ9kWW/lOsHPgU+D1EvqBx/W3d
SCaf4lhr3LROPOU7nqTAniUuYVFe/WZ6s9MpGOfxKqcSpiMapulE+d4G9VAs62QW8B9p+GnZLIzB
TMzErDjHhnlWETfg7GcHoy+ZQOTsb1q2SYf6bk8cT+UL9+rRan2WEQxdMDVQOY5OfoneNPH0mdsp
9ip02HLZIGA94J3U67rH8etAgCrOy1WShJdMlpeKxY+qBQhZSF2BBdmwTfGtTNkUlUOE1kJSABrI
zGUUHRO2Jq5S5v+rTiR6nWuys0ZDbvpB8vBJaUul/60md+AeiNDg5jhGELOrFykZPpvTYr8sGWQW
fgmchyOdn52YclsmZhMgCL0u2aKe0pSYpUIv/rrLmPp7igmEp7dhmJW3uunhNlO++NCguPy9sNpM
FQZ0XJmyUk+z+VnGDiEhHSJPs2M0uOZG2XiA/ZhWeDLJZKwU/FmPIXcC3x1Tnt4gATHLhfVA7T2P
QOxsOI6rMoc/PTsEVj4VdhCB/WyZuTpr0zHEyFsVw9yiMjJFd0fibJcerWko9T8TJrLVFm6MSuSn
otNHEO+rFm1/LIz+oYpGMuc9x99lDPJXcRvtKtEEDmGyQZu40bIKi3YCNwO3WmWNV2y5HTyoVMJ0
GDCje8eW9U6mWHpoI9cF9E1bd2vnhnPNusLd5G1W3+Ach41pMgXPQ+2faOV4CcxQ5lupIa9LI0PM
cazoKGIYm0kItWEIFT1kklXfXWR571bWzzvXaJpdF1axWE3LpN5rXy8P7uAOr4k7Z8+e08u94Qzd
tm/CLl77mXLepdNll4gAi0tWCPVcZLitiUlg/siaSpd2ZqwPJs7o9xEjwQtAQv4FyNd9D9QXR/hS
cTTcCOc25s7uFWC4v/VpkRxFdB/w63TK1kM6DDu7aAb2WatcXdXodh+dQzw1oLN+MvuYiwgplzpX
hnH+0rMb83Nx7QhqE4SebUOEYAWWqqZ9n4DcScKSXxxAlK1fpNM1dSrjtJgxLZjHF9P1cvMZkA0I
IW7EpbD1fMgbD1N3GjtybbsVR32SWZ0RdEvtnjn0l9Ni23RtvtMU713KPWki5a8Ho7GflXKij0l5
GPOsaG7fe7ydcmsvk3xjgDAdGp3YGwxl5UY4yWHpRAzPEhNwo7pGPk2mWFL62N4JZDGnPJqBi5kh
HAplHCGHw9WCveoHJYfob28PLLBttZ2mq7BcEKxDBpK7xamHtQyluUWPpjP0RDWfUqW5E9BWju00
hKupLDY42qxNMhbniG9trKaDyUZUC2IN40IbQIyP+NvcF9j1B+5ZaKuB6oC0+lXS28/GXSEL0zDI
QlgNcxL5mhKTmWKxmH9UDt1gNWFQpxbLz6ck/2EfVXdFk4SKyIkJpkHf9A7bd0Phb1KVfpShzHbS
g70nUT2xOLO9NH5MnFaxzGek7Ep/FeXk0JrLjybPr5VTF7zmhn7B25OtWPTIyKGABM894OmqWIZT
NtJWwkkxKyG8fsXQ9r2PwgMrMDejbfYr2Q7DqpGkkxqg2F1mHaeiBnMeSaEjXf5cwgLAgjYrRQNm
VXlAN3rvHx99L3X5l+Owd8NeBfPw6C6vibOs5oxpA/MkvG4B7N4LQhDDAassAyrUg+FBQDSNuepH
U9PwmdVFVj+dvC0llZYzjWgz+ZWph7dG6HfW0cT2IjEyyfDqauWSqapOcb21ZJ3xDsW4vgz9Qyr8
HcH9qaY4ey1ycWknTMxe3VJW5aG9NyXMAzAG8SxJdaOTOvAo/wjLl2SJhmKjoT1SPX250n3gkOOM
75b7Zo4/88AmnOojFMu8dhmXEHg/rouSTqCr700ZyyI5EFJn5y4Gf3yz57gU4g3FYtPmgCCFqk59
s/QnI3XNbR1Fu5ZQlU0DyBcsAIRBmjMkdEJ+do2G2jojCeok+VW75k2n1W8RqTGIe+5MVvLNLEwI
2XRblPaOW4cUKJYRbpoy7wkJYohSz5W1yUvoOYLkxZoFCO2jXsyEI9/naMlXldm+pCXEau9TVd6X
JOs6UJX/RRQ4sFBRxDvTSC9Dulc9U4kOsEKmy8VsDFbr5usoURcdGta6R+Xd10mt11XYOpvWQnNo
1fwdZgZ4cOheObNH9s63JzselpXZlGpTKOb5THpZERJB5w3ZhqVKyZdeEr6Ebl2+Axz9NcfO2S73
xtNoMjbX+/KadvZRaRUwzPjKYmQbW7vnviULMYVkuuFRUZdptKZb2jbebiyrQEbzqazCTR+zptg3
WRXswneRAn5x+R6gjj+rpirfSMPxNnbG/Bbjy8hjyMbVNKDoGyTorLpscs6CidOzZfFsAG+iddd2
1yZddm6sH/OCkt4a5NtMr73BCH0lDIDnVeSLwUiGPI7WLlCpUr4tGrKEzZSq6N2TK3GAd0V0aJdy
64d8S5toejCz3HnJGS+iDYutzpdlbWeRtyvL2tvKck52yd0bQR3vP5La+rse9YPE4MOf5I078SJa
wGXP/1KIkns9S47ChLsx1PHBiQE7TDteT1VhAD6VD3WoGC86kPx+SkhLCFrigoFtZts/KSoetk7P
n1xWJrV9vBkYBZ371GSIKjHfjsbcPAyxWd0oDS4mcfvu/b0YRjQuf0weUyW8I3baH/Mf1dxdfrtO
LFe4HvzniSgzCsHyUVgofWCh/ZZ0nPLRTWvkFnAvMBNz8LfsbJTHyqmc85wpfYPUjPdkKcXbeMRx
bcysBKzx23BxPWRuWK3jyn2zUNvG2e9IRKyqBy6eXVEbam8uPrKQE0ergjPYc5Kb6ebPvlNzXll/
hmr551biJxLOdcBXNF1niGdBkdSvDiLiXrN1djV3uDFoIhIZdH39ZrmfMQsJbnoyrFvUH3SICigf
hyjD/PMlmMM9+yU4kun69dFslgbq0bSfZ5YP7fxuGV6KEEIewLUHtrbExizRRKE3LgAp8yZO/F89
XtM1tdfbXbZizM7Bi8OClmmEH8kUmbL1HPFJp+rM8t00APUdV72M0lNUhSAzt0E60zERJext6q18
b9hIIPaiqTeGW9qbNOKFSFxLUeLOGYUKQ9m+PqQqPBimuIzQfYSOwlhMaxm/UvTK9dDIfd2IZOOA
1CYLDTFj13f22bSXqI2clZ17DhRRb67Sdtg1nLlpQhB4aPs1jDf4Yr5vCJSfKhxF7Udad+R/1KVz
Ksq2D8i9s/eFrQDOmEW/lh04N9fl3fExcw8m1d9I1MFU4m6K2eOAULIkWxdTCJ1ehL3KQGddhY5n
bNsu/y31nRcucIxp65D26Ucza+M09G5zhAM/5Lmu9omRY9IKlyFd5VUWoFksq7FvzR+oRlLuZX/O
7o9d3P0uFguhBihI6KB5M0iLZ9l8KzMkHRp9HfLYGc+jz5c8Dr0jMk2zxWk73J1K+pib7e+eNXIv
Sej+4MUIBk0aFBPkMQLHH/qIG0ljTuoT/I9wsoYZTGnefte+85VWtVqzhch6qfzxha/BA3RzHFSW
/qH6kedKdUdrdJ3T5IiTHpJ8DXnCPT2P8abAtEjJEW6MLDUCgslWUS/Gg64w64CHFmBu1iVNpgfp
mTdX63fRswErt/Ods+iEAB95zHWMIl9TC2R5dJbJeLRz7GFCKmBZStsVk84e9s/iqHI2OU6CtB3V
ykouUX/08r2XvhTppauaG20qkVneFnwUg0LjZluv7jgXoRE84a3qpmSbAd0vM8OtXzUX24hug20+
9oJ5ZtSkm65ZiPlz1A0n5wQYQCK2yn4Iv3JyvvisNxRrABEikOJ2bxndw9Qlz06X64PTjzezAa4Z
getsOV/7FNmoNv6EbsxJH8fOribDFdwaXdfrsa2nmAzIU7V5z8j3zLxPoyEkLPT3nvCLAG8joLH/
zCK5c4Flqwv7P4UdW2e/xdYcl3m1wfo43mahT81MB1d5y3sHzbjyq5KL+5qL7FFB6jAqxB6pjgIe
qOgwdC2q3bmTOo6KoG8eP3zzWKzaen4cfONWceeNxmsNhk1CGajduAOiId+exO68aZ/5sa4olPJ1
OFAktaF6mNP7C6w4mQke03mT3mDJTv0s79DEWWsGYsXCreGF0R8Z6YtZ0PWS8sEAOCsP2lHvHtcm
UDqTzsYIfP1AkBhXuXjvndgFOUluQ5ksgW/x8vdJudxik1dqtEr8fL3nHJipfKi6fCwHPss0KVZL
IUbpXb2QAxaRhJo76pfFb3mntUYLeLLr/8D2wWsZARtzM/eqVA7JE23ZVnKpsUm5dbTN6Bqrnvfe
/JVJkihz93uMwk/N3eaSObvgYpHmy9xc3EJc7Kk/ogevfUPs+8G7xXF4wmBXcxUD7ztVvM4Nw9w0
zNqeMUJ0O7uUfhDVMEAtK8BJYl+eFcLuS91OzjNba5O1sLT5YpUjwH7raBATBlbliWb5aBd+SqsW
kkfd09/NNst/CUF6TOg/mFATFimxI+H6EYc7wb2vTf9HFRyNJuLtqpB4y7ISd3AyzOMqYRkYBhNz
LW1sKFXikw1PE1T1RXao8yRQA0RMjOPVNGZFHZi19D7iMe2bo8j0Y5NEzNPtG+uq02MT5TuRGpgN
VHcity86KluM28nX72kFeIML1QShD6ps8jaM7zwyvFtw0zYjWgVuNWeG+JqU9V+8L0C2Hn1nAlhP
Ua6ePU5AkBkWqLIN194Jy8Z5Ilm5YGdBOSxPuZQrn07lcWjt5DHqIgQ0xcbjVRVTTEklzuS6bnN8
fUstsbEl1Dh4t+bfXVjfDOepAPrpc5ZM5Rl9XIMinJVb2cqdPRdPPtv6ZKfo5/60XQRD7+87P+Vk
4eg6xMndlDXsCHfYQmWual2jcrtblVhUGXgSKsgq55yYuLnLU1dUeG9e3LS9QRKfdVRfYwkpieHX
s0YWay3C/qWsot30bUoMaZ/KN9G5ml3Jml5mHGFP10vPpzOUxDH5EumZ9Mw3O5sJRUyvka23ujkk
Q5BNZ8eLdrb+rWjD+9m55yvR0BGt2siVk+Hvvt+2E5+K7RFp/OF209bqfkf21rCqjyxpvsJZPBjj
nS2wAj1EpD4zAUrzTdOds1SujfiriLJ1RbuZcAzX3fZuqe4glnOGMpn7K88zjoshJkFZrakBjx6J
+BULA4PaicOXqibaNjSZ3KW26a3dPjMOi0+rvQor13hKMk8/N7qtH4qcgWC11MOhbbCpg3KwFRoE
8ttQob0rer7RouccWjftaG5Q6kuWhDBaQH+MDf+U+qF9Zwn4qHM0X6qqx0htFSOpN061KfPCJgpK
0rxNLUd9IpknqsZON1NU3eykMH85Hm+wU80dg9tM/21tTx+MlCM6sY3yvceNO1OvRhNxbX71NGUh
RG2W3LABEpsYJznvmu3Pd2g+57dvH1LKgZeJop5FlFlgwdN7vfPBOu29l5fPmLBfvQ5fHaPUX+Fc
barSQPXKOERL2T+2BgkBUfOGYF7uytkuV+HIys+cNqGIxdr1Xb1iNh0epfJrLM/Zb5m4D4h1b3Kw
DzKK/o5OSotBinTHwiycV/TqWJh8/6hC5rrV5NyUxyzXCK2bEfO24EgiIRXlqwo/OOXjADSLmbAV
AJmsBgcZEEsE8VIGb8sY7bFeHW1Zko9pdY/zOLkrv8wfmrHbL8q66sy+1Y73KaTzZI3imFjdecka
wo8JHpPtSMRuv4i9TpOHrHSx+Mb6eTISgOXuw+Z2Xc0Av6vOjpx9lYkt81FyguzouZ6sh9yIAl8w
lS4tCyMGemOPTGOmlzAsDaaE/beT/m3MXqwNivs1XSokCSNeK53aFZ3oX9hsuJKRqw0qDnqhCoj7
zNbzRHGaDc4qEtHVtvpHv+sQXZZwZ03pZ6+w71S6+unD6NsySsprNz42kyx2ViH2oXbYZkpyaCHM
nWXXW2/RR+Ui+4ROiaKtT0mo3igMr5YpEiqE+GEyWJERzVcblHsOHbat5vk5sbhOS3ZuU95qZgT3
M5lcBDfE9TLOM9ZhJiRlzQdNw/SjWrydT8yAaU93QTHELaDITq2yXeXQsoTd51zltyRsufv96NmI
XLGGfkeXDJ96a1kbmfws7Plgd/2tK5KtZlZB4utfaQtjq6V6iUvYibbedsLDOiuNwO7rnY9peu/N
xbzt8snaLIlU+BJsruvMhl3Xa4yVD0PeHtwkZ+9Xq79MslgBNsWn2WNkGFrzb2IS5lAk/6jeDJH9
/iGazFuopqtkVSsbAgMXq4YU7a1gC4zw5idPfeM9i1lnglxIKH6XbhzXimlgVJCNzrqj90mNYQ8j
/OMgh2IcrU3eSYP4SqzspjAvGQK13TJiyeUhYbg2mdnT3D/7BIrGcu8X+eOUP8tUBF3n3lEARyOT
OcTxz7ju5xDDjJpO9eyBJ47SWU0RjCJ7ZE7e0mYbbCK3hDAUdD6mVhiekJHobJkoU9waXTttq5r0
7/tuBCLfT67CnmtgDmR1gftHLPkZ9OPZ6eONWFhKX/YD6DfTuq61EGQSwFTcowhMFA2m7j6yaj5m
nv1HN9iDlfmEtBZ44O3MOI60qzN6GLom/eWqdJsS639OtH89kwJS7ubK2fWq9dGCGjNIul7uCtI3
VrHAy4LMcGdWoBTqcjj3vvHHTvqVb1uvwJvfoZefZjX89Fn9R4hwZ/ShJrmC61v2ze/OTx6FYzOL
6psn36HaHtxDTJaIK/VZwQebebae+gRF768BVb6xvZ829V+bKb225nyfeOXy2mT1ueu6WzQuBmFs
AwQDNK4qOUf7pTyVESPIcgJxqZKMADV1MOrmK+ujj7ENLXQI7zSN5hsbdv4WCLkryQCP8bd4MXi1
TQZQu2X+WRw8CGnJKamlv+5994vxMVYHWP5NHNUP3MVH6c8Pvs/aHGHv7lQGzvktov4Y2HDCfMR0
YYudt3NmecblfGNk562jNGLB5Hh3uUMuRYCv68ic/8Y9ulVDpdoRjhxkBsps1laBFvrctJUXFEzM
Vi2pxEgbMeRxzwSvnMXBrwcDZwn/p9qcjrHOS3h+JrewKea2ctXNdJRxJk46WvOM8tfWzdalFN9L
1wFEYY0V3s6MWXXpDUm0wXIbneJo5vFVqGJa4mEjg+ZUIDxgHNPlumtwP4S8q1wPYlfB9uwad7DX
oYz/Ool6nu2e4XQimdvlO6WHz84l4dM+FxUSzNzwoKMkDryh+Sya6WzTJ0Tbyp4xiFUgGa7zpjo8
BpHhMOVgQfeM8XI1F9GXaJJX4lGjUzGBgqcyc74tYfx1i4Yz1fwaR/qsvKp+yTg5Y/TIUCP0XZD6
7lr5qzRqImWsfdI5a8G7AE1Uc8J9LOwND8aMIsqS+TmcakCG+GD78oEfF4ZmUDQkpYcks4PK4Nt0
90FlMA9ZyNbm6Na3F4UJt4MpT+wA//ghkdVRL82+rocnP8sqjN+8Wo4ZvjidCxzRA8Hcfd61Go+u
NX04Se1ejUl6AQru81JhZFD5yZyGaxd7L7iVdkR+br2o2dpMxFZj7opdJ6hytPUrLB8b3CAIdMtW
WCGm9B49K4+eambTjORI0lePJlxjpyeSUrLPeomsHcGGz61Ifw8Ah6H3Y1E24DE7jiRjFdT7stuJ
cVelh9mpoBVQXdPscn8tknKbRctaJ689up7qn2LmASOurmBu6GsNRI4qwcxhbK0Z1HBmZtTlscRD
0BtHH3to5IGE+cbmNVJr88aqC2r9gpHzYw3o/BLXUfjUGHxQkFTjKOcu/vHSYtnnvSV+Ui9LNzjD
i+cF/PGvFfncMLguzJSbKB/j6BrnzjgHkjwmpNYZdwGQ1hWKNt9hDp4hCoh+nUXnH+altrZ+VLTn
mRLonDtp9B0WUcOVTt9qhbgO8LaC+4dGQyCPTyopmujH6OqvUMGyOMmXV6MlEcDcorV0CD14+jbg
gNV5iJbmQvRXevWs3DiY7fDWFjxGI2QKurFE8eZVKYkPUvbW0czY0tsThdhogPoCXkGL7WKSE9O7
QVSYt7KN3md/AGJz39oYwtSMi/reRD14BX49UXC+WYjrL3XiisdeMfi0vkoKi3UVexiUjEtSpQ91
6qx0H+6x+Md75kikS3lNvqntxdrHQ/dQxx4uKz9+GjHEkEcLLyWL6dgASgdT1mLhyfpr6Zofcdyd
Svk7IcIjHuhAUGbYCTB26PEJ2P/dy4xGFRrxh29cYP9Xw3g2Xb310Fw00RresEcUX9UUdp75I0a0
xUjskx4nkVV/Wsn3ohQz5Dfe2zXzYAUstHyKGAN5L5j26VZAiLQgNP68fFleeOoMkFPHLVmRgcBO
tegdU5YxMSm56qQ6OBIRd9YAgzJ+b1TY3buXmlMFqwp5BvZE2ZQU4FjiocQG1HDwSRKI5KHM84fa
I8THj/uNlRnhRwrfuCX8g1v2HjSSRcG0lO9RscOJdyrj+ZE8AH4hKULSd/z2MLeKDndi/2szPGe9
OoeDr1aaLPZg8ePpIAmk2OhkhMeOUmZScLMPoSH8NyaD0dZaFHV/FaVrNRrbobjrAHBraUUE9WAT
2UBW2cZM7zVLE+Nw9LlaswlbUJaN68aJLjpdtsNkvi9dc2o72NzintCggZUT9UdJjkjGK8TwmZNJ
+oejL4lbM5oXy0mU427I5l0qXNwL7EAkWGMaqLMk6RVk4YOGsRNCogB2cK5CDZe6j85e9xO3OKWY
S8m97cyY9afsiyuXV2eEfiunj2IpNyWZNmufKx2pPCVXq6xWQ01hlpu/veR3Q14/dlZ1GVkcvOr5
BwdklMA+nFRVc8+Wb5m4EqzHQTL6m9iqoiskHUuvuRdzjwSEsC83WumXudPlxvct7ydvqiIwmLfh
jqqOyP+XJibtt6GD7e1shLh28nmTZm3OnwKZ9h9nwf/KY/E/uif+S1rf/9ON8f+hx4Jtev+TyeJ5
jLvlp8m+ij//HtL3z3/1n04L41+4LGyMCb4liUe2iVAc/0npc/51T2R22BVPxq8j5f1X/k9Kn/cv
33CIoZHKIf5eKnIV/29Kny/JHvZ9RzoEqLvyf+O0oHUj/fLfjRYkCLoG413+ZET/Ge5/M1oA+ena
jJkkSXuJPnAup2tDJpqrwcbbsDJqGDmVskh4kB3BRQjFgTkK74FNxiFRmkCDVaTYHkOO9hVff/Uc
WdNn1fblgfmteWMznyJcKKPinYuBgrwrWd3eJuWFxh23KFDFZVANyocnSQxTvIzF0A7HKQZ9vm9b
2riiwuUhB3M8OZbod33opsek6bgS23L5xYCBsT4dOYSRKmdm9ZZz4lp7LlSJMYH/+n4LoMYUw2gh
j+jmo6O93MSkGm5lVT1mDmZ/NRWEvmUDirPII73zZiDjrLWsILUhPFcNHu8VuRaMtKXFPZjH2fSY
VIYNu+OqtaYepz+vbZpdIiq8rht3GZl3WxDM4feYIcaBvf40bSw3Rhkb65IVT2vJzX10M0jSUaCA
INwNF7PVNLBZneI1ME3vMA4S+nmM/IE5maWJ8+Gi+mCwI76lWLrAxE21IoUPJMqMGbcgM0C1Akv8
WhoTFLVPvH3XWdhESrdWv7TZMbOM5+q57VnlTUZLth/aNPs7aan3aTFsp9DCZ4hYth/KoqBXZ/gW
FAXVVGMU2Ler6nVsWs69htNUW4t3QqGqubWQpvZl1AJ3yDhzWKJSmmwdxq5P2L+4WrHBDkw3L3eq
ROmcy4QdLLGVF3q1iNhd1YxnKfKrFhOB87fUtQs52Y8En5QLkWO2g5NZxiu3ykn86i2182vR7JRq
29OwxEzJrdQ9uoR/EMc2FXtvpGzX/FBfZSbGIGxNnNPSlLu6aEkA0T7hF35IgJ0lzBfTpvMP7Bqa
OY81HcbC6GDydvS5cJjWUlxH3C5tl3rfo4dSLMsS44mdGYGHu1fJvN6OnUtCpQdvbyS1d7T1aF+K
NnQYulAIZDRKgUfO1iolLuOQ+0t+wIrb7SsFHeaOapcPg/FmmZb/YrshqRr4tgRx7SEOS9y2G2II
B6K7EvujpLVD7BMasEHL4hSqgrxoLgyiNUofAs9uE/Mjon7dzckw/NYDPqCQ0gDX4Egp1VaTefBb
p0PrLWJQ76wJ+Qu644g5doNrFFaXRiBcqxm8G8jaArDv+duZnyWhGy6pMt004ul1soncQ7pS5sPT
dyEj52VYxs9UmCwENzPrajYQMvTatDomYyDhmDdls7+2zWbBsmsgnbICxC6ATFfd4JoXuHkH621e
7WlkI1Y0NC2DoNaJIvLQ5qx/qwEfmSGxu24TOv2HcLvllUIP+8cA/tiW+daYppKpU2sGUkA4uybc
j9+S8caG6Hde1f6cJH72mJNM44XK28P2WxtX3r+NS95YN7ZSPGVxRlZLN8Vb6oL0Iexp89jciPEy
Haf+WitJX6zKBH2zKOv0zZXTtLf8kamRNXg/9RSZp9nv7XVuuq21TiRgGzsGKW4olLpzbhuT2Ixa
yIvsO9wjuWaoRMyEKq4RWUynKMopL43/oO68diRXtmv7Q6JAE8EgX9O7Mlm++4Wo6uqmd0ETJL9e
I7fuBfaWIOnq8QIHDRygz+mqTJoVc805Zq73pF71KhqWL8tojNhNvXy3CkwhG2EfBCOq43oS/rTr
AmKfzlKEv52osHDCdy1bibk/MTibs4vNg53OvGuK/JUBTzZU7mVUikprKM0pGNIxfEjrGQnMaof8
veVWv6+VTUoowz17ra3qLoBCR8I+do+8ypJo5U4tPB3T3TLASlQvU+0LjoB2XO0JrHKaz1ziaCFz
YVpaJ1fFZjNR2s7Oi8dd0WIO2KSjW5B/sN6KoffPGHayF3fwd2Vogkts6B5Tt91lj/Pzpk1k+8mP
NiAc424zclw9eiIZLvEI7yGGBbl3m15swnz85bW3poMhK4/eMIc7CnNZpM5cQcmEBsy6OKTmGI8i
C57lLvWzcTumkB/KLt2Fovrl5/oHU9KRXvsPVRTokcmzT39vukrijERK5fs3HoszkMmbmgPk0M8x
8ma6hOv4IonVrHLP0wcbNtN28HoPRWuKnUOz8KTMlu5+Dgfvw4ocpuJClLhZKmxSU9S85Kmaf6Zt
SbPO7E+oYkPBMXfEUCoWcHBF+xGO831uwgd8DhHjtv7udat3vTswkfvNlqeF2WU5wS32KQJ5KB2P
hezOvQItg//k6hU03bmW+aoMwaWbGr7BLJxu4mpZeG1j1ulMCr8pCAHC58kgjhFwJiTtIHyKIzd+
KAJPbIYxD65FgUMKXhXmlbhAcOAFXDNWm/Ig0tB+bkaVf5ZLnbFLDGK1nlgOHkdTtfsulRNPu6F4
R0Hk7BU4yz7w55bEQhqto0DVH0NTA+jFucS+VNX+0XEb7ytymmbngE24kR89dZZzJ7/rpHAfwqK0
r7pJFOstftQHOoPmYu13KFbZfDIqjt5qkoLZOa3b4nGKol+OMcVJR7zE/Hq6xtRyPlseZZ+Go84O
txogViAIxzBPDdk3mfxo51SGK9z91g+Sfs2xktGEdQ2mqQJntOG5HPCHlHsuTHuT1ZK+F3fyH6DW
kcSPC4d4zrSoz8otHlkm0J/LWIVdJyH1dMdXTF1Zj4L8aBaSlZAY3ruaO2oKcNilY1EjTbKayIa4
2NW6oUYaoeDVhZ5wiNtRsoxk9OQULOx202qGiBWkt4L1deN/NCksRowJ+hzZbXTnu0Vzn+hsfGLH
hBuzy8F3EHhfExcAfVB7pCLccLJ+8TNS1+FgT+K9MgbqPm4j5wzmjO1DDGqOcABJRO1uvbiMLkvi
e/uksDxkG8A0E8mmknMHARHUk2RvdU11qMfyzgQZFhaF7+g0CtJmFuKXA/du8W+QkXyrela0NbBc
DpfRAPAhYNGycoOb9StzcpghvvquXD2hTofzfR01N1NLsJwm7egX7IIDrxAQLqvRwV1jHLt9HFur
6Q+F8uVm4maXhwRrDlDQInJ+Bi4LTRi8DrQEqwz2dRpzho8C6zm/gUOAFfgWGqXfvC0EvX5ozw/s
SxGY6HfhYcZ5TqJqYj+CDWFXF7EXrZdU/dSY8nBUT7iYdlXMcqpTbbWXfha8irr7oz3rT9373jOw
4YCMog/uhtd+SQizKT9DfOf2xi6oXs5lH95rodiWe2XwRmjXggTR29ZJuc7eCZKCiSSpn4Xo9F5x
ZNi1IxRRmXGptEGK+dOADRrAx6DXZ5xuGR4JMLnlRkhQSTTnzQ/S8t8Fs+QOgE60YxWdbJdpyn4H
5YKpJHC94zDzJlV+nh/sIWm2fBMt+YZleYUA02/H8meLWQufwy21YfPdqDS/VLiwfehwjKpy75Q/
VEVaR6XpRcjlGdQFoMLeGj8RKO+zvNePHSijI3PKVbMoKnyCPDr57eJqDFhD4zP7XRXLUzqJXx5E
LgtQ38HUi3shZvRiwCgWhXqMisbZTuTIJgj8K1U1Oe4Oiydn4mOH9nn3QPTb8iDMUQ2Y6QF/FCLZ
u3OxfE1ZlPDYNDMjWgiH71Yz19EV1zrhIUpr09ww0qV1rVUv1dXK01+KCfbqsul7UQ6bsVXS+8Ch
3Dm+0vDT8kEgTtTKLTYL0NznqPQQC8OJuvS2D/DxYCsxi1keQhzd6NmhHhlz08g/B4tv+bz14ngj
Y8tcjT3EM2Yc29okvs6e4oG/ErH60858Z5sG3mmYpYegWTgtJAVvVyKuydGKC+tRLTWEPMI3y70o
yDzaQsccuVjDpFLX90kUj2tPpfJRuBozb8NWppqcxeZh7Pn7gSlnSgnSFZ3i8yysbpsMLVmYcdAo
5wJq7FI2AMRMVG2LKBspL+ELBg6hPd69XnvOejzSDk7cu7IXa1xTH3jj+CC6arKO1VwwQZQ+VraB
dqyhBECk58x5bGZerpkbPBULiYlq+MBtsOZlMjyX6WJvFQG+g49wuQugI8axVKeqhNeWeB6+Ml2M
16R1L4VoH/12gIPmx+27bWnvqc1xaA8uILYKKfTORx7eCoNNR2XAknTGblu6LHCggS5YNf3ogSQ2
KCtncndt6Yu9LNgdzZlq0b+4vBfXmOOAs4XJYrobZXpVcnSoPTLW0TRk7nE8suaCd5Ft/QQmz65n
7/C09NM3dh7nYAbbkCG0XACYXsx2KR2s6iK57Qz8704CLWb9is2cW5bG0idnNvk7SlPubvsIl9vW
GLt70cGNSuYTjr/9H5TqEqeCP3IctGmEsrmeqJ3azjpcNonDE4FVmr+OE7aQiag+Yk+E944luNrG
2BovsiIFsInBlOiabkN8DDdESIGiTUH1iRgdB9bCO+QBXjmImYpjJJwQcrQhXvCqfAJk0u8SDQOg
9fGXl6R4v/ToLKzULC672W7a76Yp63fZS9zA/cRzCLpATRQphQNgZOS9TW3g7OvMz5/HdmZdQdho
1y+6OE6E/+/STLxwMTD8DJApT4vVtfgyGlFiULPaYz+Qt1b2XPN+Zr8jkpatFucPcftd0DOjaXpg
DxXgr2iYCd20Cz5KLoxzZwIKuBgw7gZPgfjR8/wSLHDK1DBZXxG0c3rju/SP0/vBh2/N2TG3u+nl
X2pZtksf4nNPpZPc7i5Qzk3kHWRobjgW+9MJMnP+l4FikAyhQxJ3C8eD3WLym1me3jeZf5+l8CeV
jxU3n9Mrx87sHrFyfvzfC3Qv0E/r8j9yTf7flLl//K39/z/9GgFck/8akbLTn9Wv338X7m5//991
u/BfwX+EYFBuCp1PlQZFGf+u21nyXx1APYhyaHQq8B3vn4iU4Can3covHM9XNG/8X+HO+VdPUoAU
CLrzPIEu9L8R7v5ZvCKFEiJQNljhW/eHoLEDWe9vvVl5C24iwnR+YxFgpZ6cbCEoKMNTpcvukrMS
sdd/+2j+T8HH3ws9/tO/KIXnOh5CpfJtPpr/UPVilwxSXU14v6goicKZqPBZG4Ys7j6tm5100+Xf
S1+4mP6LDhE+/b+Jk/xeUsiANnq+itt/1E28/NtvWWOZqiMIsKCCOJ3f3HvgZrspwma2uAvnirhR
Wx/yGmJdWsQfg6gtwb0l/kweJGvTuCPbfs+b3sPeM8Huv/9E/ln5c/vpkGFYm7pSCE95gfPPn86r
6S8ipao5ns6Qpceq8+dNtHT+g3RqdrlLYYJNBXpy2Pz3/7DzT9GWf9l3BdeQw3AV2iENK//8l8ms
ADXWbGjmkXXburYDDxHHww3f1MlgH1PcU90q9V39MMSNds5tOsD6KkRnwV1DXEPfaNE1n6STY5v8
H346qEL//NZAxYT8cD7bY3pm/uqm/tu3JiZRlxQTYZGN6gmIhef4j1p0ExFvULzYnkuodBb9utVG
+jh5b6Gs+k8d0E5FHNvqfg6yT68lIAkL/3saszajDOR/akVk+f/P0ivl2r6H65Y8tnKIKv4n7ZvU
uR9Okg8DRK88Uoqmt/w22TnPC/ugbP3NjnDZkqvRbwmK3ldbZbFeiUL1DzqoisucxfKH31NxswKm
3V2tSSH3zLymV0OgW//Yknv+8FILSm+TYn3YkBp3PgfN2nadGXAtYT7nyb6Nsb9spsDql0czh0jL
ApTWF9qnLw6NG90MEM2gq/wRdxGKqRVi9rpmITll0HS9h5cc8S9Dw0+TmshTH+tpJA3sLNkjYSEG
uVhBtFtF1Cx3G47PQUxYrfdV/6y0bBy+qCn4IqSMS1GnLXilobDAqc5YwDEMAqxZR3ie5Cp0VEPZ
B+GHNeJzrY96aDr3gSBXNEM+VQrZqu6tblVoSdLPVyNo2qo30ydnCx/sHMe2YUM4U6QXztQLqQvA
NlseOPw/Ls2Mj3a0R0G0oSndq+7mGAx6DlkvU116JxYlNK/ZDr+Xa0/8aU0FK1Qr92OO2TW5X6JN
ZHs2lF9H7b6lOgT/IHBaDY6D9d5+tmz7K/aBkRG4WfiLsQR4gHmBVJ80cXtqotgRjBx4PF+QXrpz
0BnPWpk8yeaHwfaQax1khDdH4ZzaEJ0KvgsqGGAraS9B7xsmXNPhor44dHXYWxvExhX1GdOjL3qe
06T95dkae4iLpFo5OoE/45HW0PT7K2BDmu+yMIxQ2wIB9LFh01yy0BAkOatg01Ffjg/WsFecKIKB
o4ljZs5c1tSmnwC7RNmQXJfAC745t8BenRHW9dJV/qorHefKnrvXp4izTs8+WIbTC/FOyk20BzBu
VyYw5OKwah/lTTiHH9tX7xZPlpFezcR/JjNUT7SAjxxWMyTLa5CLFP/0RKvOytFhKresG+sj/WcN
4mPv0LAQfJYlDRfE9ur8cwHE6v5qfMb3zs6z7xnFBCqfn/Oo0t48UT40VIRQwJqekQTO8DmWb6eA
j9EOfbf3Unf8JWs3u7N1Zr+o3oZj6YWEWKEG0RHTG+3ds9opj7E/dO9SD97Gu1lKC8zzmxo/zTrp
+non+5Hff55cEn+IU8QTE2Z1vEnjLsyTkpMcni04g01PBr7siSh1AXSYynTOL8QGaMw90/W7UyUR
DqocZjrOtkwftJQD1l7eEzvHVr/9Ps5erEyEf1qrhSHV878P1/hPGNIa6PorL1ApCabJWs95oOgD
8pqthC3xnAlyQ4CJquw9r+0cnnowcmRsXQIKcDlY1TVzHtv0F4BLofOE59di5gWy+CCfxZLJr3QC
PooZE0BzCwElHip1ZDVcX+raR9JobFmfG9LO2KpaH5J5DXK53/lZJUmoD6LZza1j/Yato+9aNS3b
gdl4IlMSJScjZurSA8ot/9TdAoMhgtDJat1igZ0bK3+cdByE+0mxIulSvTzZOT5iJwvEmWXeLdTZ
WckdHQZDeC5aK187Y0FZ3dBP/rpzbb1tTIpCW9m8uWx7ebhF3nirsVD7AK7BxRoRPLpzu0TtuqGN
H4PKSfdZnttkHKK+245koa95zGaMTwZfZheINT1K8o2ylRr45/yXkltbKFOaneKKzWe9G9osOGRJ
rPL1YER6mod23tstW5FLjUp79Cp73rMNJfZfWZTdgScdnnnzF1+Bn3p3GYuOXVkiLV57ZzGoqmGA
CtcubvtUMvJjrlmG4Tp7fmJjIOekL8cwyM+UNSfbcZ6WR8puspW0DYc0MlI8yxJ0BK7i5acXd4JO
7hpz/UK1GW8fUJgBWYSbJFFypTfHlKVIeOCFbKGxcitQ+dNNya7liuXezsV9d9M9iLib7ehy7oQQ
YLF7zAA0A4o7odI8jugoNHVDgAzcSz7O847Y5t5Fb2mV86tEf2nQYTqneXLQZWAWfM1x/KAXQ+w8
fUwh6h2l7toH4enbuutmXfEGqqpk4jwjQ971xPV3HaxWORXmNFEgfSPql+tWVR64dAzsDnfza2TC
adey/d5VTZgdxpv4xPHKO/KmgwUcp9lvCmM52rH+2nMNqm2OK+drFC1gPf4Jxdun9gkA8zmKwGvf
6kxHhOpJqCTzAvre1gFOGen1FWZlORPL0iT+zgNBBRQIG/spKweSkiIfPrN22TlTRV2HX+YgzxyL
XZVKkRlQRNw8ij8tyl1wh94Ew+YmHfJ8TmKyETeBsfDKQh6iKLYDZM9cBltS+91LbfNQhcbAMsYQ
KjBLO0RPVest9DZ4SDtchADUyb/Fp5JCDGbdXlJDhZCq+nTqgASnZh3qCdXXSw2kAZOFUALCweiL
NzestUcbppjv2aQhwnZsu60Ns/XgBFret37L+D57guN5XZc+W4FJIUFBm1uesojPnMegpI9dsID6
gcUuCbd0xJGB+EutzooYmKFijnrlnm0v2V/qdmUFgMv1WPmbbKbdZuEBtMs8a662YxcX36CTvdtn
pBAiHAJAwNslFG6YOS/0JWH67k3ZoRB5pe/uA2OJKzUE0brIwpyKkth6bYcGc1JeQIjrkjiOt1So
kSFXii1PnLuvk+8FH4kryuHU1gT51lmfCtwHKT7BVUveZ5/YdXsQFUy4aSTsXKFSPeB8qpIDb5Pi
IbDC6cfgls2TyKQ+zaUdXG/oDPprnPcxyEgq5MK9I2UMhns25WqA6ev8lBwDzyErxUMcFVi4O0+9
4hinJqKOhl98svIHFbH2mS+OK4ZfL6KdQrsWQP5C6ndS2fixaXqh6Mgais1c6a/JrScUWCcDQTg0
h87NsS7nDRwy7n2mABB4FHSwB3B+Njlu/EDn4clpa9XckNjdKTdeVVHBCbdZ53W1XuoED6Y3Teix
BEeHmyHNNDXZZdOk75li8lsAzZ9suomctUJ8mFY0UAHfsSSIwsnJzWX0vTNNh+OpvPkFo8XnD9uo
r9kesjXBO387RMMRoHO8F8EyUxaWdOa+dryzIez2NBTS3PB13ngkWRhvkeODRyN75yVPZHUue6e9
n1UzP2LNx7mwkLHe5QZ0BJ1hnC/t6WjNY/6To2my7kIzXUPeGvvADqwIKAucuoTShJVNowyARY8T
EWfGlh2BiC50PTtnra3u1eOsfgAj057KsE/uXFPHj62dn+Ose0BOonwDpiP58Bgqp0KezHT+4Ue1
+aRDsX4dGHZQQv0rBvQ9Q9xMiL3u9oQC2KmrsbjoQVI/bqM8J47v7pzWGe4Wq1QbudBZ2FCMwH6A
FqSCeo9thiC5ytuyefEMZ/Q6ILxOeAAofsDGO00pMDdzc6HEy9kSZhzuwxzIFNtyPHuq0Ou+ZaPj
0OPx4OV5dGQRT1R+MPN57pr+1IzGemHkomZZVhalmwmkiZCvm++9BSUNJEHhYhVE6+O22Ades5wp
aDForfIraRK2A9XQbg14jS2V1OM+j7zfrYAxsMPhXW7TSETn1lpovkzgZlR0oz1g7q5fnIRVVlnZ
REhFnFLIlnhM0zObG6zhZheopIcPTfPiZM3zIVeW3DTEYs+lqLqXZMn/sPXtvksDGzgep7DGABkD
xklx41GUHe2hHRe0y2F8WFsJsQ6/qi+0bH/PbITx1iTVWfhkZJTb0/wCmf9n7kXzOm5YlzGJd/cK
Czd1PxhZF8AW68TLNMRXJo8I+8lq9DO+4jTfdyJfrkPQA+0XSXaYYCztCtPimW2qNrwbMuwtFVE5
SNwt14GnM4Jjc/MrZDL8rTS8mGGEPAPtwz2WXURKMvDz/Uyb+msoIs5OfV+Ys1XAxUvG4i1YYp65
UoI+LyDCj6Gr352631h9lJ36OgyoSfV8jlbOyKu/aO2Sgwu9cJbGpsxUbG/TdlouRMccLCjxM9/J
tILc422iJAKAE5o3XC7VesYlfpxmmw4QALJ4XhKOMex9sALukzmttl7al826bbhERjpFN7br8Hgp
53FXsRIGZ8ExBuu8/ZKmqXewGKWOAfMFB7rK+1X4drmjVuzJ6xs58y4AqmenFpVwKXZtN/h9s7+d
+LadbcCr5RimKXxb4vi67e/nYjJnngUc3YxVPjOvLYdc9MU6cV3epVN6cUGwzrAfREAEN1RYL1p8
m6OFUYUsnL2Jub0PSF/RjuH4R6lMsqdCzHsvSZfcAa1nsqoTqnCqZdgpM/AcycOvLgyeKStxgGzQ
I9I07POBHdUE3+eDxQ20qoAuXKY8yL4rzKbv+In4CNgiTcfAUExB3dFjwfKgXBu6Jp+JrDW7sQcP
hh5vM9RIutnksnwA7l523W1LxHkX9BQvMBzJY0MXkRfQORpM/gTfdhgofc37ka+Q3QSauOLUJFqO
CHCqGD7sovqK+vq9YCv83c59duZ/WD4QJWXDFbWDvBNxA+Q90Vp8ADuDXjHW471VyPnzZsh5NE5D
3ovQVHuwpfwUje335OZ0czf6vvgshN08+uCUT62wxJ12K+9R4CVb2zXHC+Ok9pUDpTxFQV7tm2qg
Ps8RMPZji67EShfDyaoCcwdWYbqyldf3bRryX0uYpOR1vWeiURbShjA/tRidr9L01EUTSqatrzJQ
FChsmg9hTq/CCo5qeJS+6viDk0DntdRBMda9smclW26JZRsOwfxN+123p/QdWp+qDZCixCnOJeSr
NbaWZj8VHIK2YZS3PBWEcHpaiKE98labUsgNXQlo0/XMcGvlYOhEx3+vl8KBYwHz4/cIa6tfD1Hb
XrumyN68hX9pkzXjcI2Uhc9OY/Ev8hwacTuFh9xxvI+6NvUpruT3jYh1EnNIe5jvqRfG9meCdOml
zTjRrnxvuZrAs9+pGEm2STMNB9u2k69cBPnvpml4vtGlqtB19nVBQctYLuGl1xUzEmaTl2Bsg6ut
dLXNuGgOYXaLdWS3Mpgmo59h6F0CkrH15JrqOs1YPIQcrkPtOr9IdxOpLWsDCcz8cOyQfs3EsXub
/JDVfIW2GFn/LVj0aUuP+w34QxJddjpFh3Kwmo9JQ/YwdQ4PwWdxe/vASZ3Y8R0cBrXxC6tq8VBn
/smrYMasprJEyGGKFbuIfMia5dcAMcgTBIlnfSsqLmb2yqMX9oQB9DTtG3f2fyvjL6THTHbXxPVz
6UVT/SthWQStAPBG5VzjUo0zqg7A2DEvJFYB2bJumbTtnJxBt0znw+ISGeTBIrYxHPvkrUV9ujFD
GvvLCRuf2DB02Z8hg1e+G3Ub7qOecBDWhMU9+wjSVzhUyEvBDEp1PwthhS4uChy8ZPrpykkPnlYx
IKmxYDou58IPzrIdI3wEGuTeIayisD9WC4LLBZgnUlptRaNLx4F0McLj7WMpFnDKcmCO7HnzQX2q
TTg88jit8s+2Nykydw5GYXW7aOWHgfPlYA4bC/8PClze0K02j/3M+TXreXjSHkEWaeeVjNxQFnTj
PAi/AIZDL2yXQf2b8u/R8coXlwNBKMNieMIKPEVnJUzx1pe6eOP0hAEyskvxc9G5T9i1CuRyb4+1
m+5T2dDrJY24H7jLblFFVyYbjG5puWW3u9zFNaWTR7p9boGfPuoeNSVrFVaFAaNhjXNzY1F4fAGS
aM2rMEhu42ZdTBWRlSRl1BzjayIjvJU8EkiWdkkKw6GqmuIPTi5q3RwHn/SrE6q+wKaheaYnjlsU
29htUA7dwAGx0xmS4kBXhFff41ypCr5PmOWED32VQ6f12SBo1+Xv43fie+3KkP3J0rUgfhcMxBs/
9sX4lKRu7z5MXcdfV4yd4OGR8l6ihstz54z2vKwa08EWypfe6ddLnAhS7hHdewT8NMME3txlNRKx
sXd1fFNHMtea7vysU2SKHDW8s/AwBzpvCvnk17Rc095ktWtP3jpNOSRyZpZYeu6Yygk4xCwg1t4w
lQn0OFZP+ElCSS6F6ZMmwzg3OC8GgW/HCXLg9XRQo6ITfyMevTjUhZGJ71MCSkxgGxzRRl0XjzUx
mJEo9Y/eSLqAuL5nqAWL6T1ZKnpqSn/Jq7Wf9TYVuQxtKE5ZNb1kiVBMyWwyMcmOMy+QUaSTf1wA
LfQb0IA8M6a6+U6EduhN4sD9w+goecRGXX33hGtwSpoQDbzpHkg+ORTVUM4GV/wWtyCFNpn94EVS
HKQfOd0xKfwJs6/W6LSJFoSrRyO7S9cWOKcYqx5x4ZPwH8aqgFBku++zOy33Ya3IRzZtE0J/72v5
Ku0ZBI8OJ8W7eUiAeuIixdmZ1Lylabsjqt2osXxP+wofVlB2Kv0zhiOSvZOoIT90RjDyoz9X5Q4Z
pgsvMe/bfSh1gn89iOZpx0/ufY4jHL6VB0SMK56a9O0wKa4+TCuGYPSSfriUNr0EsddjjM3jPToD
lwyQHxVseubHGJ+2XPLzMuc2/pEmTjGVYa8qNqkouZWzpfTcfTnZDFaW5biPslWld56Ligr23pdu
cYTlVA24qlqwHHZEh+VGocbP68QpwzPtkUj1wYyDZtXjQlkXZPtPMPOgJts+U+KWsxoXt8mY9zc+
WbafqbyNnaldmmdBsaq3TuqBu8Lm4M49N5QW8Z+bq94UipFijm6p95TuEVqWwZjAKbt1gkSTLg+L
Lgm1Bn3oPnh2YLsIEuzGv/F7kIGlpJ5fQXNXjmu/sTgGun9d73YQJ79Bc7s+y3yvunf5Jb1NM7Ll
DDqnjgnP6vpnJ40H5tzQQIt3oi+e0XODz7Tt85+z2ybTPmu84s1l6IS1Hufe22KjBayGCpAnlidA
BQA+x4eA2++vEojp3ZmB7Wy6EHHlaKem4mDdWbee+9LNfWzYBQ7BLI4AG7hebN8LXcmvaER4LvuW
G3QAsAzo5BaK2isjsU6nAHc4GVQhwF9PRBVK9+w1uzyomV6z1iov7DDnZhMKIe4FYJd4DRfC3pue
1OPWjyyYMACyvU3aNrAwOWJE/dF23Y7sq1N7kJ3lgqOm0/TibKiLE/Sjm2LusO41pt4W/DoGtNdS
qO1Quu1DFYY883gJDxt0jinaccApq8uQGXPpxII5vlW9Wj58UdKFrJTEN9NB+DlLzkfTtUuqmPG0
NG67nuEUm40O6vbV9KoBHlbSHH2YrSwYn/7aYs2lU5ZHe0kFsUuWYF81JKP7MQs05fakuCtO7y70
YmKU8XOeja57uD08tz43G1GnZAjfcqjcKefRoH8KU3STY6ChPWzTMP7dhRBwvDpmpqtTER6TEbkI
i2jQv0kZLdNGD5remhrjPTp3y6tuVbXCXKLWDZtd01XhXloBIn+Pyl+RhXB5MyR+QRw2rqpL5LhV
BEwjJJU+qA6kbhb2bXyPi42bV9KT1V/saST/1SOUuOcux+uB17Fnlcj52SuONDRGANeJO3d8QaX+
o+HT9KzPrPyt8Vp7Ppspd6MfLg6/FkrQFBVHr3N0/2nDXF/e6PJiOsCjSBJO5mOogJ4rq30WUUZ0
OXHybeP0hNT9OkgEzjYvBYLdofuMEYYtjv19Cp6XT4njpWkGCC6w7AiCkvZJ4XJNRpcDjT9d1l3L
NnVfYXzW1MW2oTfRSk0z5Zoe5EE+DDQDMM2BLQ5G+5wTkX8a4irfYfhx3smsLr/i1I7u5EIWmxCo
POs0Xt4pXkyZsLvuiWxkfaAnVZJb8Nnm4KU50G6eP7T0k2zcxrGbTRUt6sIwx7/kNvA/2MqqZ+H5
/a+8VDGXT5iqvZ2QSGePXfx2Gj3+6Rag59xVc7RZirF9SrMmC89mKIOz37S+3li5MemNrBWuTRzN
oJcmiHdZs+3dkPx1nizq5yTC6Ednq/DVYvTdqJ5LQd1K6TIrlr8pXAkEnXnKvRvnrD+qEQpcIjxJ
FSfeBfdkopm6h6KmHCOts/7Aw0AeOFaB0EEqqb+apPF5gA/GmnaQk8FYDm3y6S0iO1jFhAIQmPDs
e2I6SdwbhBas8DQnJZvDKVf3Sdi4W0rM+mA9lUuUb8QkhcUiJHL2GJuwbqeWb7PHqogjQUBI7oJF
TIcChfDT7YkIOCrMH7iDGkDU2ASzlUq64ZeBgIpuyCqKpfeYXXrh+je2KJcha+m0IsXJSXdH61+Y
b2vAVg8Lemu8ShvCBa2MZ7runYb6S1C45fMii+QPu2weds7IiS0pb/EBJGW6LHVJb2MyJj2AIwG8
lLm2Opm+8WBY59AD22Ko+Vox+GIkpMw3NMUqo1Xxh784Ba7JQV/cZYmPYORZjjnRuwwQt4htUxMN
sIQ0DtQNo99n4/wJUpHdN8P4qqQz8yqs8+2MooW7Db8rxRf5tLaETp9gmktaFYJbmFWx7sMOLk89
dHK0c2t4ofc3+JwLU18cLBaPiKlc+AuOwR0EDHszSXoPszBO3RX9Eemy5kcLY+YrNzoWyibbFY1Q
oJTf0B4dlnabfMEXh0tMeUtAXgUOSJZSxrwY7P0W/+AGjkEGXITTMW1E8hnjdXnBSQK8yLYDmlrY
JB6wAwL5LzjoP4phBmTVSFPfLVETHjkgF29sHCDI5oOLyFYl7Okj2iXWwgB1zaqh/jlhJieoOif1
q2nwdKdLNv8Im9bdUsVEvBSB/r1yLIOi2/NKTWuNYHErBkx2g0HIWumyOEuLN/lcucSdY9vVG2M1
f0iF/xt557GcN5Nm6VuZ6HXjjwQSNqJ7Fp83tKITtUGQMgASHgl/9fOAmp4S+VdJ0ZuJiZiNqool
ET7N+57znP7gFBU5e4tEaP3v8QDOz05DhK8GVPZVZ7fWltvuTTDOG9ZsYB1PKqEopfEartFUF9vf
i1Dea3OQduC2dNkPoEiwHIlm9b1CpmG8FHAYGHNVzUjtS+mc57DDjOdY9NsgFF4rtOrxH5Q570VS
b4d10JMg/RImKzfnw2GLDr73PLU0tAsM9TB+J5jcGTVvhtTcZ3PgFb3/h2OaYpH7/OLhtMBsCRfI
n0dfR3iQoD5crHbJjc7oPre9vVQzVSnoQwkGrxUKIiTg8Th092PY0sQ1WVMjhvAVZj0Kaas+dVFy
x5MrXqdMBz0bqESwefX0WD05VusYR9egYp5RmMHZ8Eq7mTV05djqR55m8FfK3kel4ggE0Gc0vO1X
wmloAXV4WE1m5qDID05WFreKsga8nWyWV71ZdQ8+u9xhncMClrdl45rIgERXtYcYJFkHUQu+zxZ9
8eI3bR3ac4qNUf0aTPaiIDEqwrCgylEotgNh3gdJRweVYALjKMIpXWT7Q42A0+3noyML99MoFcS1
lL3C6zAOzHUx1oZtzNJqJw0Wl+s6sjG3qMiYWRYaOU4+VFjCxbYuTOfoJ6In90oTrOyixw4AADhU
PxD5VCdIyqAuWJTJp6JN6mJTOaXxPS98creKcfS8PR2r5NnNCgtzuur9dmuH5vQ180ecoAakVjxD
/YhJTfUjwoA6nt1NW1GJZqNZjgwBVMfANynZ1ccsX1KdmgCw5SrwmuaMIY5pxp8HRcil3yB4ibxy
SjdVFTTsx4yk2Ee5RjBXulLmW+W2XU+xIYbhjqUiYPhGNuOspgy6HWlMgiiYkVyoCsT/uH/7Jv9b
LvH/H0Wopok681+rUI/tSzb9KkJ9+/v/J6fPZhCzhWD6Z1xx+bR/qlDdv1xqHiT02cT1OZ5rMgL+
wz0uAgddG+hhiXbSRfemkfrH//lv0vmLxjcVVF7dgDEvsP87ItQPgywpyUvYnyNszs+xMJC/H3f+
oX+Ok3Ygakm8uAGluKy1JJHgEI7iRRf9y735JzJUKqfLr/1luGNjw5YDfSG7PQvPrvVB+0qrN21s
IDLI1lo9P1TYiopjbrCNB9arArZAFL3ci3Ipyl9h9yy9a2TqpoNFyi6wJhQGbV4JDb7Zyb7x5TbU
OKbXdM6T+YgaAREK9/abGVlmuKG0CjGubOKg3KmMdvkzlEQhse4u3z6utbzcOFJVBSp4QmP4mEJ5
BhjI1ldVVvUURd30zejhcaxnyBGbKBUo9EJP95/7VMX9DsHJDNoviIfmhpZ6decqIgWAPlezezID
NhorR1PLOxJtYX+mtj1He8PHVcCpMawrymm2J7c6kFwDiYKmtYKo1cPZd0wDWlYwsY8l4WpKpo05
Mwef4753QVJSkWlwV9ExGPDq52P+SQcomzZl1GNINruOIRsIuBVFYJ8EOmTYhuLaoOpHnv0cDZdg
JgsU/6Q5UNQevM95QSefZgupUzfh4OHGzTJKy3fUfya5bQfZZRcCBRzUSmI01N5kyfc8mIX7RFEj
3GLscu010UjVs1/5zbWgo/DaaTvRK8eBZwjJeOZCyyEJSITzJit/ZYOSD1u7drjoTMY4oX3DMsE7
G7llHsAV8nOagwSAGHnlkJQo6DXMUzREQJzkXR+mnrOTBZHDa3RF7Taq7HaLwg5/F6NuUHc3yTT1
/R1zN8cM3bx+ZgkXr916gqUntSQZPsKbwFoGOEyqtWGfAP8ldA9Jz96pSLOwmXSovgpqA/6K1gOF
IXAIlrsfJfjeNVEPtF5WU15g951xxM7ILfxZhteNIj/9my+b0ZSnANQLAj84MaI60XrPy11r644q
W50oDQSwrJ5Fr/iv+Ht59khibI3phJgcoA0evp9rDj3VJCJTl023BnST5ibVpgSbI7s23YdTDsR8
bY34yfcQA3i/QIYIfTuydwUvVU5lQSMKDzm1QkESjHrIKyvOLih8AzEjyGT526tSABYgQ/PnD31C
MHoyfywFg1wE/Ga25B4M8Cb1F2t0VuHeo3Q5hE6PITgoUDU6aei5X2xoYCTeQYPTOyqQsfHU1Cwg
9nPc8zbLZK6ewSq5cmvUA3v6aei46kJq/k+avv5tAWE6ZlLWtX6egGkVG6BA5YYvBWHa4HtkunR4
MAD19jb/3uiaJaHJQ/KAuAVAwkZUI4sbpGN0f/AlNunN4NLxum8TrMLbJgcmv6VmwAuJYjNJUFUp
fZ/YNWkb9aTUtKknFH5fLTdQNEfGTot9gU/me6uN5EfWmMGn1ior5zkm75GtYWm2O8c0gWibAP6i
2X+Uyk6DHRVP+z6CXHRVdqagnZkdYtKSa5GsRgbKdbx09S1I3oD2vH2iPTCoVvul86Zmb7rdbo6c
BzmlLM8jHlVL4UvWJPm0fefdwPzKbmpHGGt2ywlWAqriZ5ma4SMxjB0FbstIvFvXKu4Lmf+oyxDd
ZMkCdw/G2zx2c88esUg67n4irzC+0LStA3u4o60+brKEaDgrDzF8jsK9zcr8kI5JAyPJeeoVduqi
oF7RzeZj5Zffc57zpVe32FFt82CwQttPdRUevaJ7LdqcoiEKKqtFWydC485QgVoN2ps2wfJgggnJ
swEPHkrHpjbGB6Ate6yS8Y4+Qrz2KXpfYrJteR0QwTQhQFhIhIGmxe125RXSaAZW30f/suqi5CpQ
8aOfy21ikxSA5qndeqUfEm6RVJ/NyCQfNH0EE3lGmOauhRmdQI7vXRHXp5ZyA3FfNltYnIwNxlgL
sQYOTcrA3XyOSp0tmY8KODrAfYFxY1XL9izRBGztjkz7yqOWhg11FWENtyqGUSLudwxVztPsTfeS
RtOqRWVxiLWFZsCaCbwU8hi1KIySEiFA2H+pZjoclCSxgdZLKdVlE4mQx18HAfSyqJP7DlnwHCDF
KrtNZMlvlh8cqaccAMLKVaXz6TlMKSPAvuQpxahUEGUXu8o0AJVH9zIg/Qer2goVO/u7sYHTF/p5
DR0tgQe2Jtuk24le+rd4N8FZybamOe2eorQIrrrQuRWIVNYxLeBVGHRPfe/dCgV8rdPJBfCnQ+8X
gEnT6MpKQgbukWo+WRYwB8k3pJg+Hacpu3FI3NiYmrqIa8voFBgpUmIHqidi8CI5GlXwqnpySlZ2
S7GBKF+X8DvB+Lji2xpuA39Es8zYs3WG7JYYAby1UYuep2mhSK1HnKcvA6o4PHOVR9G2GonUSOYl
SkQhqttWbgY9yiycw1C46mES4ZBzqhGuRLMZEvgMbvQ5mKBck9GGC80gUQgGstUBXwnH6r5oPfMl
qPPoS2BUlYtQnhX91kT3w8gxXUNBLDZl5vifPfStJ5tuzAvd7sZEpD3hI81pv26ninuG2nYTeQ5Z
Cm4a5qtGyUptu9ry73XVGXTJ1ECXIpxtg/ZYUG5D5ovLOErxw3XRTNTU2OvnMW7NA0A670vlWqSz
AZggakJKpglyknbuOLnXnRm8CKcG2BDRYFvVSZmle9OMShe+bNCaFwFgH+qUXRSxf2KxIFYezJp9
5fbdamg7jIezEV8TpTb+CKgzUishcWAN1jGhnFOBQ7ZCBeGrKVNQcaajF6QrpUG2StLtNxrka4zo
P8NPz2P0n2CFtlfQWgbiQq1Y+LuCnAJ6w6BJNoYouGiCEQyq69q4yvGns+SqGm9PswiFQd/E17lh
6n1ooWQLBJkssxhwOqapt6ZdL7eNbttNFsUKksCYT0yLpD6iJM9qhl53CZAInFuvckDJTt1MhB2c
wfrSpMuwht0HX6tMNZaoJq3vanImDlQa+hEZJLVrGurWBgwvnl1EtP1XrCnTXmplfq4rU1LvmrNs
BjA2xjWhctBeooX7ohcCTJrT3t9FUAY0qXvwvbwhwOWAKSHJocmEdkOhHao4odgGY065AGicBUVj
LlCayAK07I/eU5JRwtK6p2Ypen1Iu6q4SmxfEFLj7jXj4h60TGptGoRC940OrS1TLDtkFKJIQenS
YYuSt0lmJwebAfTQktZzTADH7EIW7gyH8HgqpsMzdAS4ux20nhGU8LFtSPCRSereQrtBZrXwfYqF
9NOC/BkF1aAqWwbh2u9DnJs0d7bkDpVsdMvIvCQ1WZxc3c1XMYChfEM2bULVM8zzr7VPt3arNCnY
ftAXVwSN7boSsI2XYppZx3On+bQlAJ9PrdGwwkLAEO4Jwmo3PiCipfABU6nRGGMdomqOECEWLnVv
Bpuxynyg6nSp5sYtzxp1CDkbQ/ydOVWbK38hPXnDiGw0ZlPhLzAoMgRR9EzOcMvQAyuKSchBg1rB
JfDjpjsg5sqQL82dv66QyG/w4ygEMMl4CrPU2MHibh9aKQ3KFcqYDkoLdcZM0AKTGuQzPSTmSxs2
gVhbLUCbc08Bh4AetF4VWl8yo3OXRjJa0Qqxrxe2dz6SkUsUCwh7gah/YkcJloVEz2EvwkXN7pPj
uNLZwh6cYI0Q57PYWwdhEl7ld378A0kTr7TKJ+sLtAyiSBpi1OAAB5KsmIYE2s5YlDP9IALEQRHq
bzq3/qaviY2oZT+9VoNVqcVeAY6uAZdz7QIPlKc0okZycN/8wKOKSlhSs3ObtTOKhjENymYP5cQ7
AUjI76Ud2Ajvc32Cej7i+17syYtROYOoV9XoSDf047Exl4EBOoni/a0xTsMJgkmIY15mW4sOL7lG
aWTgCh6ILrN1mK5lv9ggyHgk3ziZ1IToZzFY9yx3ouuYxw9ZHI3sGvN3wObGglAhbRxs9G9phoe8
mQdJ91P35fQpcdss3Q3kJToblmLt2m6rDEAkxeqWkfqii1GfdX3yGLpxAvGmMM+gFpyrPgEy2Sw+
c/Dl1q7vnPDSZhS/JnDT21p+YrAGiJIH582yvpjXy8XG3i+Gdko79le/mynWuUJfjIsL3sAzuS9K
/0HJrD6KSaYXaAwLyMK13s3VSJ6piPQeSUZ5CC2LcCzGoGqTUiinxyNcMiJ9C5nQ4uGPp0AANFzc
/fXM29x5ZHTZ9fhp7kcX9ZZgoZGUNBAJGQKlfnYWnkA81WS02CYlMuzNzn604NiTMwn3XFBz2y3V
jpNfuC1MDxwphxqh2E42xUihlsNz0MWmQfMAy4Zc3Bvu4uMIC/bdavF2YBC0mMRnvewqkVFjU4fL
2ZrRTTi6IIRsy7rM6sJ7pOEz/1BvHpJ2sZPk+ErYQKIrA1+HFCYD5wvqBB1ouphRxjdfSqhYK8KW
KsXZ9wvFhIN7BcZCsm4WR0vbKGfTUgEP9tnieHG9EvMLRnqkHqLFKbOKyH+SiEfM+NTRQxjXzeKi
sShProcwS77VZJtv824x2sSJ3eyGnLjQXfHTi/PTl7NYdAZv8HDrLMYdo8XCMy1WsdqljgkIqr22
LWG/uovpZ1rsP9mbE0h0hLH1RP5MW2JE8ApFbDBgFzWLh4i6cLoZaVo/ySitnwk4ISezseUnk9Ii
PekoJIUaVxLxDdQhUb2QfPhmW3KLEYzYnJbBD2fxNVGF/p5HI7NuH7EIBlbayzVPHkMSGB+UGG8+
KYvO+9dGkP8KB4k4oaGl6EiQNe2WHinbOZ4tEiibpN8ZzZsHa7Fj1bVA4puoZADWh12LI5NJtFi4
rMXMZS+2LtTp+onJLT+iw5EktmP/aowaUL7gnaH9MRTZXYA45jKTWXIPKyu9siF6rPrFUlaX/tnj
seCEa9Jd/eY8gynYaTZADQuFZjGnZTrTuz7rEvl1gi33klET5sFO3mvSTuMJM1xFbFhRHkWzON/g
mIO20WmKIy5ZzHFtE3p4/GIvH4+Uhp07TII0SarFVNf2PPQ1Fip5AcqZgj27aRwrDIDuGR6BII0j
awEJdSmKZCQMdbJI/5JbZbEn2oap5X6B5ATyj5oNLV5rrnSkoFO02QFjymzuslaDqqv8ob5Ikd97
aziyozwiLSpesmKqX4SB22YUHTC1EQVSw2fEupS7FxvN5WAXE/lGaZrj2UqnYZcrP0atWLH4YQ4V
86FhxfmDxRkOx9Ijy3hlJEaCKUtE3UY6fGJwT8xnqlOCKD98lWcPM8ZTnXv3zN+CmQNu2Leh80ib
AtFfO7xZk36BPUkrNS7Yjodv9S2HBFOcm6IqvjIv9PFxMAzv1pdmX20YLZuHJCV9c2Uh5iYglJLL
YUY9i0Q+qfqT4c9wxU0x3CcLrh9ocsP6MTDjp67ys5PKTAJgmtCJXtqqpLDgwORip0TfjlrDOKAZ
OXbSL55610K6H88m1TWj9agMpFOMkcH0NL07bOX0kMbE58+aQZ0yRYwvGh60mdBVzphgmg5NzCoO
6JijLoox5VkNvYNTqIMW5NIQN1/51yz6nZ6lhplm1TO04PAMqDAc2DooaLhb9m78kgqPPYDnqIYg
lVXe4pOdYO3bCHUffBOeFTMTf41vUvLyBtD4yHTI0an8/Ll6qzs5S+3ESnJ59P3oFEVFhCJPQYYi
N9MRNJ3ToWG2Xrlh3okKqmBnzodMW2OarCkNVuV1HiluhgVygGQwmhVzfs6CfvAWY+JA2Ul6Ff46
Yj3owxAdFekbdw4oz0zBWD0XNp3iTSUDfsXgh/xpKqhEZ2rWonyQFq4niFW2zB6g3PD4m7byMXfi
aifPVGUTJzgOtUwvNerK+jUvPEoweUiF9X+XcqhfcZMsGkiKukaTZBexMhJnU9ReWG6DXA7qgNRc
YI50OjXejmFdPWN74hdYjuL2/aztyIr18tkwYkfvBi14Bm4VcXGuHPk7QTnU6ZaQItpWkwNnW9C7
DbhRXdpwSa2W/H7UQPzSsaqK8towBc+fQpuZn2sc8Po580DToSoN5/JBIAZbeKKSeDAtAju9pEnN
SxmzXU8v8wkqobOefNWlVyZDT37Rd2n3xMJft49wVsLmwdT4vnYD1M1lQovCdt8J26vXjU8j6TLX
oF/2zVA62VXwdqk+njH3SBkQ5SEMHQK86lEXVwphdLzpOYcRhTlmcupakrIdVCDyZOj1FiQCuCWX
OGY2pw/emxSUoWqifdKBgGu0nV8YiBVWTTPaj8noW+xSaTbmjrlLC2/O721SPt3VvwuUlZTbgKKU
mHa9FRbLkIYX1UwCaAZkTUe/1M7z75sHf2/Pwmb0wRJA1nX5Dj9wExT5BoFIJG+tJZFBjTIxqaf0
mFYC4TXJTppd3v6Bm2H97aD828BCnAY1hK6M+6FdwWKa3gyLp5VLTO4z1bterEPehu8N27uN1c0O
YnFdoz3sDcz9WVcYxm6i1EITM61vsyFX1TrohbPF/I8XdMRtAUfc+VLDrRk2DgkQaCjmisl+ajGA
sXFpgY25Rn/n1SYJXxiSMJPgAtgErmryP+AeltP/pRvDraT9LF3b99HtSXpB75tAs4F2h+ljWrEH
Tni3oQJEYCw3WjrjTTPYw6X0yMRTMF3v/5tPc4FLCIlPgiLX0op6f+SaT61PCiSLvbJYWKaZe6Rq
HH+PnYoNREAHSv3hWX4Ab9Dfx0YLJtnD3AfFRdgL+uIXtEUDfKDrc8pISCHCq9nu0bw7qHVGBS9o
Rfinf0FyhndtOD0Ubr8JVtTvwfgJQmGNndEuRoU4llb3hxN7j9xYzsuHEsd/0hDEEet9uBVF3Vhp
zYSOltgab3zMyDcAQlguNkKxNvj9ff8ncgPTFhBwiPC1+Jo+PPEAoWdZapJlf8qM46yS3ToYI/v4
++N8vCjT8uizebhCebMCbvv7mz31s1J8U0SICE21XVArynBXIvFbU8pgbvj94T6+yBzO4j2yJB1S
+gAfATfFROgA4xHYkreJJ4EXqHfTRBFo75PUvfiap6UIxcRAZXlmjbX5/QmY9t9OgXeKpq5lQ5QR
7s///5fXKxlQH6b0hbA3tHX3FOtsNrYkcrcuHUgjwu+j7X5LhlBFtyDW6XM4Z+QzOiiSKeh5aPE2
GDKomLQ0Fa80dC1iCgrPX8RuQDJW0le4ucKWKIy1PYY9RTb4lgPihyFhjwFT54BQYvDYEMdTSQF4
CcadRGmJA2FPRrxxupax/2dbhtR2JloaCcsaFNF9eW1Rm0bzwOpWrXNj1F/8aLKTc8FC1rqiE0Hs
gpG5+P+arBXtTTaMPMRAj2b5wN6CCZXODd3BWo1Mum1PAPjGx4ANgaELUV+PIlmm3iHkzxL/V7pN
y9A51570bqNg4qeEbDnOqhmk14EVM0y8lMJZZmIVsxqw+pyTL5sWG6dseZSMa9FLVI1VuEuU6Z9I
e6QQbLcelGA/DX4IGTOBc48T1gAhbYYTpNowfCqCcBEsx3H8ODftfIsjqGUytWxOwSEJjRRT6u/Z
RQKtU+0zj4DTixZ24nyIsbJ13x3sVqhEA2JD70YlEfNOZc90rzsnoDhRSZDmJfEJCM5B7mYXMqGS
BJu5hnVhByyp1qCpWUWl0udGUadJ9gaRrqyb6ebMh1BjOTliuWKCzicwbfuf6xGnToPkNJY2MsRE
tpRSNfoUcWjNQeTn0SNyBbZFTfm6A/5cb/u339AlNgchHVWrDdLd2sMFlyTBgd7e203wuGjU8Ry9
NKAlXMys8dV6yImbvEFQVz3rWbU0b6oxpNKM9D5xAu/Jkg1vjRL0OSZjqK/Cti3ybVilwFAIbH8B
DnupVUFvwS3UdGW6cK35ANUETPhtlTYOCrZTq3p7ZdTEPdlUNn+Q9mvdTgBJEEL6nu1swryYsxPb
puJP094H7YNloiljg+0BBkPm5ZoIM36dCQKYmJU0C9hvQN3HdURP8ZZrZJzy7dAQa7OOr5Tf8Qh+
P0h8HHxBnNpMsx7Ht1hOfFxNWAP7w9Af6HdnpK9jwFtEbCW725/EuH/J3loG11+ndZQFFLRMM4BZ
ZgoUF++vj7oqNnIFOceWhvcYB2b+XQnZ1ABUA/yqFumypI3NqBPP4WyWn1s+ih+/v9S/3WL4a67L
ZGbLgEntbTL+ZTScg8kyCrwoOEP98Yagbo6YlN6taZmIIqQzfcujBQj2+6N+XK5xxahjfP6U3Gv/
44XTg4sDi7LpqrB9dZYm+xtGraXdDfjsuY+S3vzDuP+3eY7rRD8RQFVzELR85IihClYE7NIGRpId
XI/TYteORvk9mBqGkt9f3cfXxxIAHNAmIhM03cU19f6xklJNsvGoasKX2Iqs2NWnoE3bai5ef3+g
f/bwHO6kD/Pa9syP6DbSaAu7sT0U5nOZvqLFR6Fvxxk/CHriULzGH7/9FHT8/rh8+R/eXEtgxDM9
x7cla1Nbfnxz4xIBfGgOrH3a7FoIrcmLFQ3+WrwyZAjbpfst8dLxB3A585tjtHC4LOXrF41zmhgG
f6q/WZBDrO0brQkZNd38KgyyWy/v5UNVePlFMFLdXCVILR4DmtEvxD+JdgM+xScDj+oeUy0GKWKI
yXvbWFHfvwDMXiQ7SYDIm5ev3FhDML1Ip9c1YmCDzGNGZ1pMtVu+Dm1o1PvZtEYY5m3h34ymx3Q1
JU2UfMYVnrekqeEOxuLkGpiA9t7b/rpjYWCs4YWx4xdE3IXHlppY9z0AVwFKJPTn6gQ61/ZopxW9
cUBww6gd22TerZrOSNBSvtUPgqbi58VbccmQ7CtweNKHvrH7id8QZVVSXIm2DD+RQWTSxp0HWEwn
YHjK3+LxqVAPdXnOntfSOb+zAJzDxBnMNxFhCshKfBuxygwQDQdt318CE82JkZ0XcFcxKONaow+4
G98KQXHUzJCyovmbgodEhQ26+LV28pYLQaZDzXlikRAof9w7KeDXtSzQ9QBj+5FlEnY5iRARE//k
k2KCcc4VF9pRVKwdLOabqqmIRi+rgvBF13DCp4Todm835V1wGOdIftZVMjw6+C+WiE3XqU5GiYy4
aCI7AnmkfKLAA1/Dj11GphY13oF2te+ugRYyBU7KBn3rj0NPNlEKwCaoBuf8c07A68gtFrQo04uf
RSFlJ4V+rlBOL+GjPmsCHGCsx37+fTpBfnQWCTzKi6RtCJnzKFl+Hp1SbkBULiD6aQ7cDQE/xrNB
f+beRmZD9cgWIRAhIkbPKLvLnAqogQW0ZZlLVF/g7MDNDe0uC8aQhPOZpINLVQCG2jV5q+stKpA8
v0wGPfVL7pJtbhwEPsYa2SEv80/5y9xMnHJRtFG1d3OfinUG6cii/F3hR2z4RnI6cMvDVU1CxEBF
AmNwxi/6f1te+v9g+pAZQH7818rRG9aqXfSSvROPLv/kp3jUcP8yfVYIgeuyaPDFmxD0p3oU5uJf
7KzY6lDusWz2Wf9Qj1p/sctxqVUgrRQwRpFf/pd6VPwlGFP/K5TIhTr6P//j3YpCf/jf/6Po8pty
ydL5z397v8LgCOyk0elbOG9k4JriQ/IQkJcM7Zvy1hGuqatYzcntgsLf0alIoB+hMFhVtk3HA374
pejc+O6Xe/VPlKTWcoB/LHE4AdtkZ4kWFsk+p/FxfTHwgRUxi4A1Z2o8GBoSZttZNkctxiODUg2X
b6I1ZLc6uXJyA8zOaDTBdvZ7WiqlQYrYyJ7mMZ/c5xBbDAWAUQ73VqT6eW9UmdPvGvp3xYjf6fen
bv791H20vWyJl4mOVdqHabx2p5LFYTmtXXca88MkEtMFsFXZWGwmy/s81VQUd5D8Ta4pnK3kiE3Q
TM9g73T4h9rD+00rt5ElGmYLzzctVu4L1/bdShidpM5qIlDWaOIBZ0RFZ7oHtPk0TasyJXQxLSJr
yWkFCYHdSmAS/MPdeL/WWB4koFEQvayhLETBzocZHzGmxistcc3ScwAP0VNtWeETSMVuNGP1qkhx
2HkEWvmbMCWWYlfovg8PTZAj+hurPIlPpVMSv2cxC4AFNFCXbDN4kMEe9Wmiz5bATvCHVZ/5fp2y
3DdpBXyW0uZz4+7x3f66g6C6kbomZep1DSyEpVg/FxEtHQguKWoJvBvgrFR8EqHdGzc5PAkw331X
jjTtutJl9rWyYRnKM+yhkohFCHgKyt/jH27uPzlNbrCL0NrhHP/GmoUx7mLsmzuijAhVJ3LZ7+5Y
TaW7qiPuhbCwuqWRYoGYOCiKgfFVNY+UTEDzVkDeBYKRrSaLCo1MUfst2yU5WOffn6P82+dAzcRl
b++TDr0YppdX9JedAq+5NUFuK8nFdaLmOqsl0loVQ9BZdRNAiY1TTeUu7wMbQjhZF7i8/Kzf2Qal
tAM0EzRK0aD808zE/arjod7Z1ZgO59rJXlUN7hRBQ9p8Kh1EvBjEnN6gnWAY9qYhm1ksiHUkA52r
8v66AWTu7OEMuOEDqs/hwQudDM4n7lG9cRFaRn96j5ad5rthjNU1nv8AXAmny570/cV7cwYDs/My
AmnwPq75VqKOrpkIAbfAEFCrMqwza40qRW2HyQI84vfyommbCJV56RbhGv0Osay/fyYUWT6cl8fI
Sn2WlwcP5ML1eH9eddAOnW9PKT3bMvNw7w31caB5qsgnKuviVVk5WkwvxLN+xtZyREpaqq0aCO6G
0n4DnAFMq9mPw9GrMuT5vbHTqmkeO9EN95MMPgeFgyo+TAYQAnlnxnTdwEFrOg+o0QrAUYuewLOK
68S06e4m9F5PDYvnvYQguvVhrt6XffGtKEK03F72kEWzezU1S6dNTKgNjbDM1o4YwA7haJwE1DzT
bu8qTw67Jpt+9AD1VoinvoyiwXFDTbI6DwaCqW1e2eJgUaPZWF6Tnxu/4Uxw8tHjb+fFvhPF39LG
QF/Y15wvryruXi1GFvkGOu3LAEXSbmIbsba8rjuxVvo0Y/nYR9TfDwg4qjvTje70DMAt4o04ZNSf
L+0xW5oIyLt38NyQ3o2u/2JASwATIePLME8IxWpC9wtD6UlL8pxYEAeHCbMY5j2rOI01eKw+8haY
TGsiF8qciMoKEljnqXajEeiecTcrXMqa1fiRRKlojw0D9lPiNeid6Uh7+K4+0U99CMI6vbYqZEPm
Im6ZjBrWYt7s8SNdgKfxPjcQgb40vR3FvKuqxgWu2lmcHDCVzonqSvcdX1T9LW/ztTPqrS81dK5s
zG4MH+127eM5reL2S0JczU50xXeJxgRBR40IczOmNB+oW7rzLV0P9SoaE4UhXu3eWVdDqH5oirff
alaxN4HduU/NGPrfiTcrWnwOQ78C6Wxc2cpN9pW+ZN2xwAWPrjcXhxjID6DO4iwcHRwr3OGwP3gO
W5uizWYWlJU3aoy9Ve5Gye2AOuxIRnJ4lCUbov1APeWqx/q+Mj23sRHh9nu3H0oM3767Maaq2Fu9
Gz/KiUy2YpZnKAMDvd/BRj0bG/5qyDMbDWNcHEFFZYd5qjDG0WsoH6q6/9pjVcEf6hTNi286zas1
SIsXdLDnnZ9YxZ3TBoo8rczBaMrKJoUPWMYviO6nfRcbwOfY6a58MHJPhudZYJRyROEWmrJsRRtP
kLYNJu2GxqFo1ygAfXQLGQwoBM+d4ktKC71LCWdtEBqMyb6jbr3q8uRzRHP1zkcQsTX6qX5lYE0P
g23VX2JchTd1PwxrX5BzZhJYR7uRAuQqJ+wVQY5B3m9kkbFBAs02hh22ETR1UOujTnxwEnJTYmDm
rIHeWrII1485+WUXU1pDpFlIpJ2D2sCKk8sM38wqiO3gUCCTOssepl4yCntfD91rxcbnwbR4Y5Gc
WONpSFx8zz60WhBG2SkLh5t86J/bjqDcUfjNMZj82FlTFsR4bJnDczmjzgj6kNC8ITVv/cGOP0W6
N44WmVfAy6di3+ReAEokbu5HarR6Q+QJht5ALPr75FGJQgHF652emErDO0ak9dxnnje+9oarPrfk
pVjrQgMnzmEsXE3Eahwgt/PHGDekU4ZT843aJ5pPT6niuU2nHgSDBeqUUOFD2IwYfVoK0/ZKAut6
SOeRMDCVX4+0al9hj7RrmGKvue18D2ogkasKT+RZAkS9y5s6vSI5pf+Bd0Ww9pUKNZIdgUxSRnzQ
/uweCA3k8Uk05iQtor3BKNPlD/ScvzVJ0n22aXt9AgKBGDuT/inB8ciGcLkJI/fxa66G+eghZFmn
gu3KxivMfDsqCOmRE+pl9rCnfWTGSC7sQB5My0iACvbJAPEHSPKjlfryOgWztnIQ21zIUrsHU8Tp
yQqrF5O4lNuCgtfJ0RXInyr1dq5jpFfNiGW+om257opGPyJtDS8yhA9HuuzTI62R9qbOdHqtwa7S
2h/daNvLhPzGfkk6HqctcY7ZPtJmtmYFNjwladFepU3eO3s3KhsHwpR2592UJvW1/7/IO7PduJF1
S79Ko+9Z4BBBBi/6JpM5SCnJGizZ0g0hWzLnmcHp6ftj1j6nbe19bGwcoNFA31QVqspSDmQw4l9r
fWviKJO00Dw2hYyidzOpe0q6TNb9rEhu0E2BMLq9vzPYQ/F3fz8tOVMbd7guVFniXXHbW52u5+hB
qW1HQGwTNfNTXVKSI5HPcfpO7td1iroXFEKCgGrIr+owHKst7lEA5tmM/q6G4S5CKLzGSxPfW6Pd
XqRVmOFZL3LqK4U/JBdwEs0nQrriKqwMMnQNT704xHG74VfbMBILvWsl/H6LZNd3KGjvCan3izCx
1SU7/hnWN0RjnuqsaBuGcGjOZZIeu5lzALPHapd15JGnVtmf6wkHLjRF8WZ0jn+l4gIRSxBP/ZRo
ez8n9SY1yAl3RYkhmZ6/z3Ul7X0/1foCtch+gfOzJ4BT87H0i/UuayyD3myXt6GIyFLhM3uedL3c
1KGlbxKABdg+k+7CrUnWbZo6M2mjrgm8JMv8qW8B4w09IYaSUf+GFQDqaTFEjwMp6GHx/UvDiYx6
M3pzdVWHAqU1zsmSqSQ7YYSmwInrhEHQCPitdIZjMQ3YCcOc+TmE6ffaFeMDca58L9a1RSEhg9WY
1Gc8A260beF60T5n4+9Xonrgzs5PS0MWYdtCCiLAAkcIHzxoLWMRu7mSxlMvZ/MmqTLvGa+VRxFc
aCU7Jwz97RxOjCaHjINQYw3qsxlW7VMTmc5XY5xY5T0EvneLg+mtW4J62XSFjnZi6oHOcDe/2oN4
IA0E0JSH0OT1/gNSTPuihzx6gM0ifozMc98jv47vKPXL9m5vuEdFUZCCvgMnM6vVYG8tokQXrouS
mdTxW+8u8QUpY+oVQrp8UY/qgERlds2skDJFsl4z7Rk8q7KkTo4pPQKkbbhFnNlsHmgH6jhZCHYX
E8rtIZ0WcuWUftfMWJPoDv9qBbJKZskbTDv7ZNsdonxNyPN7bSbLQ+gMvcDgFs5PI9Ovu7hmg0+A
sUCKJ+UsvxKdlkDcCkqHHNl8AU08Y2MsFO3f0qSjDS7HhhWdGAc06PlWVnXHUbuoncvZydUnOkJ5
76C8oetxY+WBT+Iy2Ws6J6+KIQOBa2QmHGtzfsPJWpLbQpOz93Rlec82uivQaqvir2z/cG1YoWfS
1eanYcDFCkZbtji/MaBP0yUaZqqeJLW8e7D4Pk9M1E7u9hFrNC3AdVtQgspxHIhF2Mz8h3aqGv9u
SOp5pjCld+v42ETQgdAJ7do9hm4+33J1ZJQzJ4Qi92mDfz0YTZAXeztxWXAiW1VH3fX+o0Uu/81G
mz4OHPZ+RLjdeL6ORX89kUi9LYCNYWDRZNnp1aSNtjN9io1iz62IO5XlNSwtiMSx5b+VZg/XNHUG
tjyR1zzz5I2vakQoSjNhamxhfgpyWqYISeF1MCS5QoR7CI2EWreeqeJViqXF2LYpFatZz/4m4MlT
PRdN5E348srw0W1VRwiJbCEUOTuvxmBYGKFvPMPFXx35Q/7Wj456zBviISBw+MG6atyBn1kZryGP
LaJspDWgDigv+pxNInw1FwUeeXYMCsPCfKqgVjSKqFk2lgfd5d4zCc6sA73h9P3B8mcfGAzb8hbi
O8AEP+3BP+ef2RG6L25iUOdceETUAGx22Y2hY4esEC0Pkrm7Hau9O7bV/cRmmz0J7hsG+uDHy2AE
CUruObHjqxwJ/GaoZJxv18d1vpasjeNlFpbq0WocYnpL5kvrZGhdG9tMZ376Ujp02HMrl6BITEP3
B7YHejmks6yIUvFr9JaoY5uf4Ab36bYZRxJVJObMJ9VlyiJvZCuUx4hc4KoAKgCDZgPTBFeDgVJY
1i4wYvYtycmBsPEkPeYbwSpvJTtVawkRpVFsjsuxiNttWKEJbCcz9+5EbSU3M7WcO+KSfFt5bqZg
xDJostJuymtDT+o5pithCkKNxFq6pXtfLdNl5MYuKOfQvqzp8H21IZ11mB8WPrA0J/uzxbuPCRGL
1GGIsumB1iQeDYVrRQS1hP+l1qkEWuZSJFZNc3vSOnJeJxbvmyqvhx8AeCFT8Xurox2DQLtLANF1
JCEKzpy6tcf6kAFU6FEDltTYLErPcs9Ld9z9JAbitEZnlMTHYklm9Pfn6w8peCZG0lmVYBI1NMEz
yf3gjmkIU3QDnLyN19S+sV1iTj9J1PYsnX598It0UuizBhpRqVP3dUgXh4TPmK9OrQH00dbL+6j/
VAFAFjtCSKRKETslRdCEHNZGwl4/a3vKXSJ1Y3Ey5whsfE/8lpAvl79AerJ7ezvQk3A55sRNDiwt
/sxJTZOZMOPF7zdN3zfhul/IqLQrkO//oNX+0wyNOi1G2wwdue6AI7gfCARNmVDGyBl6Q9ds9B1U
QlFuh7Cr3meKX7EKa+JiTg00NNZs+HmgZxt4J2Abe5lZ13hR0k9Wngiu2kRMN7//hv5pSMuLU/iy
mKYrRGU0yV8HIGajxr5u2PV1RZM+RiEtGGiSi59yBTbFcDVGCneIwNay66HmVwePYmSgsaLhbPb7
17LOYH+eEVFVZtue8lFiLabeq0bw84AsQsSL02EoOGQR9EBxOxW+nnaR6/T7JUvlHy7OXxXtdZqJ
FVDxlnEqOJZjfnjnovRpEk5MIqqzeO2NqX7qXezJFJ/6r79/Y//yN4Evwy21cg68dTj20+SviCoD
Z+FcMDfxY+o9fPOyKXA09f7wDzva/zV8yf+D+pK9UkP+a33poX5Nyp/FpfP//7e4JP5y7NUKiYLi
8GzGBvMfZBLDUn9ZDP8QnCTLEm4Mvv7/QJM4f+HHFtbqU8RbwrX4n+KS7f1Frxz2WM7Nlgmc4t/q
x7M+qkse6wJZA4VjEw8HMtavF8aIdBmRnCgxZK0pgpJC1eXoGaXrbDUJOXqDs87kvD5bgB0HY9IU
sA/gUmmPht1HlyTmJmwZ/Bs7lCQkRI6Rfcc8Q7U7oN4QNquZBr6APtoCcmMxxur+p8/6X+hT1t/W
4F9uWweRxxPctevdyz3165uoZ7Njdzn80NJSwx2/dKjXFgQ6gqeeWwwi5cKUA0cdLWWGQ/6bTi1K
NGzxHvp2Hj2HZUje220LDJoV7QzZFzZcixV0dolsns3MIq3BcfSrZgeJCaCxXKaTzly5cDg8zulD
LqlkpzzUbh9qI/Q3KWf46tZA+HcOE2OaAcwp/jDQFSEEymnB8r6xXTxKoGQLt9j6Ob1hUIeKIUiK
hcF7YtXNLTKBr4gNGbMVmE1KWU5sphNOgpTa56AJa+Mxdmf6WaMiCdsDPdDlD6fEn9FvXDttbhIr
aZ4Vlkbr1E8zswj2BnDzRgibG6/PGdsOYVqzP9XJgmG9W8t468ow7R0/5CpEwLd3eTnO96NZYyBy
pnp+pozVjIKpGzDlLQ1tYvuUmh6X4es4zjA00+QzIlvNmpkndIowNYOppGDbIQJkZRx0/dRML/xp
vAC6nobxM8gY17hjJFlrsBvMebYUR5j3adFY8pqjSzHvnR5pns2pv8o9iJ/PPcbwFeHakVqMZzre
Wc1C7wFjgsMeUMp6OSptkiVOwVg9c5zI832sZoua3CmKl1vtWE22V4TZmFOSto54kFukkkVPGE2O
A1YP2qDo8zadxrn3lmZIgjBNeBd9atfPFWBC/wLsln03siegWjCKaZUgCs8ZcRhi+IW4kgSG0WFq
bvrYqcmgjJ2YAxWRZ98hjZhAqmAOVBu2gJRS2U2y7hJz9VWDEPWDYRBhTkpIEykqvdAjqFrDBJQh
nFWqizsy+wMs4OZ5TIr0R1XHbCbog4+st0q20y0oDpql9VAZEyfHUrxaDSLpJbuDMdyDfy3Utsew
Me86XIhN0HJPxTsTVSh+rGU2fsPYo+0NhlayN7hrMcwmWVj3sPJCbX9Cp+KHRRNAEk7qVQdgu+Ug
1e0aplaw/TkfcV2oYXHDU0WY0iT/OiprfwaqkmTinNd442A85KJX4kIZFjdbb6kF5BZ7xnBPBwJG
CAva+e1km9ksKL1ab8W+bwdkhzQd+BG1LLvpZcLbKo6xMeOCZgfrTBzQe5raijeBPki0p+cJzq6b
RuqKM1YtY99/IrLhTiJI6JWxAkqnQel0xDg/5Qyuwv3flyu1VKH8qok6xEFhZCwNf1907RgX/l7V
gzkEdgeK/CoGJ8rd4YKS3KadevVENMhAnPsM27Xa0Ab86l6UYqR7kGycs62JpNzxmTAqS2AoPlNk
QfZ0LUx0rdFoNjkM6W+TMQKmKMPqLV2LFqE8pad4LV+EviqpVYYgSHExMMFIEZmLivJHBOggWM7Q
QXflD3q57aF0ndGEzNTBFA6YmtduDznuyjQ0v0wD/nS5FibTvTs/TyvvsAIJ+OgPKlsfB1H1MkI7
O+VzAiRxPgMTCdXYzAPDAggHPEXzTFZcGYs0N4BbLFbyosOeTuPtUc4xskyFG3b24sccZqOKqaHn
m0qSaCvMoe/vCNFqHfj8BNiJkZfafD5QS/gVOrGIHxl80GdwJBl7IJLQ2ABKzhK2ZA3f6D7D841J
ltP4rWsVoChVzXew4imxGTXbLgRZOa/wSnXmWNYr0jKSbXI/nzmX7oq8XMj0XkVQ+3cY9WaW4/4x
A296M9vzD3OFZtLuvPIzzyxNzHxElYeiCr+AXX7QSxthIQO/ybvPg0Fp/TytcM5kxXRmzLq39Yru
rFdz/HDmeXoYlS/B3QmKqGJ4n8ZEqWBVrxRQ9m/cuam10kGXFRRqrshQXc3FAyt2EeH79d1yk9bg
Rc0zabTGWf5pPPNHx6Zp9zIC2c56sRJKY54J9jZtivQKLFYE5YUBzXd1xpsuZ9Qp7Vfha7WsI+Oi
tF+IglWMFw2v+ZacealhaM4Pzdi4BzOJGlxLiJhZ4J05q75I7V0Vue4NMIbswmQadGAl0VcFZRUM
4kV0aQvVHHMSTS/DjG4UaVsXcJRrQK+RCfOVRyNKRdb0DLRWJiziYBtEC/j8Ta9KYV/CQwYgmxer
ujxovjFEt2x4M6pJvLvx8CM0l/Y6ysHR9uymHucVUavgV70YWMqSQHT1N0TOkinpTF9Wa8JgQQzE
nJpwXfCrMt87pWcYrrlyccVKyAW6DSy39cf6na7N7odKu+aWFX7VDbn3biBp9t8tq/ceNCmLoB1X
FC8nRO9Kl2IhdZnb+RZymrqr7dl7LZia3qWGmzBMDosdVa3Ll8zC5Nar2GK1qWmyXMnAZNOsL0yJ
sr1NaPJOgrBkvNhDD6KtOygI1qGuoAOzfhCk7W4KO14+L0zY0m0N+IvtWNfWwzEDduc/o8Fyerdz
g47vNLPKbFUYFWa6dJivCTy4zxlmu5vKXkhlL5gAx50hLLulLUznP0hMIUulY909qdbl2c9yoHJ8
mlQCbGyyeBtYdva+jIFQwlcQPIzRJ9ZDtFs63p4ynGna8zTIvnDwH9x9ny3DSchy8ILa9PMDyiIj
kwYppwQ3XfXm3VypDrR7AUeYhO/lErO4bySdxO42t9x8OcRIrUC/7JkyBagrGhTrxHegHgffmruN
wmLF0DT3Kpa5KAUKQ5hekVU3cTIGhcSWR4hfRDl1fnjud2yCMgzha8rSsgDw4kotjXd0ZOrrRhUl
DBbz2R+Q9+wmGKhI3Y9TGC00lw+Jz+OuZu22CAYOeBbsggq1ztdXtaw0rOSw7XTQNbZr3I9eYnUB
yXcv2imemxBJXItiMijc1ot2PAzppAhMBqtC1Aestq7BM8AkclKOQxPv2mWo9a3LTim5skK8Sdz/
s91fRlL7E99ED7QAa233NZlFfccTWQ2XlN9VNDax60hpvEh4cs1tXb9pQPb5wQT8bx8Y1elq700w
lYKc/NiRaXcRHdIBXKCIfa/ewrbivD+OksFQ52CmZ7SeutZd3giKBRJ/GG7l6GH+ymKrPpC/9E9F
rf0VP8UTP9DlaOK34tzBYpK4pzms1zqGbEqPThil9/YZXS9qIX+wObpxi9SCGdPZAFgsh+rqjecu
ULj8mtwLl2RiFHua6dPTmFXOqeiIax5MGtUyyFNdJk4VtZLtjhpWhF7fGGkfpf2qefbqKIQsBZH4
Zi0rltthqu5ESH1pYGpAaxsHUXPYTIMz0cxgsBWjuVLMNPERMOcxzNFtx3mGzfrCNuC1LaP+ga5j
HstL12bXraXd94iI834mCLQNJbstNDnXuMnyon7xrYjpcxrn/Pmw0a618UU9FgjIA3nsDOAy3N1q
BZ6ES+KStuwkFylpedCjI40TCr/GuNoUcAc1B9sDQrXRizSukEEVHA8tDeuSgw+xJ6JlyRPh4U6u
3bTqKySaKEikmAEZx4l6ahwzple4Y+3ZMl2owZ/FzqVdK0VmsvC4fVu35GXGTmU/KWosrvxy4vOf
HSZAW0+n3pVLoUC7i0wtHom3V8+CyR8wCcalInHYzFMLNb1hoW7uVFNRBRE2cSguNN0+F5iNu/HC
zE0oM1LTmED0BhTXeD4ExLk12YjR2RP+C8UYzF+olCSUXdGAo0iYcwEJqjjRjUe5Ga3whyPHBJOv
OeEs8NQFEnt/5XdlxSTWyHUdFLEDa0j7AI7W3R/olsV2li8xAKsnbc2aOZ6rlwcPaEq3i4k6n/JV
FrEdRq14Eyd1OyquMLBCwiIlzGIhrdaxt5UAA9TaUfvA9nuAVkUXjmKcfEQ640AYV5iI+OCzax85
gBZGSp1rz4svKIx7k6vIAzlzQjp0VvinioBptGbBl7xKQ/EqEsHmjO9EItP3VhTihx6kcV/4Sfvi
T7H/EM1htPN4vuKWoXtrS1MXupR5lqi4fd/Ds25VrxIWdlggRBWtdg49jmMOibydvWerrZwBCBN5
dGM9f6nRAhrlVqqZPzHrjPEAVP1e0aQHx30V5fKzPuesUt1gi/JyXuU7HpbYJzlTKkbY/TY8K36u
Od3COOkOqd9+STwverQM2z3ZEEhpxnDs41JMR3Zv8ydhNPZXeVYXi2aMTxYFuc6OzUl7cFdZ0jYc
AGxc7ZR/TGLSFLLh8olxmD5OOfA+L2ID35jOvirkgPBsI4eGqzJKb8NbdRZLszCmInvxSdyrVVbt
B1SdbRhp0CP+KsEmFK5f8PR5j8coenNJRh3n2CKTxKJawtxC0sVx2zoBpfIJ8SmJlLLt8z6+Z5XM
kZs1paR1AqE0r7k6edavcrKzKsvjnLpfKzoXthrcRMBUla2t6ahtwcFv26RDe1skVMnhwxyuRwRs
7Cb+fphBMhNjyU8iNezjEOKO54Em0CaN4l2lNZw9r2s++We5XJ6lczLKyOjxqqgLqgPuyjDMDl5t
GZdkIKMc1GnIzpJ6Ug8pPjIJ/PVNTXDaX5x9ThshCJ8uj7cpbKdLczUAoAi+LuT8Ltle9Mdsdtur
XKOjKEeJT3bR5U9DEYN1g5+M2k/5jvdlTKf5QCURBgTLJm7R4oMc99BEuJa4Pi+giSXOcSpH/5vA
qnxfdmbPl++ECPv4vvoT1U4hxeFn00S/+ify1UnhWexqWCfhE23aGrzHuDowvFHkn7q6rvWldOVw
23kGN1EM3i9ZCwTaN5xh2DzMs+Oj6J0vbc+ZEBSKVR6y1SUSZiXqTMqug7t3ZiYKwpoDCpfx0kG5
FxF4ginRD0LR2cJmHGtLbMpwC+SgGnkiki2vHXiMu271uDSh/SyaxjqVKfwd5HfCpg14+v1kGC/m
ZHq4lPDPWGk6naD5RBfI+ZokqVHv2KPwbEWyhBy1+nEaADd0DfYlmU94OI8TBA0cE4Qp4Cn0vOaJ
kNKXWpUhI3msr4yj/Ow2Qrd8kVHp0n2TddXneQo/tx1iBRkE7EVja3DjYKDBdtSWQyE33tmThAFz
vEU7NMJPsxzUdmgH/6k083anXHOkhTHKlv0UjcLltGJC6JzS/J79ID2/Z6cUaKv2W7bap/TZSVXh
qZrGPmsD7Sy7OTHAdq0GLHaeeLHUasuaBogsXYFexAOw+aYteEAxcVzIIgPcH3cZ7Wv77P0ymBZe
oJOMFxWHpLsCsJ7n5WoJvGjOv6G21POWR69/YcXFiWDnjEAVxkdrtZ6hsMZH+rJ4/LFZh3jnavXe
otPSdYcIAY1o7f7GnmW0/WFabW/eMuivAF/nY6Xtrr+d22zeV6tfzuW8lapy2qmsyG+LOb7QvNuD
NjQ3Oq1K+l2cLXiENrHjRZ7qqN9bvXpLK5uvuCdvaoybu4r57XZyvORrEpXmfdum+PQWoHFwzJNn
H/rd0Yg080Isg1WIgp4yKptxtww+XeiOwW6bczLkmNFdaRZLdsFxsjw4qz8R35kVZKtnMeVb6its
ZwG524Fqy0WCeANpT8U1JEgdC+O+S3kSseeR3AqQjFa/JEO/aBvzmNq3mHSvQ9HPV0jsRkyGtscc
4HeOR2m6stBZPKmTGyA+1nOo2dlBpsGopqmDP/nVMDGbw9/pxfCAKZ38YdH0tG/sPHmyc0ezsQqT
ABJgejkBIr2mdty9oaT1cUHIhUZSvnmrx1R2HXdQV1BYl/uYoMape+pJRZG4VmX/1AlpXDal6p/J
OuN4lQ7mltuUfcT0UkqF7XLwtAmumUyRDjgPuYy7xiSiUaguBO+RUV/Z3CZLwTAVBQlGamw23WeP
5CQWCjwpC906TIJCkZjNIXYGBpcNxVLkpkBcGZsEv/vj3AiNLhTTVhTFgzgZ5Zq+5mDv3s5iLKho
jSk5d8uEvRQ9hxHYjjxiPDBwGIHEWePtOfVkwsiixmyqKOjKxmQnJ2uqqdDQGA8RwlhmJuFx6OI7
VQyf4iIb/qAIfgwjIC44EsMxG0oTtcL9GAWo4Hfbjv+ObDhfKgg28jgvAizpTKXhVlQ6JHkXtvON
lxn1198P7P9JcnDI2tiOK33LJVHyMZShXLJ8VrW8Ai4prxPf0YdottJgYegaJFajj1RI63sjzESx
TbVh7n//6/9Z8lAo7rwC4awPLld8eO+xJ2NjcpkkL6YVxzt6SD0GiMCJ5+8h3r7hc60E5XAxKimj
euzI39I0BWnTekw3d2Ormc+w52/SgPqyKbsItTHnJ11FoX2QsQ0HVWQdbXnVQvfFatd0jKs/vIWP
YQNkIV63RFXyJX8THwQPg05Mhtk4VECvZ/Bv2pg5uFGWNp12A9O5HQAdK2erlKHpQDZDjKENe5Vq
YAY/iS4risPSGtMQWGfVxmgMN7/9918kgi5BWt/nGuN1/qrKQDPX0sNTv3Hpyx0OoWNAhkRb5nXx
4L7r4zF597MerSbNFj7ks4rkVxC3YcBFtJnFaZQw7vHo62J8KBf/DzfBquL9IvcS1JBkYRTCM1lY
hNFfXyGD7bjGzkooUUNmuv/7puvsLp0O1lpGdMO6QajfTZjX0xHXzpBTpm4BDoSNaco3uEEJDnVT
xvYBjh6XS0fgtdtTdmrNpyJpnHGl0/Su+gPd3/mo5/KC+dYldxHmKgh2a9LjJz23Tmky82NcL7bI
uXodMrvqJcfODvZi5sZ+LTC057TOxGCNItuO4EtXaNs30exW8UlSkyaPeV6v4C2MvyBJS85kwYrR
xiDa4hKt01UNYhKAhZc4gv1ENhlept/mcA8x/WZi37BvntZqNCqRvaFRB5CbBVBlboEfnJjSe1Rv
Zq10zDHSnRZlvJLbVOPdSOXdZ6LBMgeUBlbsD3fHB5KQXJtHKXog5LJWQtAG8eEGp+nKKkD6QHTn
a4pvjERxtNF9soTbhD1TtStlJZzrroWUt8PERCMLodAou8Sxzj8LDm2fmP531C+XSLSUwUhRH1lE
s/RkurMS+8I1pUEplLDXbibodyDLIv6oPdHs19BeY5LhUq1O1WvtFtlywdQl/cqA35w///4u+3Ux
JbSApYNlRKwXg8my9OESJgf7jwahQsHQZwcdQQGc8ovCLOpLdy0RiugmZi+xVgvN55ah378A+9e1
iFfAh+xKLkPSidIlyf7rpbjEk5zLFM8KsfyOZujIEmwiF8VM4W9Jh4/ZExd+KOKviVH1E7i/Fbkz
URzxXQIhKuHby0QQuqAPfGvnzCr34Mf0S5nyECSqHIYXmEJD0IsQAg5Sw34LGg67YLflYhTDprBD
YycFg8rDH97cx48XhZ34IOYUcmgEhJ0PvgkZu5EZuv0bJ5PmmklLSQb+XEjJhMC/5hSpw01Cqv8y
pAfttTZLxome12bhjgRW6OxGv+wtaP+u/2lmMhoMMO8fCAH2M5qSJR98PacnV0PfuKENDogm6k3Z
BqY5WtdQwTzCxhZjczU7VAPUJRksZnmy2xV+3d6LkMPQ9vfveDUd/LQmejbvGKsCWUVKSi2JbeHX
rzM36BqVFca/c8UouBoWQK/q1tkZroRyqxg9DXuuseo6H+iUO8iKuSt7co41fePE0+73L+h8/fwf
cX99QaQWMfgSv7UwynxkNhVCJGwiQAWsVkRxUWHTe0hTv/SAtFthE0yOOz8OzQDJQGLeT3ajnFV4
5WOoTpg29bhDR4TqFJC59H+UsUp7eMmme+M5mWPtNSUkP9qELtWTrJviGvR1kz+YK0rjb4HznMO3
605+lkB+yejQ2MZpd03nG4OsGdabZBGA/VC0EESGyvI9jfZc4BUNiAAGOo5vsqsyalTrlUNJ0WNX
b0dkbNo1KJlNDkU1davbqGRal7Mpj/mRIyDRglWkJ75V8cPyswJpF2Dcj6WnmyMpT6zqyP4cJGWo
w12lONEic4bVtKPFqakCCAy+uCjPQBBNGORqzmvrsfNnJsKy4uyDB66FXDQU/nVu1q6FCZTa4p3T
F2xfZY7bnYiDOxub2dLITecv9v9nnxBOnZ8u7uC1f/0f73RZ9fPNa/H+v/4nZpbX8u1no9D5D/xt
FLLFmifn5sPd462Z1/80Cln8F1tAPWGd90xXrru9f/iEpPiLAjeFjQhvn+N66173HyF04f9lMgvk
BjbJgyj+p38nhP7BpOeZeKTxDnJVn1eHf3LGmd5itWYEks9Y6mXZOUtq9jRjRew78QzhRC+8jtlL
nbn+7dLERG0z+NMHW6N9Bz99aP/C8PPr3uf8UhxwVGzdTI4wzkc2C50t3Dw0vG01Jk32tR4H0ba9
nxUZqP/eb/qwkegqsgyEsklA+FDw8eywgbbJhHDXDH9Ydz88aNbP12FP57B3Ib1DSvfDsutxyO4K
jh0RYcPDMnTjdrIEjimmt7tyVRmpINABhwH/ZCg0zn//nf786z+E0xehqYIy11OPFyefHKfxgyLS
QNAdnte//1W/eiz//vosdgyuxZPVIgD36ztlrcPkU3El0UahriqaZtD4VWbYQcktYGyoj22NP5z5
1i/qp2fI+dMleSu5ESz8YerD25PGkgkZ8/bSLGPB5Lgz7mygpVtMFMYNwQMkGHpej79/px9Omn+/
VRQumiyhXPMi1i/9p136TPqoZHdobQt7qLAQaH2Fw3ZJd9RBu/hMnCmk9tNj1Q0kEMQA7To3L9oZ
CvXLvJiFSx2NkBZHVLdtAgINy9obVaoyIF8Vm9d1C0mZSWZcDbdeCur2Dxflv7rTMCZyXBYcec+L
1c+vP89KBhCAhLeeoFGEsoYwO3LkA2WK/lr94RJU54/jw7ckkJhdn0ucRetjGSUDCKbvHHm3FZHf
YdO5MDFYV5LkrlI8tze48muy2CT58y2IUu/Kk41NE2MtGWuzu3fZEhjU7+Dx6vAJWHHPUMWgHjkY
6Wkm4snIuj8OjueUAbEhgNnp0k+f57i1MDAp4qHD5E3FIx3MzK/RwYtkm1IGpDZehKvrGIZ188Ou
S2JGGA3LW9TvbAokGJ2SktQVfzQ7ivSTV0tlH40hbKtApQ0YZlMnZXLbVp4YjzV+53gLYYpMnFFm
y0tZgc+HHi1sec2EuI23Xh8ZD4COxTddyLjeh065yKDLqKLfOqQNaPeBAAu601DfrcgsqZhtrJaT
KFGLe5orh0PraUnbj9XFDcUKDZMVF3a63tk2KPZg0lb2lR4X/1Y7BQgvvxX1o1wxk9fjMFR3Mmtk
cZgrXbGu54v3CIKZAZukJ+uT13bNMx8TdCAclPqNM7Y377WIqGigdnft16a76J0kkJ+j1tEdhjsy
7767lFN/IRbnfgUlMlmbqk7dy1r22B7sdCF0ZlXOV5mVyw2juOjdmu3xbqhaaMlLE2YvjHorFazl
52rTRXN/12cEQALsIvJpRunAHMIx5yFtUU+39VKZD4uBCrIjnTI8KNJW9wt9xHQ2DDYWpQnUhdh0
1IgdkezzEp9EodknEoXxN7PqegXw3SPBbaDbV4ixg/cduHuIJT2jl6pPhUWVlYBKJKiP7ml2z/wh
WMi+D58QwezLBjA70RUWqXuelB6BDTvBWwAH3BcLucnIJNJsTMK9jMtKiMuENBhZRNJWQ3pw4U8+
lmFrQySPqC/blOnIBLCqvPaxgzACMz9DST4KAk3yQujCRcofOkIlQsUkG8IklRorBnUDSNyMrsBK
jmVBzY6wugghv+W0swPcMt1FJkde+IbIOpuahQz/Uei4HOrJYn53Yrb5u4WwD00pOE+JBs9D/1KP
iW72CIgLQYnBk/ORdnPJrSK8lEl27/WPDg8wXFTOjGds6Ye+wl65ZN6ODU73mjdhZF01wD3JV2dI
jSA+Rqyovm3cMG4NJSGSZiw3tGe4tCssdesGpV3b40EwAZ/2qqh7N2ickEsBE6NpIukwCShPcpQy
fawaNlGb3hiwyJbuApxkzmgqug69eTSu7RaP2hf4g/6wK+tGNnviodP0TigvnS6ikQgMfmFvdDFN
2N6Uf7O5yQQG6Ly7qURZ6Ke1Y2eA4Wln8ScTjMWEhq+rk4hmCv8SREbzrm4M54tEU1ObBQQNcX4T
4hg+YMq8tgy4KhIiaQuNHWBt299wCfhfzHqu3Qsxr+7h0GBitmW25y/IyHGbbbW/JPfYKSc8oV4s
6A4jaLOxx8Shyqn2TUouOiaacWaCCIA3ynGcTJuhj26Uy3k3WCYrCIsmesQXSd3hLc6I8Zsl9TJ8
DYs68cjDcM5uXipKUZYe3rrOSvM6tofG7pgytrI4hU7YeMfKxbLlMWbs3ZLjQUtEztqYJfbsT0Vm
EOxB7exy5EcgbI5tXXAUwiiZRIn7OdcSZ4M/LR5PwJKZysaJXXu8pu+JeeQoai5CbUujwmobUfsy
WlP/uRGuio/YQ9ZiIfwd/VbzwzAFeFP2ZYbjGTJipRsN6rym02JwdHSowikrrrF+ZTaRWrqWH7Sc
YayVaek+ZdodPruUsl0BPYivmbQuOIlQ4bzNIkV0wic57ePMjQM3clb/UMfnigvnsauc8EHE00Dn
fYPBcwQWDkn4f3N2Zktu41gafiJOkATXiIm5EElJudlOO72Ubxh22ua+73z6+Zjl7rYojThZN92u
qAUCCBwcnPMvY5Z/8zH12I9DxetwyKf3DeTJj2EHB5Y2TusagHI++RJsPytATATfPq+m2+ShaPiQ
htWI+Wb6jYp8SkWRGpuXw7wFJ42kW9ukkdeENhosKnKzkh+obohOP4L1KCs/NVEPUEjvFPluWtC3
iZV4clmhNBf/FcRG4KIPb8m7Lmz1Y5F1EQYStv0lARmxm+H91H2rR8eo1O8z2/Yfonn0vUjke+iZ
sCVpkN1JtYXIRTFjv5n0ya3R8WadJ8iik4nkrAmYPI+mAcV92cDfL0s8ge5ubzaHyTajbKf1OnsD
aVYwRX2zB6oS7lu5PPpm9Rl7FlR3NaRAv9HzsagxpNmxy9vuJoE3+Jc9quNxAHFxwPqY3zDq1sGm
2TM5poIrSKmNz7ldfMZGND2CWPRQ+uYKUDH9BQnXl3tTH+OHeAT3F5miuaPRJmQ3Vvyv2qDhB09v
Bs0by/S/k87c5ELyj0muPgM3Ae4iZcrXKpklp13Y1Sa1zgOwSMyAinhY3FSLz9D3jc9+M5dP2A+a
YMRm6xEEMgr7Pdogwux+xZSPPckO75qmeh5Nv3b7Kn0scv0GO8H4IKnxZ/Rq3g02teY045ZOlrVK
0hR3zURT3bmmG4T+OVAIJc37G6D78h5CxW0TKU901TQnLxSwO3lV7THSMY+x5gNzTdQQYeFKOJHU
B7uO3AA4vKbJX/xIwKwE0j8dUGMVb+htQjXHcyt2a3VAAq/u0UHok+qrllfhh1ztMbGx5LbSXSwv
LNUzg/IdRDCgfABGb8hin8BlKm+GSOfGgXz41jKU2xrBW+wuS8dqiu/hoL6Jbf9WrWfUtWKlubHa
Yr4tAvNtpNFPB5lzHyIT7fjI64NmWcLKEAYTrSA5uy8p3v4iU7S+m/MsuZlN9TY0aH3Lkjbfxcjn
GvwX1AmADigYKE+giXN0taZi4D7mOr2HF4BETqr5nlaHNyXQxQ/6IN7SdvuJzngMF3lSjzo9/r6Q
f2FQtydJa9+WErIdfW4dekBLTillz74V164GKWNXC+0tiJEeQcFGutHm8DHhrYs7YdwBtVQjCTtM
qXicZXQAAK/nrjGne9GY9R7/BReVn5zdVHmdMcJf7SB10p7dRVLrkQ36N5E+4CqbWr2HWvtjoeE3
hC/K16DprQ8Cf7vEKgdHkrtDFtKWtX3rAcmkXWuW35Ak4AEjNR+wd7hp6Rwjaf2FAt7TBG7Y6av6
rixk3NTC4FuGxPOOKgSC/pX/Jkslz4jQMM6bKrwrIclIPlkP6tXPTUUKXgHCciily8BMSJcF9HW3
xB6HZ6mGexRwPXsH9RMZljiGeDEVEdiXyWxdhIF+ySl+n2E+uU2XzU5Ufy8z5GZUX83dxsAko6SJ
GpnTV00OsRg3Og8WZntPS594OxUPGgnxsCPYL/zMYPgIJDcyvHaS8EqrBY0H2UASBYkkIEzZWEs5
2x3NVke3AZu6Lbnjl0AP4AuHWjh9V7tqRpeunQh7FQqcIPzq6Jh10vwYGX7wYYrG/HM4GCrIQzjn
rFoWgKKGFoFgWD+o8k8oFfSSY6OLKuAX5PVOGhkSpkpzhmEWVylLn6f0O8hPjBx8QoNDhy7pc/fF
rsw5Aj+tV4jhzGb7Bgyur+0VHwfgRK5LpKV8ANgYw4a3KjcwkjeQziPMIdTxBsF++yiNJs3ZeV54
uHmTI6mg2aH4HoCMXbSX0ibyYiHqXyxjanJF5DjXYUn1o54slPlq6EIDIGsziHZzoA3osg+t+RVi
hIaKZg4K5KZEWf4NzjQ9yyjJ/lMs06lzMeZR38MTSQsHk7sYOdOpwZXWFNY3ZcgVLoJFbItNrTdw
ZwDBIQkFfM33ylqtcM60ZZwXZssn81X1uZh3vqYCh+3tElO+XP1QZjjbOujE8MPkoUrpZ+FLAqQ2
KPlzrwHt3ZVYzfwCYadCPgdRPrplI5XtIUBzo8KYFCNZRfTFV8xcJkq/vvoJpAHQZDrHzefBNusa
/ZScVTLVmmLVYCcm4ppWYNxHqYAhNqs98lr46dTsdK4uk7ddl32iLx59gnvERkW9yHwCEc41ZrXJ
4hJlBH3qzr5ff23KJmatJnw+I1/qKqeczPwdvl625gWdH3I3wKdmcOhWX824ssDU5EqJPEs6dTet
qlU/fdWMvoLz7B/RXR2+WoUGM6grAaEi/VgJz0xt/TOyQC2eiXk1H5JGKeCZaLM5OuVAoWynxthf
OxSOle890sifETchHqFKFRN3E1RhXYFE8semRCRnh95P0+8wfBrea2ZV/Eh6Gng8cCs/dbqxmu5p
ZFNb0+Yatbei0/TKSyKwantZdItziTVpX+XM15+gwZdwnBEdKJyIQjjWr5ZdU6LqpIHIBWqv5Czm
ww/aG6KmsdGEcM6NXnlPy7J9DPClim4bRnmfDmQHO3g/Un/Q9DbhvhwM4E9QFVAnE9b83c/04nHC
XxkEHYrxn/xCrZ77FKeyBBZlsRwzfKuNLqieMkwuePkaoT6ApbBBVOjSkKpu0CGwTi5jkLQsPC2w
fRCHvqLrZoGEG9XoWWpkE5SgDAgA6oaOTqUfttGvPBrFYydKHkFau6jTkSPMX6y5gE6Nmjk4maaF
23Bo1DL9OKKobO6UPMt/ICig0RcJ6up9n448UOU5R9EZ29Yq8NI0l39A4NNmx5/kwYTfFBiaN8BR
mr0RomK3m+cBcZ8ZcNJ9JHppgO80Sn+lvQV7Rpkl5CHr1McLprfGJtmPiTQWuwyNDRa5nXhVweGX
kIMa4AQBXbTA/PUq90U4xIHpCDXV34tshmotkeJ/TCeEsHcKooU81dqSNgeYxaw9hoacV56k1uVN
3/VTsJ/agEZL3BrKTYYTGm41YdyO+9lo4/aQACKdHvS0azENgIH4SSoAFyO2pIWPJnmrgggXgg2e
Pg9Lw6Oy0FsqRAaiyq5rnkZSncw/LdF04cEGjk+Sj5rdeytE8mMnNyZurGBSzGSvl/XwERQXajyL
QbdEhp1Xj4ipwFuPBgqpR4taRnaQA5E+1gDmNGcGcAW2GDWAiI2lUjjuk7aNd+bQEM/RAERgqu33
c4ZBx6KGYH2GJFqgWgYgatoHCEt1+wawxbeNEuFS7TypedkCEXWep2AQXmq/pyVCo9CM0he0hVIM
a97jjhLjX6fONmm2D4ROdJOJmAfO4Dx15RhpRLMp3pSjFOwhWUpPapNUD83Cl9momJ5VafldiMkj
VUrZDz7LqnQZ2ToubUkAr0pMWIjHHQl6gZorzs8eCZm8ARa5MJy2yDNA4NUgpiir8ncSVLXRjUYE
CyxDItAHo9VTfTgalvhlIUG/0dddetKrVacCrVCCXLqKCKGfrrqmUtWPZB1U2oxh8DdMLGvrUxbk
haeBh5u+moOkJN9ANxRQvlpjo9J5oaxKZYb0mDKLhr3Cam2BjOGgntFWmAjiKBGiCoYxhnwAwDNs
9ErO1hVpG1lVDRmohWpbaygEkMAE5gJDjfU076tMJK6IsQZUWmM4VnkaeNf384WpLZMCloDihmGs
MT8mCi+yXlLcR9CRK90Pgb62xC5E6n7rWJ/oJP+pi3w2FB6XFBfRTbCR8wRndPoNhRgABsGtcNQA
LXFTJqvJdd4HYlb0v4VTX9WqfIie66IpfrX/fSJQ8CLk/AxJo47AlP7P2/Jn/qGtf/5sH76V63/y
5F9EAvr3+Euf8OQvvJee4WP3s57e/2y6tP2XWvTyT/5//+bvzuPTVNJ5fC54OS//tSAqTpUK1Ksd
yw/Dzx8/z/+F/3QscfSwiBDCVHXdYvP9LZutyP9F7ODDYIoBvhDl3n93LA3akvSoaGQCVgFVofLZ
fncsdf2/MKniU1o65bel0/iajuXpEaeHwA8ABWSAYRAmNcDl7//Re+lSAQNoIPJLJTJ0bdmZjyiR
Na4GGeSY1dBI1LgwUBMlXd3ocJ3uzL+HpoeHbDddE4B6C8Tij6FVZEVtfKuRPqx5Z2WqVj5EfRO5
Vqnkt685b/8ail4ajS2dBt3qEBDZQkWdc92xBq1yaUfw0KrKypVIGDZmtcTE/8TMv4d6UY9GEJ0w
LVZRCyfNpBYNs1KiULsdqKi5WqVNG2owlz4b7D0uAfrNQItWLdcuC4LYR8GOGj6iqy0Sn3Aj5PK2
6/LqBkYlxTcaiEgb4UmobMzwtEv4e4YmiFADDwI0g1a3QlepRhrHlQ6NqMWxvNPqHBxVWuz7TEiU
RCPT8QfrdZ5kv0fl63H9My5Il9PdYqcD+ooGo0ZtOoHWmkanohJxpLnX3FzfLcsnWn1CFTwmHQLU
+RZTuNOhrFaJJgX/ZKdSpzDDzEKIvWGE5qNR08jSVAAsoZX6nm3V44NfNq9zVXmZKhtniQcq06Wh
dDp+HoWxYqV83H6s4zu1sGHl8DHbLV2d01vvX+PoL2o+3EZnt54M8ZuKhM5dkM43ZYvtpGQZzX2Z
479MtdA6Xl/XCweevAU3HDI4YKT6el2lMQF1jtYJCnaCkjvksGkClUR3a0vK6eJQAAs11LsNGkGr
7nnK1StKK9OpHVXPaV2ah8BK28dQT7bAD5c2i2AgklNZBd+32pc+7iINklQs4oQxGnKIWJcbWaA8
WBT4n7KRpNwZsBD8JCc+7ZxezjZylwvHURXgA4B96cAc1xh1RGgUuFDAT8NSlZ5sv4t4RofTTdVm
48cOXJVr4Taz8SkvxB92qIKpE9VLrqFVDEDdDIEQlfUtUDHZoW8SOpkl9H0wDtJtUkrdocO+eV92
Uf3r9ZuI1jMhANIiXfdVfM36aOx4p2mOmquYuSgdynRpQjmJPs7Gyl6cJA84gNk09kEdnZ5DpVlA
GFSfHKighatUc3wz0pP9Xja98ZB1U/SuTyWkEjFKoG706mkSfQQAWTgIMuCB07GjSIsDudSpX4dx
emzUKHYbxU68SCnCjW+5wjK+xAGQVAsCmCwY9OZqnpACzUQBROQENTwKu0pxesnnbs9VilvWlN4D
F1QPQ1MZH0RWyJ4Smz8kxGc2wu4KPPX7d7DOYLaJDrgEnM6ZB2DfzyG/IxQj29kPP0IMs70oXHRn
yorGRKhnjgaVFhY2rdVO/nl90S8ERFI0fgi+5DKxf5UmtABMAznUkFHJWxCTkp7ciQScoaGN+T4R
QA6uj3chSi1oG1wblgQRYPDphMt8RldMH9hgyL/sEfIVLuTQCPawtIUGuxCmKCxyXgGoLQnfampz
L9VQ9DLNSf00cAqzpx6pKdPwwRi6+obCkXGszL78aZZD+rZeWHCvnqrGQ1LjOjU0LGxX+3nqVbnJ
pZQ9pneZ02lweVE6mSjUT78Rk//ni+fCVHGPJS+mEIg72frdWCKHnKNvqTkmV9DbSRORa9LrQqYh
bPYpYk1wLuXAw7PJAogXVt71mS6hb5U9/Dm8sTpNCL9LQTFJgit72bKBjCt8gzDF9VFOt+pLpg6a
HKsWoL781RrdB75+KMNJlF6eKtFOqJnxmd6OcAub+g1kl2TDFOPieIIvB+SZ60Zeb9U0h0Gc2qVn
IHDtIqsxuHWZ8zmH6JsdbtpQnH7Dl+nxbgVKjtqasmiunZ4MWQ2Q9jW7lj5tI4MmTIL9PKvfklLz
900vK3eaXRaugcCmCyVU24iIp1fq79G53QBZYQXCE+V0dIlOcRMhuuT5OuKOoYDilqhGc9vJiA5H
6aAgQtmId9e/6KVBl0ciO1fVeDyspqx06Bbjgg51CgvzG/TEUk9uMNmw5Tn5ZVpxAg2zGzY+6+kV
9zJTSgIyd5xCMYJqy+lMfWRNLawn0YSo9BnB5EKn0T0Zjlwhe0PTrBh3dkBNL5hLsbHIF3aUzelE
8J/ECfD68tP+eP51PoBghK1rL2sR3GmBId0j4GzTqDQVmE2zvHG9XJoqOMolH2TCcEFOx6OwGseq
OtSeIkMPGKPAvDX1gVbEaBjI36ZVvDBJ6/clClcbcf7iVAFW8l4jHwWffDp0GkrY54V82skc4jtq
4foubNvxE10704uncWtpFZX/4H9i0N+fVbFNApxto59pL8frj7WVe9XI80BDWKEU9h7XSxjZRjjj
76HP5cfCNDCeKQGy0eeiQfYT6pv9Lva50QW64J7SD+ZWwrhKMv7+SSqPffghXKzUPE5/EnV3MPtz
U3tmNnzkfFl7O6DOgAQNXG2brtVYq8Y92hbIC8gYnMTDIPZoq3QbgfP0zv37dyyVN1ri4CfJXk9/
B3gLwBep1nhjpyWMPM23CdKprmIU0cbhOr0J/h4KMzAqO9BHSSpWn13CcyYEqNaijWLaD9qgFoce
dbgv1+PGpc2lw50RS5loeYacTkjhpgthq7WeXSuZq0Z2uk/lSfkodwZoaDRQXpea/p4WMsGA77UX
VdbTAVs/rEy4v6031mm+72Z5vMX6eLgZRBweXj83g+TIQPt2KbKv9jG8YmgZHR8rxYzGK2UzP2Kr
gm0xZHAXeGO1vz7epc2BbBClbqZHYX8Vk5p6yoZCGGCE6n7Yd6beHktkYBxfBZ95fahL4Yisz9B4
EbM/1mKc6PRSPQnD1msLQ3Ubfc6fisZK3qYa+PyEfB1xsxQ7m3ak63J96Jei3jo8QEGD+IC7KfWj
1Vmcka8DohLhg5MZ1k1jYwMwRhDRJrNv9wC+uyegcf4zTpXNMUxnG1NnKKaL4Tyq5yHg1bdtiAVm
NkLovzNSrIoQnwn9G01pa8dIzcnaOEkX0gEeYehxGewGTtQqdvvYzFUqQBjkqBBatq3xfkQmGFOn
PHw7BmP3Vo4k8S1qpnwv8tE+bqzXeThdgNZQiWnxkL+ut0WqxxOFTAi3oAuQdgs73/D6CudPF6Ye
fKBwpi8JJqSxv5W1ZIDkgE+1s3CIO9jY/H6Ehio+Xf9N5yvC5cm7e8noSRdewu0fEV4ry6pvzaT0
fMw992bYWbswNtvbGXTM10qexEcM3azHrG6mx6mMtnoz57t3ubuBWJjUbkkeVklur5VisIuGgodu
Vs5iBe6wQuKgNh3yAwWaRHMKIFCZ6nzjiK5eiUv4QWiL6I37wuIpuTYInKmjmFoHjY6VMcAlN/OB
C0sWB1Rbyl+mNBs3jTEEd6Ptl6EnekN9q0Ty8PH6+p9HioWWT1yHoK9D9llF3dD0lbnIp8ITUmm6
WqqCFBqV+C2OHtPNPxmKEEovmDVc7z5OcYErC0MlKGp9r+Fae35TN+DszNDYOGiXviv8KNJuGgIY
wa0O2oCthsBLofRolzXAeNBRRaKvhTIwYfj7PGd04qoKXDsZmk1b+vpML21qrksisK2SfVjLOfxj
U49x1kyJHZZLA1q9843QciI5kNFOQog9gb165BUrHRMLPyEtVzYI0ecXKdQxHhvUW14u01VmEPt6
ZeJnVXpxZ+VvgrJHlX8GeXs363JxVFD/3LgCLgy4dAD5ogo9TmX9UO1BiUPVlDIEjevgGFUStrjN
qCOhZI7zHZocQBWuL/CyK08DP9rmNjqiSyTFy3X1eX1RmkPk25mH0FHpdlzYD1OcmdTpGv8O9SR5
h2BO8g9OrMpWWrq4+Apaa9IWBt2xpeJd4plt6x8EKmIPo2iC/YhS2qOkd+ZthYeG4gIZbNy4aJM3
BqoHP65P/cKB5aYDQ0CpljbCurbTWCoy8kFbeLXWK9+RycoOgvbyXtXreiM2XPiu3M+Qg+mtUTp8
sRn4Yxujl7Fs07oCO9EFPxvVzm9zX4UN1Mq1C5JyrjY+66WYuOSYvGuWGs8ZDKFJVVTrLSAo1ICB
XEtVi+qs5SdPaO35005Otf5rRSwtvYga0AEBPb91ReDDuHj1KoulygRkgMIlqIjTE8zf6aUUYKBH
7KbJnEKZuR1GnJ4BxVNbvD7Yhd3MVHV21YsfsbkEsz/X2RJ9hQggyKup1R8wCRfvZmPQj3jWPBL8
8diSInkjF1hOyOoEYZQBKGHhIJp4B52OqaMlOEQTEwySSnk39LrvErmz5+szuxCGKeswxvIsp8a9
mlmMGUukT3rpdXaNnDDqlbd+govSbJKOOQLqto6cPH55h9kK43+wfUl/iRB0nxYT0NMp5sKoQ300
ybeF39zDeuidPuz90cm1UTkYYTEbG/v3wocki1g6mdTa2cHr6bY9qiHCLz3LRBa7RFQJAV5z+Avh
jR9yg7b5Lugl9fVblaOJ5go64dT2tdVlk/Yy+OmJ8l9pIjeYJbb1ph3m/H2p6daX65/zQkAgUYKd
DEGQVsK6WCfKRimlxCR/FEg7llWioFedSXdKZKGyaxT5RsZw4R7VTPBIuqKRLVnrnhTfyowtK208
FXw9GEgOBo/RyXTgwRiIXxXDfY3IIRdN68NcmiZzo5Z1+QdYvGooGbKPlgX542TqvRlykfEDutnP
v0JU6O6RCcfSCbG++xLf3J0+QplAO774Etfq59cvtwWUAcAT9s3kE6ejx10ay0PXNIhL0CKCXlSF
uwbyjtP3+DES8Lf0L87rLUtfc0EOUeDhD9ayHn/M18yosOl6arsW9K1jlGCcG4wjbgTS+ASbRtz0
YTc6E1w7lJKy+NMEHhdnKozLKsnq316f/lmI4sfQ00UADzI8cJNVbi4nQ4UBQ2ujKDO0D/WIri9K
D9r+9aPwTCQM4inBi3kV6X07yadkMEAvm+m8j9sYF7y+3upN6SzcSbiFu8o9Sq+UxgFQu9UoBXNU
Z4R53BEWKeq/dXYDyWpAFx2Bh+sTOh8KoBQVFBms2bJyq7BXBiahzQD/j59u/tfAyfhoTQ1ciwo6
6auHItuD7bxk2jIwkdPtYo9ZS8ltUvGmCOB0llLUtTsRB0iYjIWGV/D14c7CDwV72j5Lz9QARmeu
NoReWyi8DZpwUWb6juRG7+nDVO7r3qQBkg3SxkKeHX5Gonu2vNYpoRCBTmenJFMgQF2rdF3C0I1y
o4K5BWVEHvT+AYOy5hbgD1BOuITzsa9rSTtcn+95rXGZ6wIZRPcLnaMFV3VyHEvorpHWqW5PgG2c
QPGR9jFxMvyM5WWHEatWi88aAsV0wrKqTwADxRNJMYJIaB0nGJxuXHDLBXa6jflBPKmQQQICRvnx
9AcNZTUnSpoJ12ok7auFu9iuboPqnRqk7yepgSBQNu3PcFT0jZ124dOTikKpR3SI/1ujkbLGaKS2
og+V4kOIsZaAESoH7V1sCGkfz42xEXsuLT1VCUoT9E3w7FkDYu1uFt3Y4ZFOGY2CSa2AlnGyueb0
pmkH37IB91h6I7p6vTvR42l2tJFSyZFjv/7VyyrVveu74cK55heBBBF0rmDLrs41miwqtKJMxvpg
im+gvZZOKU+2xylvN4Y6z8O5bxiEzhVdK0ojq++sqrlSB7I1uYLunBdbYe9hltDfTb2W7zN8une9
1Ofegll3ox5PPH9qmtd/crJTm5fOgs46+wI9cs5QuMXkdqZS3RQ++mYqYo1eiZ2AN+CmthFdLhx3
Kom07FEawTNrjSKKmnSIjESXXaGFLaygsHpQUI64bSyE4pUGkQxPk+zqEaDIOGAS3UvaxrJf2OSA
FpZ0h4o05TlxerpiP6KaOrPJqYlh1Cu3mDzDOvyI9+H8EwYjsrPXt9SF44wfFBVpgNHQ8NenasjU
ZLJ9H1lRCTzt7SIueiswP9EdpGir2qERBA0OQSJkJzoNJdCNCV9Ycp4e3CAyOQ5TXn7fH+lGGOug
BMD7uxImGHs5nVtEOVGcO5Qo4Os7XzfrD2mp+gd0H2YnncJ/cFeSYGgsuAUQ/WwBtDSuQSbWszsM
+N/E6CTsCiVABVZghnp9rS/kVppMyXfBjJFOnunYjJCIEhutSeQYctTakxL+6MDex+IXRlIQJ+Zf
DcwZ10JG9wgJLNXIsRT9zVRjIz/obbghKnj+8bnSBHVHlSoCf1zdphNlPgXxK92FBV0+QNgej2S0
9a7r5/Q2z5vS6cK6RxNvE6V+nthRmaLcy11CF01b1xwTBP91VI11VHG16Ij+WH8rcSQ3sLLnp4kU
aIEdL7tLl/VVDMOuthFlpOkux0r9YAWVeoirUHNjgZ9xkix2jNe/8HmAZriFYLDgbnR13ZiVQmyX
VREYGFclmZv7I7pJAvNxvnS5/wdD0Sij0IfJI5ne6cEZ0s6SrDQ3XC5jxbE6i3PTwD6zRnwnrg91
cRkX4VhKFALUxCoHmYM6khRUGlwkze7HLg72kUiF10O7dlAliTaGu7Qrye2AAtMsW6oGpzOTVQzp
DIXXnTpV5ROA4HTP0S2dFpnO9+WMU3OmCP9QGIjn/YOJmtS6OJqwH9f4w5luKsL3A2saKbXTl4sY
wIDqTg4r/0i/ZKsbc3Fh6cfIaPNSr1030xWr8KeAOhhW4PGA3CRywnag865L/fwGlm794/r8zoMt
hbXlsIPqQUFUWwXbOAuiVEkYbzBYQDXA0CSc9Pp+mDMN89/EQDy+NHBNspObFgnMjS17abo0Pilz
LQK2uro6ju0IHThJWV61nGy0dXRxANIUUJS3tdt5DLb648sROE1V0SeUDQttrQWwte4AlNOQ4MuF
lkjix/VDSg/7g9QYgtyx9V3RtOY+MIKt/PjioDzl4DmggEvJ4nT3CixxUt0qDBfEpXZrB6Jwwpjk
qbQm/zhBvTsMJWTV139Yk2clb3ZefirKbye3qDLGwkZABcUg1G9qp8P4Z9+ASdGQROqNX4kcZL0j
K1ECOCbKMXypzfDp+k+49HEBAFIq5RblLl/23h8XeRtOwwzNTkepqNVvi1H03qxIvltKc+t2Xbv1
Mro0HnUoXmVcIxTDV1HCHq00zSgtupIqpmcZuZA9aM/iLwVkvdg1SZF8vz7BC7Gdshc4gaVGgFzV
8oP+mCBmMiWKGkK4Q6NglRlO0V4n5fUCs3u+PtKFqVEqgCrNOYHqtG5txC0C9MhlY5wEzDrGoqFA
bMeLIpTk4wrbkVePBuYaxDVZCaCtM3W2JJXGOZJNV+6gzneCkoTZCfz6cLdHkyTsN5KO89kRgaDI
qMxwUUkTp+sIFz/MDCkKIL0q6d7kgnaGWJKcLI5RwPP7fiMJeMGDnoYBZMNAlNBwp4SIotHpgCUE
WhyeeSzUyD88j1pkPVtzkz2ivCS/kWehfc0wtnkXIj59E5VdlRyQpwj3chYN97QiZBoNeYN9i299
JoHlvXt9/c9TIW5U9hW0KRJxvsTpz7OFRE88D33XUFPjyMksHXXCDeH6KJdWnZOiEfu5yMn3T0dp
kOyHi4HTWRQPGNM1RXRjZuZTZtrNTSu1Gzv4PAjSkuOCscEMKWCGVmdF0Psjc2x8N8E2FIFfyXbQ
QBKw/HOUdnQTP0wkkNzrUzw/oJSEyBv4ylxwnJ7TKWoCSeLQWPw48R1ylDlD7S0JtD1pxqvbNaR2
ZM2kKCDhlkLb6VCYe6H0Xja8i9NwvG0DE3UGo4I6mpbYPA1ydTcXGEG9en46b0PCD+SIBRB8Omg8
hiNdNwPdh0kH2yLjSR8MZvcha9t2o398YSmRSSdXfWHsIfh3OlSVWUGY+GpIQV0RSDEYaEwZcAU4
CtqYHK7P69IB1bmhAaPwEuQPqxPAyw9djyGHZpyPxc/S6Ou3wzB3CITRozrImSi5qLUpdFClqZ/l
DtJukwdF7g4FPqRty1WD5Uj3cULM6wGV3S0Y9EvGuYogOsUQQLScUplS5+lyFGmKg9mIS8bYTymK
CIqIbiO1lN7Gkb4oIQ8pokPwe9/Ng1q+8eshemgwvzlU2Js9VKKY3mLYFoCvAJM6yjWyb3Fed29V
Kcz/Qv1KoHhnC3qZlbQlvfkSvVc/fWl+QYaglE4DbHUSSw1UD4J/odfJ+YeilNMbbHDRdZnxAcpN
IEBh1kDj70p1N5hJe5C4VCEndNabNFcDD8xIuZHen0UiYh1cQnqBdNL531WCtGDE8iGcNSce8CcJ
8qTB+0yjgpjgPvJeR4xhf31/XRqQ48IFQONqKeycfj2/zQsJQ1h8qYWioTTXiNuyU0csQfLipoR0
vrGfzw4PXDeGAZ9L8cwg3p6Oh480GhpoCTi48mGKAl0FeAJ4hBmF6Y2Qd/ZUWhp+yyjQEQQIuNVa
kvRKMYaKmtMPlV7jRaDOvxQFZiGF0Y6efSIf7QwyNnJzzcbQF2aJ1D6vCB684EHX+ZfEY6zJykpz
RqmzPGha6NTRt3Y0reveX/+AZ88WRuD8LaIJS3983cUVKOdRioJwYUTD7KFXZFKh8JGFycwZQY4B
K4ZsKt7jmt3jtpxtAcvPC8GMj207RwjGAH2i1QYKGRHcUMz4UHrcxkfbE6ecPj6WphEjD0b/HNmj
DNvZfaQMypPdDNNDYpbVMUjQJr2+GMtgJwd6+TELB546MLi1Ncu5BAWhmAHsl0C10UYpFdNFHqh5
/SElWWBbWWJhqK05W3IVok5pFpoDlr/fdzaqahKgxR0myLaLIePW0/DirHirqQtbdHkPn56ZCYKI
OQJjdgQdhZshD/L7rurTjbU7S0uWtePRsIDciIjr1FMZMmAiQ6Mh3yb8H1hG8wyMjPx7QtNEcgDL
a+8mEEcbBOcL8Qf4LS98Kgtw1LXVyygm+VOQQkWhDQ2GL4utNVZqRinvZzRcY68V9VZt6PKIHBZq
exSz1zA7lJh6QzHh7VSYKu4yDZNjOcCWJRMIPbax326s6/nXQ3ybismirgHtY93azFQzmdWc8RD/
lg46UqtImpj6Rhw//3qMQo8RpIpN3rUm0iCVHISUpyFDYZj7Vq2t2BO1Pb0Zyi4FuInVBRKYcvNb
CuL/5GCdLyZJl+B1xEkgABmry59XEGe64yho0AmPnV/HR00eLC+yfPlOt9JxY5rnMZ3xkK0m+zK5
uPXV9UHXHauHxgY0jReWp5ljftOhh+HZClajdP4ow+lI/hQYF20kmBcCHUNDKsF+wULRa10fmgJN
GsBRC0dXE9xwW1SKxlZXvboxM3cCk7wLlB5pu24cXD1Tx71kSOK9rIPdvR7kzi8XgYEQ1Qy6T5zV
dcRtezBPRkyQk5Q+8fyqCh1Zac1bQ8cw4fpQlz4v+4qyPNkdAg6ryIM96iCpPqoRQdei6VyK0amV
STqqutkjj9QOG9nBxfF01nZhHC8P09NI16RCGcCMsp3YWF4gZSxgZ6SIcOkWDNlm2nj+XlpKgCOc
TH1x+VgjyzpjMHguIOKQWHK3U+Q4dacQxcFOUbea85fCwMLbpvQNExSsw+nUokZKDJEzVG0GnWeT
2LkiR//s9R8M7AIFRFJaqsOr8xEMUxD6FTY3AxxfBLtSA72/CaNvP/6OnJuyEdsuRR0ASOCraBCx
iMv3/KPs49P0VEtTgdjaNAh/jbFyQCVdgu1ZN7cNzG6nUXJjY5OcZzyL0g3EfjgNVPgNcTqoUk40
f81Ww8EUQe+dFNvdu3Eau6NsDjxA0A+v31lSlX3SMGu7HRN5/HJ9kS8FIYjDpBjcl7C3l1X5Y9ao
uUx2AgbMmaIJpSq5gxTfVdFBkWz7ifduyWMmt13JKIfH6yNfOh/UaklwuC5Npn86shix9TUG1ttK
y2rfaEi7RVGBMVPQtsgB4mZ7fbwXlv1pQgUYB3UmWg04ZwBiOR0wT3U5MeSAA9nYA3pjuGvClkSN
+Mdg8fB11SxVcwRCfCNzDUy05N2ErPMbGVXgL4qfx+NOy8pS24kxVwIPZXeTR1XUNmiOd0WP+nGY
olppgcz73ESG8iul6Nw6eYW9Klqkc9I4KDiXVEkMI/4pzHb8lhhjji+MnwPh0OO5y3clasQb8IYL
W2zhBoFpIy6Qdq32dYtVcNHPEMSrEX4Q6sfGTtho0S6iR05Ydbkz2UblqFTrdrggbeGGzt/UJESU
57HzWISB6EucLrstGrvUfQtn+xlfzEloKMhlRi0/DymS5U4X192HVgGUutPQiK93WSTUp0qZDDTT
20j7UliYtyJwWlf4W7ad/05Ho9zfqZS3RyThOhJv0FxZvAtovcA9CrNhKyG5EFppDYN5ehE34Glw
OoV4mtHqRxrTMSVtdBV7Sj/gURXseJBP3vVdemkonY4xqAR6fuBuTofCHrEsFQ4k+wbYJZ+OVo3S
zNwaabtRn70Q8BZu0L+HWl2IOWZoCgZMJAHITN/1aBx+mZen0Y5XYIj6bF79L2nnsSs3EmTRLyJA
b7YsVtUz8qal1oaQ1N30nkyar5+TWsyILKKIpwG6V4IUlczMyDA37p0eJqtaLvdXuGsWUVaGUKhT
EN+tV2iaEXQqCSt0G6i6fdPspDbqOEBBp9ZD/dXzEuUcmq17YHfny9I9lZpTwAspSGzsxm5XTjG/
56S2RvGQSTG3unebV6Gu/ry/wl1LkGaRyuC98TXrFeZF1fXTnJExx04JIHhyLp7ZtDqCF3bz7b6t
naeYl/H/bG2ijAkZjzJCBfYUQ8/2UcCF862Wfen7VnZX5AHXR1STns925NpUKxeizRpmDy1qQHE3
3oeh0kvEtsOjWak9UxqbpJOQyumLzalMKs/OQhCFJ6M2GdBqGXcAqpM96EMRP95f1c5JJK6gEUIL
jzRxCzoVhTONeoxOiz63gJ7gsrgo7khdtxbRNUsb7cM8Fdbf943ubRjYNnkwaGqRA68PR4IOuVMJ
NiyfC85iIhjj1UHN37ey9xVJrwkoGPVi0zZuhPLpYM8NS+vaVv87ast/61J3PthN9gdnnaUQpEA+
RYVrs12GIwCoislAkV4kryur4RXRo6gOliVUDvZrb1GE04zS4YvJXza2askYgX6wcYr1sQ8g9ZxR
96SoWc3z0RDv3i4RTEPrYjD3Tb9mvUtI0o9WM+IbNRRDL0sVxVenD1+MdKSWJ2d2mbTmK3Ho11Zq
xI1HG0YMVGHaH0R9zbnI9OWis6CTsEX4cP9Q7C5K1kalLCpp52ZRtuLNZu0O1Ccolb4q0X2LTyEa
W2pw387evWKC/3/tyH38LaaUL45uKNgxRua0YAStfdiQB9A/3gIlhpc/5dztg9rhTjhJ4kMaTWtB
h6FhY5SplsjOywWjHYOmfhh2yReRzP2liR3ndd67EPTeX+be5yQ/odpjeRYh/CawSrWsSweVo99a
dfnYL/X3MlL1g6xu3wiHRE63MPy/ebVmVxSjbndUeArRP3lNClRfz6bT/aXs7ZgcMFMpm1G3umlz
aWlZJL1unAAyJa9gnoGiOUf1p0S8nhlh93n0wv/um7xdGJUWneIO+Ec0TrfjB6nW67U2cvZz8gO4
YWv7gyYM99N9K7fpjaznaAT+sjPM1Ov6KKJLj6gbg7ZMkTj5FTWF5VlPE/dNCUHzqRiJASp4JxBc
SIfzfcu3nxTLkGRSUMZZMTm2tgxbRD0CK2fj3LJ4ZyhG8gVQ8/CMdGT7aJhhebYmQM33jd5eAgpJ
svIoMbQMYsmP/tvNo7rZ5TGXj/GrUaYyFuTKuYNqtdV/LXlFL39iDjgnE0K/6mZrc1oS2bD2SHOV
3Z4ML0HWggc0mNL+J2o3R3ixvdXhLWFUxlkCL5J//tvqeiulK7pwxTMBHbuE5QV2DC+9xqD/52wo
lIN67t4Rld5EzkUSiGyR0YnmMJMTkbmQW0UnOprjgxq75kELdu+ggMegMPWrcLMtgaXIGxAvCJAm
Xpe8IfEdr8qYpsjDjjC/J3DtMzpXBvd3bmdpdJEgFJEDjyAlNqcTGKXXM5DNzinR+JzreXz2BF7m
vpXbBxvsF6knKGdEHVniesPMxrGLPsfKUMwAbZ0y9hPT7t5C+JW9OJkhzvlFaU3nSDJQrk2NFKKE
XXDR9VQNA8WYUt+N3SXwFtjUNbMcTsiaHY0m7xxImza97FZxRG4agFD2J2Zd8tDF5vC3lkXuE02t
8ouijChIh0V2EP/ITVkXMOS8LEgLelT0OLcoXscqaNouM1xg7jy+M9NxOjN07JxgholOeSMlRAql
eJqiuIBZXT8ibbzdTYYjiB3QKaUNyOdef+I8hpXfmx2g+UWEmIEdqk2AbHFxXqo5Gg4e111jsmgB
kMdm/HqT1xTjMqnDUjIR3GTttUlm81W7zPaVLFW73j+ltxMQMNCYCCEyQk/5FJqG9cJKBTn0apiL
IB5z9KxKMZ1VrsTZS4f5Oeqn7JU1wYE0xRaDwcr0yoSo/93933B7H7FLt0q+UnDHbIEHoGgUG3br
IoCLF12QRKvPUbLEB/5614p8awk4Cf/MzSUhG+eM5m4RjPrQPyREuSArqP3dX8vtrZCBCqM0srjH
qvT150SMaFKykiKa0VHuNpJFPOq9iJ4Se5wLH4WL7mAD95aFD0M5loGhW/Q3OnoQJQMnCJbGaD/0
Wma/FrXbHUTPe8tywISAX9Elv+Xm4xWpA7/tEqMvmWXmQzxBAZAvCDJ76lT4vRYd2bt9F/iCv9mT
v+e3126u6CkzmVIGzqy8zsFDfYGYdX5AuiBlZNP91nuxd3DpbpbISDG9Lwmgo1x3MyKhhoiQFxFs
r5Peot2XIlM1mk77YErkuZZUR7D9m0uOPUYCqEK5sIbe0Kk5cbl0fSo4KUqcXOK2pvFjAG/gV/bB
/UO51bKHbhBbiBD8OiTMTm8iwQn3WEHkWwTokszeyRyn6CtnaXrrLIOAui4pSppuc36ai8E7N7Vn
fFeTVIdKOVPTV4gJ6J8X3YBXdE6hxM3ygjrSJOgroxz4HdYPfn9RVF9I6rsHzW7n91SwBZRtRjP5
StUeBHq7Xw6fRQOGF5Zu6fpwIG+ozxPXKUiKyX41qs5wtgTJjtt1ysGhuDmH8sNhBkCGZBnd4hCG
yTGmkdQ7QCLsmzW65fcxLOZrmfbIFk1Nl4qTmSdHzHd7ViVCjFFI/r8ZAiw9dKJsYyqCStHms7dM
NfMPluKHMOZcil5Rgenr2vn+Idn7qhRLGECGvRGw38ZzLVk6hI2t5EFuwUPWpjoCVxBwUicsj4Dc
u6Zo+IA1g0uQ/G69gePSzU4EQgCZCg/5+NhqTlkyhkFM5ful/pgNhFEPgncwArLwtDYF0eVojq6Z
B/1YuFeHrlogrF6clSyOL4ZXhH/d/4q376k0CGzRZAQBSogt+kKZKLXpQFcCbYpSRO7MyrsAdM6f
hlapXo3R0j0rU9rByZtV/yReq58dNa0OXtSdA4QVoB/MrdF42BK4eAXoQfSUswAuBidoE6MKlsms
fQsqjDde6CEwVZjlgdGdXcV1EhNSVufh26JbuqJnWNE1swAOw+QcQkX0adGcjtYLSIn7X3nXFPUp
SIeZ7yAuW+9qU5JcziOmIsTbrx26nBfh6sObzmrzlzsbEDuSVVSOO9006WEfFKZRIi4cCUThKsRZ
LwqESqeqbI/KHTchLtGP5LID1gu5MyncelVRgdSZY4QZRDCFF6hRZl1ruMpPlvC8n7bVTGehQZ3a
SsQCpFJHadHeRwWYLam66MZSmFibb4iIbDWM8qCNNSQTBwXm1lrVT1odDgeFnZ23FpgpwAfZIcAJ
bDw4QqlxU1gDYmOGUJkga+uPeQhTFXo15YNWGPn1/nnZuw8UTon+bKAtlF7WSzMGiiQ2emVBFun1
U+Eg/lXVenmB92c5ZVpR+GmM8N19o3IRq4xFbudvRjePboJ4mmhh0QxQQxdQKBf5/JGhbvtaoXP3
mBlGfEG0DZWvydSzv//ANuUssBe8/cAm1wt2tWnuhb6Qrky98byUau8TGYKY7BDWbcvhe+ahvIgy
0RFwb+8QUTmWdLgwtoI3WRv25rJ0lSTJAxV504eZ3PdzqlJAwF0dwUJ3TRGt/XomJW3T2hSVrbys
1TJnpEB7vxSq87ESDgPLgxoeVCn2LBkenVxyE0nbv1kUH20ymdbLArB1yWnpFuU8TmV+TickMF++
ceRijL0T7IFI3NwM9KC11FZxN1CElo9zkbaN7+XFh6ZplatRM7HMI6nQBGinz/ct771c1CLpt2De
YXJOuqffYm5gpxAUjhaeblG0QPdS49K0Kuqmsx2fhnaaY99J3C+iiavW12UrXVBjOwhV924qzXIm
rHALvNqb9c9hksm6SRb0Zuo9DnoMV5+JhFqTl981F75sWjlHtG43KRQXVSJNJDEgeei2K1UnOpqQ
9YzNhPHPyeyG9/D+uAcFtT13wFAK1EWyjsHM5/rz9kU0T3HnITMJtczb0mQ/3XkKL7yW35zQqpdT
0zv1m9mGzuLgo+49LFL2gbk5wJLOFsWMBiM0RggrB6bQ2/pk9sl4RlwverCsrP2S9rX73fWiKfZb
t0BkdXHVI2WGPYcvJ/DBYUDvQVSyWfyQNTHko1lg88idSJ/BhsRDGoyoUJ/S0jwa+N+7sfIFJXoH
UE1lf20vyW0tQk86C6zUyk/u7C2B1tjpJfba/ODG7i2N8R+SfqpDXNuNqbSdnC6pECCrvUT3vcq1
GeUPu4fcLhHu7Bbz4BzdLg3/Kkk86ZpRXdy28m2z1ZYwirJATOOHqO2Gp14l0MxB8bw4oAOCQUlG
+iJ6I9t4JJckX56JMGqR1sN1VLnsQOXFpWiFeXBCb0kDJNyD/+hGy2d66/e8rjQpBqOR1ynJ9Dfy
f6LxzSGBeArm+uXjTFPvn3HKp1Pnofed2NbwXlSl7euwdVyKcawOvOGtH+LHSJ5UXCLTl1tAYa4q
jtkvGX5YSfJP6FuP2Sm3OvPBHilX+WjLd5+joS6jg6Bh1y4VFpiGXbAG2zbvoEdF24sUOTth/5wU
JTkDPXBeDZaUnTURHS4Gy/h43/PvnSimOagSSBLAG7C9R+/LLJoqC8xRy5kVHLOLk47q69lAT+MP
TPGqwZWHFyBPWt/LZRwi/lG2uQXdeLHcZOHGNDZCJu2R/tTtvdTBanCAebEluH/jcroOdfjBxNRo
6kioZ8y698S4QRNF6gN4M/3x5UuTrxYIG2ChQDfXS2sTe9DLvOG2lNbb2G2rE295eXH7eDmwtLcy
EgVOhwRr3rxXc5kYrjKystxOJDcRYwtLUyAmnyTdxz4fywMQ3e37KCEiRM0MZJBVbjfN1OdIcSon
DWwNVXbhKN1bJE71A0jk3ikE9iLp/uUs+7ZBr+kVNf6iTgOoTYVP5cM+WxmtrgGfc76/VXsL+t2U
/Cm/RTplYvZl3GPKrTLtbdaH6RUCb/EHV5k8ikYkeH4m1jcx+MRTqEWI30Aalk3PXtkjbN5CLWqJ
Kfzh0JE81f1hX37nbEiZEcm+gt/iOq+XFnVlofLcJwFdtH/CkNJNsRgOGhjMn83M9Lz8S/7i2AZS
StIPvczaXAgrlVtBbgIPQNNdutie3jEj9TLdMxikAZP9KoQR7dOs2B7A1tMLM26wMhS1aAEKh9Wp
aev02xQr0xvgpUcdiZ2zyFwCdQUiUW7athYGA5+LRUOeRVSGGQGzTnYcw6mcHtKO7JniwaOwQD2T
12/jpoZBRfXWZsNUI6n9KESZRURajy+mcHT/2O89srKOyUQVsQrR7iZjMuKMaW+cbpCPoeojXaL9
1ELFLP0wkewqOXpoLuIEQTx56jWCNekEA0p+LYeyPI2FPXy//3v2li5hCSrHlNRq23oymTUfLaVN
IGVXkrfakoevcXpwFKnREf5x51l1aJHSraRVyYjo5lp0iF/ZxVInAVopuW84TXvJ6gGsdZy0Aooi
LTxXmbc8vHSBvD6AA4AbwTwAo9n6dsQ6bTxXzRi6ahPvrE9D62eTVO5Ok/QgRb299wajxcDDmH2n
E2xvKhxA+p1azZIkKKYx95OuEWcAa2i1VEz1exrcuveXdutCQe/JyirFPha5zdOYFAYl1kOov0AV
94Vab3FmblC53rdye0IkDR+5EpeDFvMW0jFkk50z1x4HUz8aQdGkDVxZHRI7iL/4903tLYhZVhIz
OKtuSdvHErK5UlOigIhdAfTGpPJImT+4b0Xe5nVNCAtUhdH/4BRymtcnAs5R2oIinoISSqr3auul
F9uCd6olN7xm/DUU65XyfdfM7ssPCI841UWiIdly2qQpTJ47k4dybMALjJRL76H7bXTzv+WSohZR
ZvPB2d85kERDcrpBdlAYOlivFNGlsLN67IVtMQOhqvJToQ7Ro6c389XOmek92MDbK07yQKRH/xXm
RvZwbTCve/iFCiLkLm3Ca83QLiSni34Kk9Z6olllPhnJkB4ELXtGmVHFh5HZQzImD/BvkYTIDCLz
aZoCJufLs54Nztnp0LjS7EF5ZetR9T5B2+wgsNi5FYCD/8+o/PS/GVX1FowEAAg6oXZ4qprFfaYJ
NZ7aPo8+3D+vu+sjTIfkn5txM5TcZ3k7iprzijju/EPTRmQz3EQpL4k+K0FXcJTKynnx9Bh5IIOI
XHlq0VC8brbShFSomuJ8CjKLKRW6bnMwwUn+RAyKgPxguS93M9gjRENMQCbym12sh8VDNKucgtSZ
mxOhTn82YaA8jU7qHLzBOw6A1O4XESB9L96i9d6FodKJaqinoKN387zAt3BuQ4MhozRNNe0BLhzl
Gmpq+boyxvDA9o6Lo70nu2GUYSiKbM5Npk/p0HjLyHs3fuxQUno7NWb66f6J2Tmc6CgzeQw/E7HG
thxC1KSVaLiOwRAbkl5xSK4873WQJXNzkJfsHE6G/ehZSscGDcEmnPGSLJsrD+/plnTn20wsVCTV
8qmw6Pflddr9pRQiPzC6sz5IDyjhST+q8eCuN3BWlYXSTDIGtjd5flzmagDXeveQOmPn3/+Ucj/W
jwWT3IyJM6BO+QWmhbUp2+pCzRsZ9+dEJt8UgHAnkxGpD1TxiiCl8H9QWdq1B2oTJA7gI6ofa3sz
iIt6bImHzNlyn4p8Sl7HeVQzbzxFxY/GG4oDg7cHkgXSm5U8bSTN245T58bNOGmLCLQWjZSoEf1z
0k39wUu0YwXmOQkwkpRAUGSslxXHS2bojTIEHFhGm4FBPKFPVB445Z2PR9GGUUagOJzKbcFoEUY3
aLyqgYiN0SCiHsU1HKPsi9IOyfOiteFBFWBnWXJMSjJFUJ/inV0vq7LGKqGpOwReZarX2hHKOT4e
sr+9Y4StNCKgJZd2tkjlxdWzxrOXIeitLnkXtX34pLRzgmceNcrJg/MOapP2YMf2viUMFIQpkDnJ
1HK9tCRRBuIVawDTVLg/4P3NT1E6TQ/xDO12KqYj6pvbO00GRt1RknQyHrCFanZew8xXXQh0oAqE
cuKkeWpNDgzV2yMY786u0V8B2US9jVHM7fTwPKTe0vUlR74UzVOTGto1i0lJ7nuOnQVxi4GDcYmp
IW4ftMVKldbVWNAU5vk7PW37c2pWqAvGR+Sqt5bAi4C3ZqAemIy59Rk0q2KnTytiEVdt35qdan3y
imLRGU5svPhgWb/GxtceEWu/dgmiZFzw5vWEbkskiOZNwZDElYALvJQQ/SVxHR9eC9KrhS7LwxAV
s7haxDSw/8yJBYNUmaqksLVq5X6IMvHPflGs7pR5ffV5HOf5p+J2yac5NsVP4lYPoF4DE9rDTInZ
8PNRN5bg/gbdXitmACkwQJUhOTO2KBHBYENmREkfJBH1Gj+eiupzRtsoYkzONXxI1hnC8saDe3VL
fUBITnWIoQIIWjnym8fLw+N2RVz3gWDA68sULgqsx8JatHM9DHN/TYbRvphSY/fSjgyf23No/Kc4
bW37Sxab3oELu73n0G6TO0oIBxzrW73uKY7ybqTDAPd4lzx3ZMrnOcrRrxJZ/5wlTnTw3uzZoycN
aoTWOGdWXs7fAmcTqfdMS3uCr8LSTwXcuGevYfY2BjvpD+hnHbwJt5edMjd65GQlOJibB7UTtFXy
irgycZIGrEPLDSyzo2h5z4p0lXRs6bnjqterQgAUmDZgzECUqXetkMC90JJqD07s7UWXtESS1JAH
m3hkExyIpdWqCHnZINLd5EzdrX1vhk3mq9zBF6NDpCliVIbBaQRvMQTpDJg99xrCf+TFfGspxm+F
gxgrIfn0YIdV9Nf9y7i3NGgqoF+C71Iyo68/YA33GpNMxMW1ObmnFlLy1NfLCv4yw85/vtyWDEQ4
fhTvKdmsbXVKPXBgIKuaOzN+5vULzxSfstdCmcsjlakdJ8OBIFaV2k0ECpt1tdNU4gkikjd1UB+U
yXN82O4qvwaE9NjM1nTSSdPP9xcoF7B20ZCZEBtDR827ALB8vcBQayavV6WLnpoBsGISfyyycZBi
Au7HGcawxzoUzqWbhfb1vmX5L28tw9wMrgigH03fzQmdvMhblpxtHBqKqrCtQT2C/x/dH/ft7B0X
omO4uuRIGmR56xW6ueMMUHSRdixUiAv6iH5euzV6sfV08DH3HBZEQ9jhbSU33ZiigTCPyhxCbcbl
81NY5S51Cn1B6rbPdjaKv++vbGfvCCXhiZHRngF+cL2yZcoStGJlclpaGjqhIDSHxKsbXyyL9jD3
6BHH8eD5wliOiNZ2zqoMvEg7uPaseBPygc7Q9KLNiCOiJWNO0siRJkjAChh6r3ylRVj6k1NP1/sL
3tnKldXN9zXyaF6WkUKDAfkPMoX5/KxF0XSqveGI0GV/gbL8LClDOTbrb8uilUadcWqTGiWXybRn
oCwVNY2BNxjN9PHZzbQjfQv5j26uhGwqQFYsibetLU7SCasJIg4NFsBMhSA6aqM34bi8HI/Nk0on
UkZUZAhbStJ8GlUIZBOeOS/62uep8yFfnPDSGoN+NHb6a3JwuyLqexS7CaAQRJSf+bcnHOKCcOkr
EDJ25xZvrTgfHkUUmkCHk+qNNk3KP/3c9oHeOd0TfNDVB2PM+uWEc8g+LJaFZ+9z20Jgw/4nis3w
RKTR/Uevleprbs1Iw0XDUbdx71YxSUeKRuMbka9NJTSMxqXKa15OPV4kwRTU4HkLuLICZBTA41yd
o6FczvT1lYOH9PbMUWLGJaq4Yzof2zM32r3VZ44DjZVaJ7PfuFn9Xi3VZvQp2CfvtGV2tceBcZ/o
wPDtvaIco5K9URJFCWKLYhDCADIyU/ztZ9u+LH3jPZPd5/4iwvDFLhJTco4PUme6SFvCartXQ3ua
8FnprJTM8DqiDpR2tN9aStV0ftYZR7RFu4uTeSLgEMAxWxpyVWlaKFsGntXeGoMk8exLgYyGn+it
9nDfP90eHRZHXxXmHiDlHJ7NaQ8HPTXhQQqK3jEvvb5k/2ZK6b5FsLc714JhP6tnEFRVsyOI/u3L
g2U8Fc05iifUTtaWjchoGtvjTs/1Mp28bApfVQUvXRyOkByUWd1+vL/UXYOILdG6puIFZHVtkNC1
mb1Exsqu0zw7jPD5eZVWp6Kd9EucAA6+b0++ZWtH4sIlSgeLJoXMYDefNjI1hF5q/HGBDPpT0hrj
k6fBwDOj/BTAz5R/rABzXCtRL765tN9fbN10ZD3d4AfQIdkkspGeNwM9QfI/26SvHCUUbX2jcPFh
XtufMuY7LoyYla/TZOjPmt4codZ2DvHqB2zf27FRtGJ0+qBvaOLRHgFD0hfiVWdNR4NOt48QQQWt
K34vgFa6z+udnbTM8QqvHAL0rrsAOkjzpLoQt97/onsLwttxIakkwhW7PbDjaNm1aIagsWnZhzOO
Zg4HlOBT78UCGhQhqKLTmiBckWTr6wUl/GGtmcMQqBmSqaFmZn45wlNYz4V6ipVDFqm9pTFKSODA
yoj5NmGZKNuptmp1CKwsKh9cBUca99Xyugapebr/FbWdayhrbnBz0AdElGp7LgzZBW31AcwfI8tE
X/Sw/WxWnB+0tLzFRwvYuqC6PJfXWWfM/xzDvfPWHWKroNM2wDAEWkIbzlSYq4/ZHNqvnCpJYygI
rPmI9nn3u0gFR0j4DGrk8s9/iwXou1ENyvsh0JO+fRgE9FRTG39Kotw7cE47hRPiRKTCIBgAE0ip
em1qEm7kNRqfRa3q7tJ2FSJ1CiXduk3rc9PGH1Pmpa7I5kzcXdU9ud7SPzGy1R7sz8728DsIIqi3
kRBs355mZgx3gKguqIbcQ2U1WSwf4jb7RGprMK8YOS9OdnjnbD4w2QCh67arGqMGVxdpNAZTnAyP
jiuoVwpB0c0KlYO17XhkBgfAn+MuyBu37Q61qADlzaMISttAiYAZscclLdIAqZE+YLQQiEyviodm
iZfAKJIj5OXOaaLOTTUO2zKr25z8wWaUNqlcui1JpD65ufGjQHznL9EeXrIdh0g6BwiSW0YleAvH
bqBoKdUkhMa5rI3z0Gf1pyVskgNSgN31ADSnyIx+Eh3h9ZG1mtyMyU1FAIvU8pQu43iO80SjaKrU
Bzu3E6ZQq4EKg3kXQN7bGKxxvLKgAyMCy46Lz8PSlU956BkfND3TfVEjTVUm2uQXvfnyqhQgb0op
1KU0oHbexgU4CicKxLkIirzRAkZuiHWbKj3PcW8cBAy7PkCy+dGLA86D519/UMiN4Vuy6Py1vddc
VK2IrkWZVucpiz/2lZW9E5bev8IXFYGwl8wfPLe6DuRGB197zwcQVjNgzqwyWMmNL9IG123cKh+D
aoYdz8+Xjn6TquXTl7g0AUzHM1Tp95+FnUQCNDTzw0xR0ts1NnfDnHU7X1Kaul7TJ3T8hYEwle08
uzMyOxMKZCclhC/qvtG9ayI3lkY4dKskzuvvPTNKOOjWwPcmf/Jze1I+GHOVvrtvZe+aEFnLA0Qo
xiT52oqTGolltqjgGX1kncNQVP4yZ82bSa+OJsx3vyLnhmeEwhHAhrUpL5rTAWUvEaBwDIGiFjJi
mwyiOsMF+W8/FeJzrppHJYC99fFegaTgxLi8XWujZqFZg11VYwAxx8ShHLoqUAdbfzPk1tGDvLdA
Ct0qp1N2GbZ9u7xdQn2MZ1yOJmL30bb6JPnQwCBtfTYm+UpFFWy5lj7mR52hvTsB+pSyAC6N12MT
Y47LbJo9RAtBrcJPHxHEB7XohsuQaOMZTOERQ8eRvU38HmrhZNQp9pK6TwO1EfE5b9rqos6ee4mE
ccQqtreLFsryslMOsndLXiH5hMQwVyJQwLB9QXIPhewhNIczquDJQZfkyNbmmBoT4/+ZDgwACIp+
HmfLeypn6mHVHB9h9HdNUSymtQxJFS3E9eGMeqOBIRIAgFEX1ud+6JNTLAr1DCL25TN8dHhBbNB2
kzn1tiSRCU8ZK52zWSmtd4Xdzr3qLSgAj+txue9S9hwXfDgIJErsG42F9ap4gNzS0oUIGKQytXPJ
9xRyCuHIK+8dQrIBTjv0TICvN64rzhJK7aZLUGrayXtTyW26Clb6VDtm1MEivBzd773tksKtzEKS
uzLwtF6Yi0g8hDURgFkitItqD+alKdFjC6dBP6h87JqS+AYEW3cGRejsRqW+hAS66lyeM0RDP3Ew
BmoCVnpgam+7QOfSIqFISua4+Yxt6OpoACci8ELRPZbkdh8V5VCtYHdBYMltnlG6vluwEgxdixtD
IxRUTFFcU7tAAMsWQ+UnVZ0dvGl7fhiU2f/a2uxTb1SGmzoAGGAbyK+MMrnPjjK53/ucwU5FjZ0g
ZbTsD049/TpYFoCXU++UQeJv2Vie1n0zpLgoShvVv4XWMsEV9W54EBXsfsdfY7hysBm4zdqMlefp
UI4ceiac0/RRyyPzKY66rr2qGRjT+zd51xhzWBKrITHIm2elBeJVRXNNTiA6M/SN2oqf5r5VSPU0
vLz/B9YABMBPCUcRktzrpWkQWKkiS3/BUKo3djiiDjIZT1F+yN21ty6+HbI6YJ7kSMDaUqiljqYw
Ywd2KI8CdQnbRyRBPseiUg5gx3upAbkHKSRZOiI+m/DDXprWLhO+YI3U1RdlglnAqfRMMl8nZ9H3
ql9OSn5apvzL/Y+5V8lAphEWavhbpPLo5hJEtqdkxUiWBY/28myPiHxX1lxd00HA8D4o1jUvzOld
U4vkK/xJ4XMLOeJygq07O1dx1V3tNDK+qeFQ2K9yOy7/HQwx/3f/R+7ug+wN4MOhCtkeZvjH61Tz
eP88dbQ+pvEIujZXon88kR6pl+w9FvRoQFkAmJS9iPWWWyWDqY3Do1SGHgS1+IeL3c0w/OtgH1D1
Ohqq3luahLYQ6YJMAHK6tteXWsJTMvG0ZzNsYqWdfjElB3rVu3+SBDJRSAtN5p5QXq5NcXVjWpUs
zW5SJBmQgWq/QKkt7FNSIyfyBz5BPhUudECMd23Tr0oKDDKFQeinpeEDJAT9Q6knxglhw/h8/3js
7RkoOJl3gVoBb7pemBBOHJkjVWIhG/iRjob1VJrU0YooQ1jbE/m3+wb3No3KJlUD4FokDBt/J8ym
d40kHWAvM5XHKNchhC5FvHBJ+/Dgkdp7dqGeg+WAwoFMTdaLI5l3qtnEViVM8SHL7F4JSAeFc7Bf
O3Zkx5XRMUYY6Ult3iVH7+aygKw2sEYjfrSKuTnnYVP8ff/L7VoBEwAMhzzrptPKRE8hEB6mFll0
XXURVaw/Rok+etf/n53NWaeCAzKRJzAAmjX5szvVQLfi5KB/dysXAQIAGrRfZ5yG7jbfQDYxERpC
sEGtG/H8ZOfVpPlVneOWRJNnX9U+qb6Pc9UOD0aVayQjQ8y0vQmq5Du6VrpxVmere9TUSImDgp7z
4JdJ7uDedKf/1paapviqEScf+6TM9SCsS4oLrQah6RvRZqV0g7MhfBGWxnIamKPNKDOk5qPbkUqc
2ypbPrVz3h6RRO9cODnuB0sMCQlVs02JZ7RHoGMmUr6R60IbUCTzR8OuxINZpSU0/fPRfNPeqSEc
5Nz8gpNvOwlZWJpeDR9EADluWvjjqLa+09f1UXq8ExBSmmOyllCagti28qB3TZGKWqXb07YMoumg
/onW1KCqC+26tCUcfqRFB0d1x5nIqQoa0BQgye82L8BCZ3Exej6mCqfHw5hO2YcOez7zAebLQ3jK
4Z5s/MCIQBS69iVDTlUFFeye45pZFMCK7ItBX/ggltnbLdkCkLyccppPnp7fItxa0YWuRCVNu0ZV
voIsHVN/pDoe3L/ie4VGGbbQupd83jyiazuW12dmp7s9DNTJoAa2O0XvRI6q+aksE/tn043MwjRt
F42vx7bsPyLePv9IbVvRzqaWoXNy//fs7SPhG2Ud1I6YQ9hcChCLdQpsFJdjULtaIk1/ABH7X6n1
R+DoPUvwwQHekrMVzMitF96M6qSGCwrpLhWxv4VGtwuK2WzyQ4RGD4LtvSsh95IcgtIY08VrW9kU
ZXlnKF2gdYqjvdYjxwHMKFKlOplQ22YfvFRxcx/yv+nH/e+552QooeJl6KjwWGwC07nL205D5TaI
LRWpkbnPkdxBn+et5kX2icn0+Q82kIYoQ7YOzVHG5ddLjS3FNRVFEEbkeuYrjuJArQyzf23r9cHZ
3V0bAaYc4KcatyVdyNG8NrPR6oOqN/tHZJzsU2jF4irseni0JAfy/W+5e2IA8sIEB3KAVsd6aS1V
YSJbfIzZifA5rhQDCR1PezJi7ajJsbc0GsxSHJ0iEnCatSkBV1EvYA5ghLizroOY01NcO8nF6cL+
LwX7B3HLr3u1QSgw0UutQJYMiCjlD/rN3RD9jbCcMgVR0OQ5FWJwPb+fpud6KpfIH4tu+lwu5vzT
UBoeVhq38QfbyMqji7L3iX//GZtLSX2uMyPq8IHgs8CMz+AmfMEWbChx9AcvBu4OpMsv2oQtBiSO
DYEsDjM0ELYNp8QsNVCcaXdp2sk83z84e74cKmB5/6Tw1/al19QxhSONDDieleyU6fr4itKr+vW+
lV8ea7uHiABTFaGgIhFRmz10zbablGlgCrZy7HM6avPFSNwmAPXPqLHtjq8sI61exSX4vKqYzEcj
i/org6Zt4VP+mvpLmw0OMw0UXa5gv6tPZWhZjz3580E8/gv9fvNbLUkvD/snB33zXuuwKJbQjQ2M
lrX9v1nkiGu3lJpKv6c3Gajt0EwuMqcTV13P2k/g872vsWlkF7R50+9JbWgF+pRuVwdtPZYH+7V3
Cmlikk5qbBdJ5fpDljW8QRo1cKCprZOcmjF0H8BsWt86xm0PnMpOzQIDgJDoKED/sKVTr6hpdlE4
c/EcgwR5KqJzhlbJaUmA5kCY9E/PfPZDPSVH3nNnkYw7ASuGoIDBuJsb31bLQgBHQVe0UXXum4mL
bqUEdYFmTG524GF21glzNOPeeBjatttZVBO+11G4zCKloWv69gC5emmOjj82dfka2K9+STL1b30a
u4P0YnedkuKNOjyv/Rar43QV86M540mUKUeQJlZxbqC2vKrCPaJg2POiVOElhprkDIJz+Vt+86Il
k0uzoTVc9NJIHpp50P3SqQffS/+Hs/PajRtZ2/UVEWAOp2R3K8uSLcvynBCesV1kMRVDMV39/3AO
9p5uNdTwAmYNFmCPSsVKX3gDVsfGEAaJlfbTszC4Yowpx3rAWf7Y1omRaWHC+kX8jQTi9CZPQUBl
A60vzOjU3RoO7b1N5zqu9cV23/n5krKB2NhsKU59eINQtqDyKcOOq2V88mrhfYYDFt5GE+4pZtYV
8bouwa5CSj4OnCXYhzK99GScia2Iqv7f73CKeA0hcJCOICev7L57m02a0j6eI1/QO6hvpzmPnntZ
FX+eAxCb0pzm3JDnnJ7aPo0yo6qAj4z9OMUobth3KWHrhVHORAEbtYGWFcWEzcPleDsJRFoBEDOK
havDi8hkI5PWHYLHdVrMfZpRqblwG515qeD+bm1Valtbv/94RNPMe532Jh/TzZY1rqLObGI7i9xf
H79V5w7lf8c5iW+gDGYYKlOLpAOiDtNcpftWgbyZqqm9oAJ2dko2KB/MTEgOTwPS0hKrMD3NeUAV
cSexUEjgXF+qQJ7bheivoi7DVsRk5KTA5DuoVyrJUmmXMF/Y6Rb7uvNeL127y7hrr6vFv0TGOvsV
UfLZNM7492mbJ/Qb1Dr1vxXdpr41FwStBw8rMkwUsgvX99mtuBUOwD0jXnmaX1srsIlhoG/lN2ih
17gpW/Eacr9BuCt3ou77L//DDtkkihz4KAD+T3biFKIjLWZiJqd1KpRlRzeR1Tx8drDPvPlfhiI+
I2EBgnxKybKWNTSWrSdn9djfZcvS7NpQhvugcS4Rt8+tGAZWKK3zP0rV2yv5nwfC7VCSt4ztsmqb
9lW3q/gLSw/vfqqt9OXjWZ3b91skv3HEESg5fXDJ44dAT1s7yZThCxTq8tVAu+DCvjg7IcpgZLWI
w5G3H09oMA2oJgMvHlU844C7RxtPRaeup9pML9xN57Yg7BJQzGg9oN94siMELiWzFfKQq1KLA1rr
xnXZyeJldXR3QKYrvXBxnDvSwASY1KZhw2c8nloHFV3gVkCC4M7tTmkz+pSJeY5Dqh77PHMyvHrX
9O+PV+3c92S9qIaCQiJiOYmLfWkoNeORshNVEb5A858wCNfqLp1QVP94qHMR2X+GOs1KyJ2LtlCU
Wswwq+ZDnuXGY9kEhor9KYuSYPCqhzmogUdy3UW7jwc/t5i8m0iZEjtQMj/ZN6uSuasMcNqbd9AD
2ean0uvMnWkv60NuZ5d82M8dBkBdsAy2Sg/49uO1tHFLRBV2AhbumpCFXG8+GL3557JOmKyR3m3c
Mm7K0/BvSEdC98kYdlpk1o0VKkxtiouyTuf2Jftxk6ajDAGU7HguWYqGE95f7MtVL2B0lmUvS0rG
Q+fZB6dwcPXIkKb+eL3OfkCAa3RKgD0Bmj0etLArW4qeMiHQveJKDdhQQAm51Fw7NwpXMNuekiSo
j5NdkSIA4vh5SWNjrhQwAvxlliGt9h/P5dwZI1xFswT0Oanytjf/cwnPKxxcb2TjSzQ6v+WynmNI
PYuIg8L/XwKqjaYGU5SXxXoHjEV8v9Q+BY1Ahd5Bek0Fsya8xPo6d5qIRbkZHWjMBCDHM9pc3WWm
TQhCxjCgtO5ugYBXXamqqG6CoBEXTu+5qjFRAIiZDazAmCfvGO08E+AFDEpsk8Fo5mt0VRq5f+8a
a7afUmD8zqq8Q7tKIx4Kv8atzk2vVnu55CV/buZ0mjd7DyTiaCEdz3yYxskug2na0VbSPx23lEkF
1AX3M2woLCHd73++d9Az25xEcDiGD3A83hxgsaEHxqvtobkO3KzZ+67qvo3OMl3AVJ87DHRGN+gE
CgrvXdTzdAmjCV5bNnfRQUR98XXCRPXqzyeECBVRFsKBBJInE7LKMnOsGSqUSm0jri0pdosREr0a
0f/AZYOaA5eNnbOJn5zcIU03ZSDv0PeS/pDG0kubuLXS8aVcpuVC9+TMHUkLgb45sB1kPE8L7n3R
Ux6LNimxzPMPjuzreCnVdEAlrYPOEIQJbdlLMoVnHtTN2pP0CdX+zZbgeG+Mqc7L0BomxBcM+Zct
Q+e66UadOH1X/F6cboUpmj9HqXYu7JQzFxptPZCGdLdJ/U876Qr4A908+IGjkdsHOvc/+7Hzrk0p
LkQn77YkxaKN/LixddyNqnc8Q3/END3PM4puWdknSw9QoKHp+vnjLfnuTG+j8LqxcECTaAYdj5IV
bU31vmSUUU+3PsiaxxqrkAPB4edsNP5Y43wbDkEGOOjsF9K34+FE6UzdqKivNVkYXhmm7nbG6ErM
WS3nTw8bjUNCA0SouEB4E07DkIUOZtoMatdGs751o2rd9Yus7lDbuhSYbz/qqMDKUMT+NCoR5t28
ZI5nZQ6iCiqhWmAO0+Ylobw46PzisNRGdJ2C8I1Rb2lvFMXveIrmP9by24YnJ0QEFTIZBcbj4Svk
vZq8B/xTIXi0p1LWflbVxi0lFNt1dUvjq1suBSnvzsE2KM3SDb/PU3A6Z2V22IpVot1tfkdJDyP9
0Bh4ezp5Kg4f79GzQ5FzA2ijEM72OZ6fv/Lk9p6jdsEarFe9tLlbfIJ11QXLhcf23V3GrAge0Jqk
VL6Z8hwPtflX+YA71M6MxNayd9L+u53Veo6Fco3nxhm8Z2gZ2dePZ3jmrAM62vACWxYJMvZ42JZf
pZuEpXaz1SBXsIxEF6IZ/ofvuE2LZIfnG7j08SgT1rykvuyTehzqK8cz7F2Yh1Y8TCLa/w8T2jAC
XGGUSE9NbcUSGJGbMiHbDNRnp+KQUk3zkRv6eJxzW4N6ExhOHjt000+nNFDqzkpXIfCVV/uwlb9n
HQFMGaNLfaVzI23kPET7mBC1/OOPh85wZFAmaXa+tYbXIaCVuJWReT9KT/3pE8MmpH/FGoF72ECj
x0MJNokxBVRGPJVPWDlP5lW4zrylvVvefPz9zlz/NEQgvLMp4MicMi3ZAvmIiHm9E42v27hfSlM+
2MR4NwUtzDxRQai+//mQNAdAfG0SwO/68xjEOTkTxAO1n/I99FE3lv28xhbe2Vd1GF5qkp870v8d
7yRSmMuUxRyxB/W05SaNGoxEzvZyE+rUQa8hy65UW1xSOtqW6PRFoJTB5rd48d7ZlNQ8115vtvXO
Nup6T03cTEoqKndduXYIndrqXqBIkTizb184ee+nC490sw8hfYQFH5xMN8i9zlcdN1iN1NhNKVZn
Nw1wPkZRDl/MYmpvApuj8vGavj8cG3mVEgMpMjy6U/G7yAa40o4INPBvhz5EbdzO5BGxjULEH19i
7Fb+oZyByBLDHR8O3RCZsZdptJaz99qP8xLPXlp9qbpAXTgc/4rcH68iQqBwS+jbAbKAinw8lvT8
0liZGYjMdcixmuhDGddGU3wv57qBEYhRcNL2lRgSPVv9A3BzHtsC6pnNWyXy735aIKoQukBjL1x8
718MkmrCQi4KqC/h6cFtx6atCtfnMxiO/CIpziUmVitfP17X99cDnSawEQhbUyJAU+r4A+AXOZRZ
SGAjTRu2eG54Md3j6EUX6s2ehvBC+/DcpBiQPJ1KAbDpbZv9p1iwLn7ntlQ4d6E/uIcOCnj7CW9y
/5K24blpbQRauJ6ImLyrblLfrlc2Tgv5uEV4bMjKIgZnKuI66sVjr41LFf33+oaweEji0egGG8TW
Pdm1yDqZlNzYtaHMxM0s5ubRbZbm2md77RfXM4rYnm3jAfaI+xIsKSxCxLT6h1RH+nvhR/0uLaLm
m6xD/64fRHg39NL/7VaN91W1mYubrhSfS2XltK/ai2Cc97cZvz0GultxFpmHUwZIkJIyO27ewcMd
6iA2osJ8ble7vHUw33yMgsG8r73FeVssI7qQXJ5bKoALGzqN4A+Z1+MtsaC/NYejQ2g9uL/1LKLH
aG3rfR66rx3430tVxXPDATmCfkvHcQMwHw/n1HmUml3e7xacin7Whjdfa1ww0IJwwlhX7qXizpmL
819Rs4BbkyDmtKSf175bD6PRIdRhj4/Z0Fkx1VP3RoXTJdHhMw8DQ21ZHhkAudfJ4TLdbDALzHJ2
vdeN6yFstdrXJjnCrQAcfls6fbjrRZ5fqOyf2TvAa6hicotS0zztwlgTFQe6tf1OliL92rsw9a4g
6vXznecsoaJ+2hff804OV5YCIXj4+ALb1uvkBifCpEa8NYB4F06KnHWflmHf2N3OnLR+k9pFTD2s
5vvOmjIU17TziiZBjUeEPeWfl7q4NP652cNbAJpHmZXe2rbf/nOjRf2aQrzu+10nluJN4bcRB1me
3bSBIZIwl+vLovR0rZrgUsfhzM7aXNdJR/n0vMwnKQUEQs8aZt3vVGgEu9afxJNtiuwOyEL5/PFH
PjsU1Ria2FuF8hTCM8CMpm/SIAFT42BcrcKNNfC9pMrBeH881JnzSa1n05sJt5LoaWu00RYcfdQ3
dtrEjuZqNbpp4EX2gHhaw1Ltezu7lOh+PCQAquMlDKWDGxMSnzgnB3RH/TDNyQY930jy1Vjux96b
/5Sni1Le/58kaITjEdvAX6RhpB1g9XXdCb+jKzQs671XOJcuhbOT284mXd9/la+Oh5qM3spTt0Co
tRidb3mky/t1VAbW1EsOQqqM/KePF/DcgcBYhGI2SSg30cncVOYrc80RMc1sncdpUzc30Zj/yu28
e4ICvdwGvRc9ooJwid1zJragVAGSdPPnoDt1EhejcdD3Tt51u1QXPpTCqksQ1/rzLBFWGhWYDQ20
tdJPLtmlrbTjk2bvhKl+NHW5PjiWlULXXIb9xx/yzKHDvY9WKRUu5DlOC6B9r5pVjKRRforDJNp8
7W6a8IpA9vYS6ufMJUr0w7To5UFJPu3Zu4tl96Aqq13nOLpPZku2d52G/ocwkNHfhihpvWbjVN/W
bl3cSw3A7uO5vsc+bS0qxqfARUbM4T/epmsYjEG9YRP44TOWvtPPcaSK1xqNe9U5FGqszA/3gvgn
rgc/uiJav2RkeOakQKckZSUI4Xd4JysmzWUecqzb3WoqD750p09TGwFPnvd5FZXXH8/4zG79t2oJ
2ZyjAjbyeMLIofdzWjBhxCuyu7Lxs6+j7vMLo5w5jIzyb9HJ9Ei0T96IUltZQMjBnLAQ/j6ahR9H
TtU+RIFSdwXGB5+JWRRR33rp3jm3pQjp4JtzGSB9dRrWzeGSTZ1JEUBY3nXWqXBXS1pJIpfTdZ/3
Bj01y97Nq9McgnAuXz/+vOcWE6oxzaytn0YB8/jz2rIoU+VSE5CWs3LlBG8tYcUBJdvfppHZF3K1
c0eVdg/3HWBFwtiTxQTJ42Z1zqWwsm3muOnr/taui/xxpep/4ai8X1K67oxCx8Um7jolxzZh1Mmx
RY4tmtLlOfO9NKmw0ohB7XlXSLernchTGFApv8jH39R6P80toyKtdxELAnd6sqZtKnqdCdXvAk9g
9FdkXr63tdFx0eIDXsbmYrvXwTp5+8AYw3ZvBktx1Y91WhyKJnNjc2g7GRt+5aAQaMD5Gd1p+HHh
l9y+9XFACO6XAgVG6FQMCY+OVz70hWzyCSHRbhbLnb1uL5EumlgPc40AVjjcr/5nWvq7SLhTFpuz
713nTvfHEDYSDHA8SBxtHHRaIce/BtISvhJCI3/VOP7NYIzfRY+V1zK65cFCBnUv0/VSrfT9poeq
vbFFNn0qiDjbn/8nFhWr3eQi7WE54Ugj98Y6j1ZcoqNpXoFeRxEyGrpFXn38wd9vCmJflzYdsB66
Zqf5G6CywCk1qbbGgSSh+SiSefTTT70svQvVg38RC8drG5CculyXPMB0Qk7WVi8ciahCiio1Bhcn
ozat1rhPnciOLZVNt0OOKvkV/pBtEzsTWJhkrP3577UzRmcfORJxF3P1wodQd12VGIEev092hzOF
ES7hK2q4ajlgPiyGuK/N/lMzlnj6ffy53q8Ra+PxwRCS2DqbJ1EKyN4mLSWbUsvSTNzJDxJQUcZv
0WQldMmxevl4vDPLQ3ZCCEGRi7rLaXaGczI/Pii6XSBd4aOHqaLnFcnDl86b+GwXBnt/OQFaIxek
h8PFy/853oGqkNJbugCX89Js2ofCdlLv+1RM+NcjoVGFj6BevCk28OMddkZp4DzpVVqmh4C+uTyU
0yZUvXSl+mbTP+zjpvHtLA7NJnsQVU6FXI9ZSrnEWB8dXY3YL0Qq+toqWNwxdTRMGNIpDJ7kWmcv
q16VHZsBAvSHVHrZpyAN9f0UGqbYNQ3xUNyWGW3konSQSwRB2Dd7UEYe7sUp2L5kMrTn4V6O7d/1
CPNrSWY1LflhzWqJ3SMEWnFbFaV24qJBvDyJytmEE4YeXHSHv4uQmGXncjwMRhvqu5EIL3vrwHvi
XGAPwkZ7MEL71hFm+uTMhaWuUSnDE6O2yi6gKOaHf60KEaQ/zq8AQVBqAW1NtYr+w/EKATC1M9un
bi2CPIoFvuyJN4oK+eQo2pdLFuwvbAl+3vGRhYGEkvC/gIiNsnA8HoYpvtUD7wYwXGZvvduq/YDw
0lM9oSz/8VDvjxa5KTkqOkokAGTEx0PhAyBaSJ7tzp7a6ioNrewuWPDjJHdc7qCdXErA/+1xHc+N
Rh67iotve2lOazvOsDhgn0DwLqmHm+lid+s3W+pcXxX8B/e146R/9yjxih0RbCqeyqVxq6ShMLMm
gZ9G6dcmnKevPNV5Exd0f9M7t+usn41quzbmcWm/6cGVT/ncUEfJcrGGj0g+k+i3o5huKkMiH0e2
Zc9JV/itGQ92HmWo2kXea9A74s3DZ/ultbo6jT2/8tS+EuUs4lVL77XLKt0kgGLUP7UzVV9MWRvf
hxGEHJoSU/iaUX+s4i4X/Q2d23Ld5bXunoU0zF9gzZHxVlEq1zhYagL2bTW+2drVrwi/+bdlX9i/
lhHLkp3vrvnfxHed2lszHi+xKrHu/bRmYUV3RLbBczaW/SsWRSt1dCPtq0T1UMvvqsIKv64Q7MRj
3WemF1fsU/Vl1dmUPQWp4w4IHPRyLXe2MGvvKa3QEU8iwi4OHnoBt2UYza/OkHlDYjjt+GZ0Vd7D
zOry5dBwBNDgRD4IXQasKoudBkxWUdVIi+ey2GynXSvVjxM6TWasa9TrYmukRnpoqE28aEOSvtb4
hgyJn7qLjDW0n7tVR830pOfV2AtBF+zC/j69yjfhdCJZuuScXUgaJ/t74piBBgb0NfudurWGqLyH
GSKDpFv4gwuDbffAf/f2NljAU0vwAvUFaOTxYRoG+BKL9iwMUM0ymUsdHMJUXwL5vIO+bZ2NzbeP
l2kr4HnO8TC0390WNp+ZWLLOjH0divmOSlO69wT3btzZ0fwlFZ6+88e2Rzy3DN0pLkPTkIlVW+0l
ZCvertuIxxMnbMMpha+5aYSfYjNRELTzeQnwn6gJ614CXRojeDEv6tAp93Pv2yTwuHV7d6MCWi0y
CmLy6vUaJRWJxGndzgNQAtvA710NnXqdsX53wEtNGSAKUU/Zzo66Ioh7pTt5nWLbQGVLDaadACgZ
0mflycLZN71dZXE656m1Lyof140ewsXeylL91I294G+X2XblRGUfh1PYiANAxXVMsJNc6lh7Y/B7
MvO2voqcMS/30oisZ26KoN6Xwxx96ux+/qtKhbvGbZ56+VXbiOHNy5V6CnUb/RhdgyOepT0ffRJ+
PyeZ37g/WjUC6szbXj+mJYz6WPSOpV+6sVhfUlsZ34tG+I8BomImrLROTInlCURL20oV90YUIUNX
lDX+4G5rN3cyy+bx3jV1+NZ0rbvgSNNVN3229iIp1qw1D2YXzt9p/A03SzdLACFFar1oNxy82NAN
Uo+FaD7RRGrkbhYr9nBtGBZprHXYOImwA/kAFZzdRTNteYEMH9xiHUB4h740PZSqSXUYY5qEo8MA
oUVfkVqhwFmUy3onyqoGMo4hShKgufMX54Hf0AYMcKtN7Qn4tBW2Q6o0munQCneBmBbO8osPP8ba
jYXXkpNl2DbGXdAVapeOVfYkaqKWzzpsu78yaaIGLXAk/EqHrw7jObWn7zVSkwZwyLn+aZr96l83
SBevSWFU4duci84g4ulFkQB/8N4o1i5fxnIIH7MQH9hkMYbon5Vf/svcKQwc0ODwvw+NJavENNzo
qzmvabbv/SxVu6VerQDYUGoj05s7Cj+DSaRDsgSp+KStOrOTeYBFFONcLCSYHGfO48pfov61qcL+
52iU5rIHEa8ewZfRdHByy7uv1tYudpFuKyfuWsi/ABMN09hFfSMPXWWgF9WhBeEc6C0GP+uhXH6R
xAf86NbWznBThh7k7LW09G+SirrbZ+G8fvVgrSxfA0dgYYoZu9Ened1Nxv20dF6bBFko5W7MA/8Z
/Zb8i4YN6d15BV8vJn/eaHNdnyNDWvt5dcU5Ep87ZwzxE6u7dZC8icN4jzZzFd16wm2mZMxnf95v
XLssngZZ1vu69fnNs3oZnZu6n+s37HD7OW6DwLjK5ICDADo12d/5XKePzRS2JdZHynzzgLUGceU4
4llPuC1DdrDdHQeCtNCYvP7JNbzSTvxscX6NXRkMsath6sQzai2PdhZ2bNFiLL8IqMj2FUJT5V0x
pqF3H1gpwEixuMq8wSnD9RIpi9yTsaiD2k48LGbvnajFfMmYbc7rXMjPdbqV1+ZinV9SHNRSQL3C
V3GVFtOYRDO4q9mxVUscYrkY5DRwyh59EiJxnY65+gQr3/+h6ino4mHFziXZ3Kq6A1o2eoydjk11
60qneBKGKwjLHa2Cb30h7KtqykmiPFE5SZb7Qn/SqV3mzzYGv23Sy64pkaalhRuTGlnhzhjG+XPg
2F24Q4EmHJB0VfOXgMZDnQxOlgLKEWHZxD6m5mNszTIvD0ZXZxCawjRb73p36srbanXlP0ZK2npT
StEsewx/MvPQhuiXJgCZg2iX8snWOJxngVvUYkyf8T/dmLtuXjyiTQ6SxEbTpr2Fcuqr/Eqmqsni
RqxR9TAKX/ymUxEEe4D8i3MwXI2wQFAu5o95oqsbo2gyebvOKpyfZNzEQs0inatVU3ZMNiHDJxRJ
qjRpVTqAyQmmAIi3LUsqja43mLeG0USCo7g6UyJXaDoPNttO8adh9FlldvBpDCz3L5FHU369KjX5
T9CBdXlomyirDnXZms9L4a3Lpl1ZfwqmjDXBHSjDJiUvV7a1XaobaXvVD3OTl0lwKNXP7liF2RVu
tvV8u4xzrWOjqazXteoGrmZ7zm5HJD49+hV280bNzh0Rl6qn12JB3Dye1mAYMIHDKHrqHI5LAwel
PVRuET6PnYV9y2wNgbcDSLyG+1IDzInL3JsZvK/D392svQ7sQVu/cizNMcb3xShvJjs1/5Hu2qrb
VVfWM64ajt7LvvFvCxT21JUqyz7kIzXd59T3iR7NzvbX56mT4s4gRCWySFkW0aOlfRMIVb4YuWH2
PIh99SOfx8aOVavMv+HX5nacpsvw0KVs8900o+91i6hV34D8d7384GVRdO3P4wphCbfaLu5LE7Oc
bBrGKFEAf3a6hj+yAxfXuXdR1g1Iyks1tyC82mIrj0XLX+244cEjaxi+gQ8YPpWZtfBWdh36joVO
TXXbWIoXE6ex/DtRpovxvBU1TRKMgJVvp3zM8sTFD1wRHVjGLWGqB42KXb+WV1jwNQWE3Vy76AMu
DQrznlQuFtCD89p1LXdhvur8J7hdYcdG65biptX5YseNM5b1U9r28AGbdbTbBxkib/J1JfTO7xs6
KllMd2WNML6s5QZ+yaxPxWpVUew7Var3C8d6TMRolQ6ZwRDC4y3XpYv9caH5oye72QNFW3uqHX2/
XKeuXLJdGTTVq1lKmcZF26hPvVEEP7Rb8dekLzz0gOZu+aQk7IhECG6qg8ojGcXgCOS33JDqmY6y
O+zHwgrmA3qqk41lTTHIhMcpRfQ+UJBFGn+yZUIq3h1KJRaKEMLOzHgMZ3ZH13vTg7LadQTFM1vT
vWXNZIob/cRNPNWmnzHtpmxuCZV+NgxL14kAUfNjFjJydmNrpujAK5NlWsyue7TaxgyuprzLu1vl
QZ74luc5kVwgtfetl6YxJHhbBm/hSvVjZ3sl2lGBrVN02vJSPKD1noYxRWQ9PXiZq4N45acCEWyo
X0SDbZTx3NgOhQ+RG+6y00048awoU5K8497JO9ox80RU9vwp0IvE9is1/ScSq/Cmt/VkJDWj/cS9
VCB7LFDo6J3SKQ+utDmJbY4F9FUhtJ0fTCrnUZyqLv0HCAFkX0I4M/sSFKp39sp31DdpBWUVS3e0
7iN/XFmWynJeMwoMyJsZhXGNJJER7rQ9us4Vd3l7H2wiCXG7WOYvCgYe/pSzJhSYwnTXziVhk+mk
WXo9h1NuJrL1si5R3uTJHdoV1k8YCsa2GsJi61pOsStSJ9QHNF3qz07jCTxEF3tRsRPl7RrbMNb/
ghHLu1H0Luhoq8T9gFeibrKkETKc7hwuKHkXjnJuOMs9WBMk9ILbtQKJHS9T26UHjmTXJpU/rA9u
3dvpLtSiXOIckBzvauB2FDYAmE1JOWqVXWloyhoeRkuvXPYePsJCh+N1bhtWcLCa2v7m1ZSBrxD8
4RC0s2k+kx7lxT6w6jC6zwo8GWMzLaeH0vGK4qa0eKxi5eSoz6Z0Tb6YfWcN+0yv5g881zrzkAq7
665kObXfAnOmlUQOIZ68iUQqaTOE4GIvmhTGqv1Cy2AwMVoSfh3eElk7kNEplVZXFK4Mf9fSMTUR
a3c4u3XGe3OgX2Nksb+JtWHwg2c2yVzj463Y2n3sknNQrcIPoSPIg4SSYK3Rv6SRx/fpkRh66wUK
P2zObAkTU2chAWXt/VX09tAmJS5BXEZsa55yyif33dyindabPSAtm2aVQZUiaJe4sIf+oZ7LYozb
KljB6Pl9qZKwY98m/lp6zsEVVBDi1ItAjLP2ELcYWYyxmpT+u5e5X3P1VNGr9HVoEUF2bprH+Ob4
8ir1JwB/dHZUSBiGH2dcAGv+SuDsEqi5/hjG7SScf1SNflhs4x/VH0KjVfIlrOeIjgaKaEHseeM8
wuBTlParKCj3OnCKft+ALfRigOhKJRU0Hq6zKMJ+pFuNqr8q89y9XZ1ZMg30pqyryisqN3EaiW3R
6tTFmsBMnK3EqfX45K3ZhMoceItfrRB+SUaQB/dd0+KcYtdhHfAEIkn1lHKNf9fewAsi2ZdrXKz+
es/NQFjtNB2hCQ6/9q+6yNLnrqrbt36tjOreKcbFQF3Om/dT5iBdszFW0kRGQfHVHJelTcZ0sn26
SmF0J8XiPbMilpN0pAEHOBd2sM/rcX4VcgHnUoBYsxJ3TB2ZzJ4I7mwEV3wOl6kevGnhce/ysM7h
stEZ3aWT75YEW8rYyc7QSxL1nf/b91YvuvPUkL1mGI+w+nqc37SmO7UrBqP72bgRZS1rdIMbq3FH
Owl7x3maHWupqfi15f1cmD1gziJTL24jCDNHIVnmacA8KfFbPOjjzrGrIalnld7ZLUJ0yQTB1Nnl
c1aVySja7MuIjnAL3rUD8pJHuc7uVKanFN8af2pi6prDl66ZvXU/9pnb3KIt7/3KgtwtdvmgSMd9
axLB9QIRrNn1uT9McVdExte1trsm8SgYNld2pfTBt3UVxl7tQ6Plb1AVq0wygX6sGh2vwThLjl2k
8h3b0/2bpy/9kRkS8ahuVhr7cO7zCrP3dPjptYO2H4JqLfu9Ew3+r5kuCc6hqyrJpAlM476QudxN
kaTiVuAMpHi2K/7K6mBL9tMyVvsf3Qq2sSnlJkwAB6CnQ5Ivv5Y0z26FHHyFPAkyMMlITexbZ7jA
K3GDrzhoZm1wMfba/YpIZPg7sBYPXwtrCLOdHOc+uJ8qd3iutZ99R6zNL3f5aPZFTOG2X29XvPZ+
4QUw3IREXBHOo2b5j2UW5sT7m1NT0F2ov9hqysX1YEK2uw5TZ+IAmnP9u5rsSe4LArOCQmjtvM11
Of7QgWyMBIsTU1GEqSKKMOXUzdcb103FnlrdNvZGd2wTHerg2eg8uiQoRrsAYVPE7Hi50+a+JK7i
cmk6+woWC26sdSucIEaDKP9dYimQxbAE0OWuQZ//HDA2+lvLPitIo4q63AGa0gXpjOQtYvvjPzdP
W8aTzdnY7ojKSkldUbePU5C6rAZGeNSEgtGmncAnnw5mO3pvphppEviRHIfYyZugiSX3TL3vZtP7
3fo++cSYby1PNBfIu2UOrJn9xe9d1f30CvFE5IkggPpizMoYCAxm47qlQRPGcN46HudR050tEK2I
nXTC07YnxH9tq9bBun0e9U+jFu1j2ebin6po0m/zkud/aaJlatWoQH9tLeSa/4+589qtIz3T9a0M
+rx6KofB2MCutCIzKYaTAklRlXOuq99PyfZ2c4kgR3O0DRlNiVz8K/zhC29wgiJc7mY8zLk/VYDJ
mqnmbCvohoSOnIENNMjNYluKQ/msmclxIJtC2/TmSQo3A57L181cdtezGVNuaas2SUmma47FhgJ0
7woRJ4SDsnd1axpYrNpqWE5X7NfUEJJJGJ8rQS1/1NVYVtCVYqNxhkVNC3tBuu8KQS/lJuiDdEc2
0P/Qlk65jlhBb1NVAtzLKJ2UpPwipVsrUnToQbWoj3aAhq5pi+Sg+Nqrs3lXkxkOdkS54VmS2jJy
QbUYiVdXOuE3esctnRVtaS6p48wZsXWXDA5NmaK50khB471iLXADEjlXHptILy57WR6erbRKh2M9
Z+ZIa3I0NFus9bA6xk1kFh7pN3rYkzWWbtzWVrlLaR18jyn1Hyy8IIs9opLGFVplq8AcbcfKQfrL
bD3il/x8marhKkiH5AWW+XhA+y6IHLWLlLu4S63ZLoqCAnJPK/fMaJcyxL1JRzoYAFfa2m1faPd5
PvUBO6jOljPO+nAxWxnVf0kVimbLVlz5nZpHgq3LAZv5xHlGi0wsBdHJ2bOvFoljG2ZzR20SZJyG
ppMolRRKk7C4lvSmn/dUN9SbhWiZrt9A4uxNEs5KdkgJfqHimE27Iadm6mSx2DJ9GoEyfp5jgWcn
zVxITmQKVubNnTLlTtNn6J7JgOwuskZB8Su0rNQ8V2kh/shwxL0raxJe1uIaSUdzau7CIB8TQjax
Hq9YDRSHsMvpz9swKRq0qPUxdzILnVwnTRvlTlNLuhcdXhFr/0UopGMdKd0+opAR2GMDXXczN+FS
e0FcGBkptTTR9ByX6nWcp/gOUG5Zu+jxhYkbRBpOAm3TqwQG9NF/BOM4Hed6WL5nKXvqmVhKIysU
7ne3IRQe9tpSyu12rjNhq89i2NMY0vvAz0fLKjYt8cuzNU3kskq1yH4VKHXu5mqdXOEjK1yoRqXe
tPRSY7uvdeMKxnL+WMejEHtFamiV3Qoyv3Ka8SV3dG0oSA1HNaAUMM0cHQ15o+YobOSpG3XBijVu
u9VVspi7J4La5D7qTQ5GIxCqkPVv0scC+ttvqY0sPRxXhQWSpgnZljGLFTKMYoFARloTKFha/Boo
g9ba3QBAC12xKczoyMhtbsNZLycbKL18R3iiX6vZZLROn5nTPiwrybIrQxN22TB36mHU63E39Hkf
b7NZju7yhULSMULnsfZDJHpjYv2BFEVVKu1xIXGJPI1CN8dDQsFq2xlmYDkzrf875IC0xId9Vmpu
n8115NPEDa9ATGX4qkgUp6pSsjZg5/tHrZ6Ms2YSUppsqSzuAPcnJR2mhoWQ5lZ6lOhndbY8pPGl
IEuc7U0/tIlXdEXwHIL/q+x6aNgYcXKGE2Zmi5rbIuHUTTAPEmFkVqSdpw9Be79kBRjYpmLXsJFc
bO4gLgqvCRPgtQPZEDn0LIIHNZWTi7YjgnCWsVbojyPqsumXhhpfFFdF7w162OJ6OOTZPit6IfQl
sRX2Jhuf7qGQohZuOxhBsU3bbMkdHfOE3K5inYOnbTXpqKpdb3ioExB7kQVDYZaNOPKtRg5LJ2pq
abdQqKe/UNb9JqEzptl9NBG66vkwmhTZ666gfqarHNTstkQbIeg+i+1npllsJWdGU1qER9oif8/B
ZLyUKsKvTiplEjFBh6KFFcZs2j3K8Q7tt9awrTJoLsZ8iSWXlZEbqHjMWP2pVj+rG13KxJAkIlru
O0UbRSed9VJxO4GaD9GE1CeOUU7qfZmB6T5E2C/JdgPQ5GwWZktyaiuXLoZlTTPZfLToANa0vA2w
BllBJbJ0rRFItzYtNdq6eZbuhzXocRAdE26MGiERhLIS+SIj2ymuAjlfvueAHsxdqRb9nRnH4aVe
m34cVmK7nQQpaqi2NzJ1AXVOVeAGlnXWWfP4QMvCrLZwpPIDCVH9XchCdoZmkvlEmgvy5TIurUVs
OXRgRUkHLiqOIpyqzIXabUAQQVHHUDNSzlSJvDXhHtywSk2XjTW0KN6Mfb0tAXtRPaoyxC9mPOGz
Y5MpEZulOibnsxpMjzXH9rXCy4nBcnXyj9KMiHpXtbxjp1jltOEeyws1SSrC2GQKqJQrfE+MMc+y
kSIG/rVkVkY6ajDNbawuVHix+QAmkBd7pYwBtX1K+9qTPhlEEHITxK9gI5B76lD+TGwDiQ7rjAYv
RT+zUClQ4W+jie7MDNXYvjMBQhM4k+YiKsJctEsdzTCc3/Uu9Mqi7m5VC8+wQ09jo/XmDPoc6bAO
O7fSlwrHEJyxn0GTpJU/C+TYnjgmHDZyE4XLxqLofgc9WlnLxhqZyzzQctrOVK16u2tTuGRRI4Vg
jEIjV+00MU1qQAJnB8eDHhaeuhSIChL0SZkfLylQSE80e0usbaUeZ80flC4XznNqzxjbVmnWVW9V
1DTR+RSaI94FbZwS8OBjqczsorGcyl6WTQIAlCEE0tmc9zHt6dnRW6Xu7+q+rpcNAUwVCnYSKGCb
rAnwJsJ0ciTcyN2kmqjRyykQKTvMdfZBz6ilIrlWQr0eAltEXjRDQnSulVsV893ivC6ESaQQw6Gj
bltRh1aFraZMlF2IgnAvRvmY75JprI31c3lcHiL0KvobXRoWQi3BXMzyDYNRmdCGth9jdJUFk8Hu
S0EbSfOXUZS22pTK41mtUkSnY1ANxQ+ErIeldGgnk4j5TaWHwY/AWgz8o9WkzQ5tgT3ufYrzSvfd
lDg7z0WzDHRnQnh++ka7pRFv80EnFnICS8+lx1KoNFH3s4we4TaQhoGmcqss5vJdmMoV0EM4Fz0X
QGfTDcM0dBPD1Y575kjEnOBBUQWRxS0ZoUy9LEVSGIF8s1FbpJ5KAApUYOiooPKQ8nQgT7S9oW0H
bemFm1yTSyKNfqw0miXB0MxAnDuxZklp4C7MF71WdOOl183U6DYxfdIwstVJT6qWClSs5g+VySnz
3SJ1DbzJnJT4MMVx1l1oc404tgPvDcnvyJgC4zA1UDY2sTIM+VEkQ1c3Jg4bo5dROl+u9IrrL23R
pFWAhD8Oft/DOJyyWz0ShekpmCeODXols7VtmN/cmi6l1oayeD/spG7gyIxEmVYK5bWx2c9Cj6iz
3hrpsG3zES+RrsjikaOyb5NzAFFR7Zej0Zf7ZhGXxBu0XEmfUPYIavLc1mw8qp6quG2Amix2UsyL
5CrCnBv0Mii2OLOmFuZDyoq5RhMwmY7trJHNLCLnq9dNHbII6D3Pj304RW/NtEjNTmcTSN1JTYNH
IWxK0Q6FYbxDZTOU/Um00uu4zJXehj2fYbLE8ad6qJil5VPYpoFBrqVY0zas+CGHc2MOdiHL5Xuv
1YnmimCd5w3ATOkOAhI1Jo2avWX3FnU4G1KNcEknNczc1EyWp7k2ymv40NLtbIaiQcLUxl5bR3FB
E4EY0Y5q6LY2LZTorCD3vjRR7wDIrLa5Zgd6ED11bdhKzqA13WDnVTU/5PIyjwSygyi6Ui/XrzOi
5A9jn057gWA/AxZT6ru+RfCeJE33BIV1gcllulOSpAYz0C1H2kBD5pXhoB5KVs9oL3JP+6aaAwx6
1XhMj5mBSeZI2kAaqVRVbg+RXOERQGOczjxFoJd8kabbqqwMyqdGNhRunQFvd5eIzu91wo54KwpN
S00aDVPMITQjmulrKIAQMkkH9BHxdG/jWgM0nZZD8wDuyLwO0lxK/bAIDOO6xPn7vsbQEsCOOmnf
rXJIZ4oxWju7wazlhaONU+o1oTWt2g6pgVIzomGZM0644B7bThqR68jqfDeIY7QdATOXZxpUppiU
WuP4tpqCWgZycvRrEJuk9jPKYnSEtK5lTtUHSUjtucW/l4O/oPFZB4Zq15rRPNUhZ5M3zTl4joTU
ndM4tXC+7Zdg3lLWClW3Nds8OoCmEnKcDeM88+Jg6e8WYAKtRxo5v+S6FL0iZG+a9hhp0yFH+Gnw
57qOn5puBK5sRlFy2VVqTOtSNktwi/PS0WXp5OZAvkT6igy/dbbSG0JHyvWoc0D60IehuUq3txsK
nA+qHN9VG8PRlsNqyFTBroOlu4kiMmMbLy7E8w0incZVp3m67BJlqHgkkybaETvQYoeNkbHjSRaA
q3Bo2c4tC2n1jURJ857GPsiHIUWU2mFaUrhOlrg6hBMhljdA3RnY3FZTQm2J68e0VtRb0ZqCzGbb
Z97I7dzJR6FqmtgW6QQ9hGGrZ+R4LZDusm0S02czMiMfM9XI78VK6B2D5pXkZ5LVXmltuKzYP00+
K8NGv0RaB5nXvGQTt4UlNWcviuf5Mgaae6PEdZ0fGksvIy9QhyR0akAHnRdoQWjS6yHI8M2Grvha
QqCsP2h9WFHLlLTal+Q8yf2+Ui3qPySAFGG7aXD6WeqfCs5e1ckkdHDuoVgUi1uLYN+ou0VG6ImR
FaOSbijtgU7KXD5IyWLG3qIK5rNRtqbi1HUxDR6LG/WEJC9y/N2n1lJ3tVh2Z8OEy5WDEhJVdjPP
i71cCpSwI4lMzidAkL/V2tC8sYfS3EpjcS0WUdkWST8nyXSaBDPouyRplm0ClCKjBivQmgUelN41
UaPdShPCxAeJ8+5qySWdeOBzkOYvuDLQ4sgqmageicR0p6JHRdbNPUEVddgqafx8irTdkHw5yikV
FpFf5I5QAEeZzkLz6AQJT5JS6/lSmE5VUYM2Mt6+Vkpgn1IwHdOshE6MGvkXt/YLPm8d9CccFEYm
FcX1+3+B3/ehxEkUIEut4jJ8QCe5vCmxGNjktPB/fyhckwHroh7FqXJK2EKBR8rmtDKcSgJXoJhx
twn1tN9EUl18oVVyiqpd9ZJXl/afphAo0Z0g9KKxKlh2g+kESVXYaYBbQmrk8WZOEt2u+uUrEsMH
E2QFDONJjbwZyMCTV5fO1RIAIbHAD8zyLluGaWeykX7xAD+6KxDNcFpl5E9/mSCQ2XMjnRLLAcKH
4ewIAlwJpNTNBo22b9JoX8ApP5gbEj7uMoE8bAk69e/nhgxCvG1h+DuWXr/Eqpi64QjGPO7Lr+RB
Pnp+SCOiVsXGzmw8QYlCkaurWogthwpIcwMgwDjLCHu/eH6/EPbWaWHB02NG6OgrnPJ0K63RyA55
TUJHEb9MK/kM1IbkNqagXAy1OThJFgXXtT5J3+gs9p4MRubmt/cSOD5gvlXOTBg166P4y4IjtTOg
afBQ2wbovBNbQFVAaSnK73qVSJC71ilpUrnD/Vk5GUhOIpjcGJ7C0jUG1cZiADzZKFby/TJWX8l2
/jpVFEQg6WkBvWWftE4WnBBJLa0TUnghSqcX+ic0N2c0ER4g2sVfeUyfEjbWO1u5urqyys5zh+8f
YZK0UkCbg4KXIZlnlVE813SpfaKaV6pfuQO/QnXTcBi/oPL8ukEz7qrQwfpbIc0n4+qT2QgE9KwH
bdD8Crsup+5Vw8+tqnKFUJ8dUcol//P58uHN4ljMnAFsDAHn/c0CJpnUOqWv1FHMgMsO1B2M3+xP
GA7anZrWnizVIEkR9//t5c/trkYiK7/WgAH0fuRCrTEIyifLCZQl/5YJeXE9Kxml1HEa84vP7/LX
DQAKL4rH6/nHeXQqHBMrbVINtcVYRWhuxHGuN9JCH+HzUT6apRoZLdQi1r90qj5AWh5QRjXYQCet
gTFc0rfqi/wwg4//4gT6aK5oMswvyKTG2gt6//CW1GprAwUmxwKtdT51c3Cugv15lNBjEL2lUIPR
JghINO/zW/zoQaJ/hwsajorQaNdH8JftRUhE6p89me0yyvlTJoda7mZWp4zu5+OcUmXXNQix0oDQ
qaE9ppycDa0g4X0w6xZUAqiCSMCy4pJOculIQJ8EwID5TK99bwBBno+K+btWlevwbOOaQecSXdRT
6/d+kGnP0lx2AkSyHRWxdjuRDQznxgRtQ7H7SoHvo5mDZuOqxapQtz/V14wQ4UhmaKyO2YuDjwfM
VYBpkIs/mvnFIfXVSCcPFgXRJZ5rHmyol5qX5RKGD0kauHldqbvP3+GHQ60erTKyFciNnSxwyllB
2ASq5ahCrL4gVIETuhJX36o4+sqj/NfQZbXW/vdQJ4cRAYbe02iynCGyEKuW8RMNqZ95eHxrADLx
lvz81k53TVkjcFkVHcSfCs/ayXgkN4i59WnvjcIobWAfTUCzZstPV+8ARZkG3wgp4Shz1n6xk50+
1J8jIwwEp3A9dU+5i4ncw2mU5d4z29T8kZeltUvp/iKML5VfrMGPhkIxUWRvRm1QU0/2GB3h/Wzu
xB7S7GD+AFKvOtAibruhEb5KE07f33pX0MVWfeDVjeF0vWVZ38hxCIpVUKYzOi7StyYfG5vmhH6d
mdlXrLjT3ZPhVnIuSjFgFhG8PLkzqesxPjGtwZuEGIykbm60n6QJOBQ0TcuS66B798WbO93S1kHZ
TojL1DXRs06C0Fgb6s4oQWaaNDlXx5x0OyBFctfAFfaJODSPIk+5j/rafI7mabz57SlLSMNbJD1S
uOeThT+ENNGaOe+8fG66TZf6ZXmt5GF/mUem5tFqLYGMlF/d9AdzCGa+hbSZhe4hrKn358XQE8wz
SOelTUKfRpeFxSFC1X+ETQyW4PNb/Oi1rmx81VwFcJlM7were4AhxGYdRCkldqxcH8/LJmovA2mO
/K4GbCZUpfjFa5U+mLtQppBpRX4Qc49TpfIsNkIxTKsOJHojn8uUbem6mHr3knWlta2Hcbw1oiXd
J10rX5HhZfcUhRWvhrFb439Dqyyw8pjKFHQNLygDxZYwF/8qgv7wKkGorQKCYExPp/xEko6rdAIo
WYSgV3fmYjNLtG2TCe220bXs9fN38dFsN6C6QEgHuyCeRneQPYtc0cfeU0BFC2AQhSzwFBBNgGWm
4oCXauzCXgoOaZy12wDNi8H//Ap+qj78lbW2LjhiIx2ne0SRgVC8nw4NRU55dTDy0krPD5Tdct/A
/3xrhHHqVu28OGXbaWetuFSelpXAuHnDXt33Ka0UAE6fX85HkxOrGZM4G7EI9VSKBwB/GJQyLeZl
jPJDPnfz1SBCrhAi7SWtQoMe01R/MTc/GhPJB2JfRGI5rU6OqTETxUUYw86DGZQ46iwPayuqM66S
2RxSm+Yd1YQ8UI0vTo4Px8UsYFWqBJZw6ogm0QVfIspsmJcrOv2DrliFY3t8SOmmRNBmBTHyk7RW
v3jlH46LuOG6y0HkPn3jZRdNca8VnSfKmbI1klTXgRV3ySGA9e0O5SzRFIFM9sW+sz7G04nG0uII
QxAbAcd1LfwlKB6B9/ayAtMDwczhLo6n1pV7Xbv7fAJ9sKIw9oE2zgJGL/JURwAsaaZ11tJ6elMm
noXq0A5aACCKNvwBbXlwWnmSHUIDBT3/Xtl9PvoHjxa2poiBpyqB2juNO4gT5iaVIqZSluiHRAc1
b+LJtCFCbb2ukNEPqNuvBHM+2LQYlGoKUcHKYj+Zv5xkKM1anFl9Tw8Z5RRO55miemoEsWNo4/D7
axSpI3k9pHFdFk/PSLNdBZd1s/PUbBYOrd42VxHI3tIX4UbGjph1oT9bxnz5+8+WzJ+QjgcrY8X8
fv50MCY00PSdJ/RLt5lLKd92WiV6sGzNSxm8OgTBZr76XwyqUt6QkUZZY+f3g1Z5G4uZxsmsp1F5
mFTq3o2pCa9hVU0bsZDPMdad0y9WygfhAGEAU1jmOcoo8L8fdA4SQ8/UoPPKIG8pciv9TYfHZsb5
0EBB/fwOPwjSMbaATc2sZbDTpH/oQBD2w0jANcMtVqCP7bVxUW4E+ph2B3vbUdDo9rt0aR4+H/kX
81GOHhqhOMiuwlmr5e37+xSLhSN+tsATUSmgPzHX5zVNyB8QMGY/qhTsUZWq0V7NKqjgroNRBswh
yOI+w/j7jm4MgER5LCIXVBN8gc+v7qNVxbnMwqJISRJx8hK0YRQFdm7ORROwmolXOuShUD+jMy7a
QTj8rrLfz4dB7ZoKLDEZXhnvH8YcmZJR16QsUU/NWutQL5ApTm5iuZN//wBY9YHBjWqrevGpGQ69
IqWN4IN5ARjzDSHvt4JVvmGDIXexGu3CkvPU+/3HiSEuundI6OO/c7KQoLSVOiDu3tPyklqBVPQX
Y1zMnhUALFHxerv+fLyPdmI09kxLIZgzcYF6/zjNQsR3cy4Gb1ADcTtFvQSHvu3uYD9KaE/nwble
lulXdYOPJg1Cpvi4IHm5qia+H3WII2sM4RR4Ra8pjm7VIMuyWHABBgqrJIHyxZv8YKdQQAirCu8T
M5DT8SqTHZi28+hpc5ieVVrc3DeyOm+op6WPnz/QD26NSjlScNwfJV99/f5fjm9toda5LMlIGxL4
pWHWBjRiHQKi0AP+Rip++SIs+2BAFZY1hzi9vlXb7/2ARanCQIEs4aV1GPiFPr7laixvsUqrUD8q
qy8m6AePEjlNdH3p8KIpcZoW0Ujv6fuKo9eyaXkg+9INuAYVdLn+lXj4T1W3k1BojYNwQEPmi2ry
ycanR0DH9HiavC6J5q2moFpQx0J/lfSJ5Opj15J+isVl3Lfivq3g12ittVyIYx8+xShhv8DqVlE4
UJrtsBqyGIoW3IRB05+bJH175kOyLSCxbMMw7b6SJ/soYYCnQJJK0VH71eRqkRQsNMG/eVrTlkCE
AohYmjxpByzqivsSJAdR7DyFDxbn8a6sY3RHgAoJb51SxpBCEARo3c/n5gdnGN0A2mQSsY5BA+v9
VBGFEmHUhqki6Z0A2Cg3V/WlAVUWEF2VpKbbRbBayJWl8kUC99HI1OYpZNOLQKnodJvRevzgo3Dy
EtH4juGESsC+dOcwyjVP6uTsXm+H2B5bq/8i0vxgutICoa9EysZ0leX3txzC/iq6Spo8RNEj4GV6
auMRqHhaPXxlw/3BVorK9joOtXD0TU7uUemyUOE4nNBsCFZwvjrmG5A6Ez3cCXDjvDRbo5aHL27w
g+W/7jRYUBAYiPJpDX2WtL5JS4jt1YzCiQgiFqw2ch3bZZwKdgCkPSrn82n0yzNlNhNgamtvgnLe
aYZC67+UJrOfWX1xe95KUbGRS3XcAKX83b6gzFBMWBQqiGLMX/zoqiQb9MRAB2MFXe7h3sV2Opjg
jKhofxHIfHRXKE0pvEET0ZrT076QqjkxdWH2oAJToc8btXc0QCsRMKUx8z5/hOsx/m5nQ0SQwiQq
6RRYAd6erEQTmgxIWGQTYuDS5yCwafUvS4kAy+fjfHBT7D0kPDLPj/9Z76e/FCJ6ENbK7GUDOggq
nC/4L/j8hlZZP38+1C/Tf9VF1AmN2bFJPX5qW/7l4NNTCwmCtWAObbXedn1beS3sSrfrhdmn9D3f
i1I2+p8P+tH9UZ5TVjlZMoFTM6wIjTzIqhKgI+Br6GbI8XUxU7MzOsCx/5uhFCwI1psjVnr/KHV4
bxKoxRXf1OFSq7WgltCfAxJvGf/ox/3n6/Rf4Vt5+Y+J0P79v/n7a1nNSHxF3clf/34WvzZlW/7o
/nv92P/7sfcf+vtF9VbcdM3bW3f2XJ3+5LsP8vv/Ob773D2/+wsUCHhBV/1bM1+/tTB3fg7Cla4/
+T/95n+8/fwtiK2//e2P17IvuvW3hXFZ/PHPb+2+/+0Psv2/PPX19//zm+fPOZ87K4vn1/KXD7w9
t93f/jD+RHMTl3q8o4mwmdS8gfHtn98B8oRaNPkHHBhwE3/8R1E2XfS3P1TlT9w9AKKA4QFMIa8n
T1v2//oWrQgWvEHvkV6Z9Me/bvzdK/r3K/sPxIMuy7jo2r/9QeXi/Zqm4UA8q5KL0nQT6ZqcZEJG
xBwPhhkirXzV1k7o9ocrzZ2dxY8c5HO2Z1jL97BxwhvY2vvRK9x8E2+Mi2X2l6SFK2UfvoVQPfLS
2SgbNBdQPHgAZbnv/Qh0qj8+EAPtB6/bj+FW0/di706m3Z5/az1Ix1tKkZ7pL80RVCWEdi/XtzLa
D/M2d5Sqs2O7dJbCRltFu4ahM3Bh6C36g2tK3uTT4A2f4OA4Vz1XcdU7gWe52Sba6V60id3UBl0O
Y8DR52N/iCO7t79BizqK5/JVthO5Hc0efHlfHfWNvKlc7fEguBm/RHDFe3Xb7DNPfon9wOu33+De
3Si2Yq8jBLZqXKzp9DHwFZyMDFu8Hh7ls97p7avAaT3pggNbs7/tr759s+yzw/qX2WmO2a71nrAi
sg27OTbH0p734Em59tzO7Qf/9ja0XxDQO+Jt6+XXJf+YfoNUztnvwGI5iJuV+Wm4MaKSoIi/RTDn
XFiu/Lqn2L7lWdnJjgYt/za5xqtlw7sjlrdfmkeAs9fgJO3imNvh+Wyhe3EnycV1rDto2HSd3Yej
a3AQKlf1K5SAXbXtDioCCyo0RR/mp8bnjtpVfBk61abd9rZ00cHWClsvyj35Iube2z1/dPNiNC6b
h8XPXKgjx3DHPPg2ebOtufpTtgcDqlS+lLmoBSNxOl7WbpZdQjtDvSm9ql7waShxEXirLqTUUd9w
N73qN/0mc7tXHa/C1D4UMa9N0XZPU2FrggObdeZdD9DA3oYz2hvpRsFXaoOYyn0BOH2wxTuFu+HB
nQ1OIHvNEz4sYK6jHYrM0e6yiHaPzbSLfuD1lvRIFtqJH3rdQdwprnJsHuensbUnGXaY3ZS2VW8j
NYFN4QJglsZNLbrGsRW9YbhfQkfLzq0ryLJutTHvq7PoKJ8pN81x3PR3unEpvFgv5QItyIydwbJF
B4AekzA9x+T6AoSukwhnIykYqo1H+HCi5udrsdjh60a288nWq814NHb4iC6aI0WeaqHXBTjlTGl3
IGdj3e5/wJ+XgfVa9gh+5rZ/jhJbO3YXcKmbcjfOe7iyZbRV3GAfXSa75Kj1fCi44le6LwtP6/Ly
uOf6a0e8qV0cs1wIdl1kRw8CZPHbFdusODEKTT/0J/0sP0QbaxeYflY7gqfsU19gggHRjclqXlFr
YQ5IGzfyDBhPDk6B4VW5gC22YdzAB58emHW1Zsf30iXcAe3RFWY7uEHZx7dxd7CHTb9VzwbFGVzd
dLRXbsyyCx98r385IyNiO2F6gIvB00FoBbrSuXIR3Al+6q4rWFTu5nvI1q1oty9cV+BUQOkfcKUO
DGd4CK6Sy/AwfUc/vn4TXvoUUwJHht2s+HgDaZsivK+hJs+3suJK2/ms8FXHnz2COhQKdot7Ufna
4UWwkaGI7PiQfE/P9b0Q2/pz4Up2+hYUPBJxdMzH7CWnPrCVHy/DM+uZtlxjF8mlfK1cxtadkuwG
+XGZdyCyr5Qz+dE8Vg0MWAjHvf0q7qB6mhcewqAb8yGwhbP8iJifXb3IlzvlemM40nn0Qzk3LwdH
8eYbZX9e75Jt6Uu1LYbXRrpDD0j9pjbcUHMOPyTapi7bsvf8HG2TxrF2on0TbcvLPZ16596DZWCf
z66nXcmR9yq7shs67Xf5yFe26KoPxfOjwmaOOhJerz5FaXf0o+feRc+Df6GM501ettWcxRuP57Iv
OecQtL+1kateILe+MSklOPmuPPYuJcmLcifyI4DIbUTpHN2FRGzxM5DDdTs71/ajywXx5/5Ikmln
5TaubUvZqUi3nOmP6U4N9t0PTbP5MvvxaGx+XsV5942ctD1km8rOvhkebhMlfIjBbo/1cfR7yJHo
RdrDj0Tet26RQduzF2f20f2Fico95Tu+PFqQztlmOKq6vQDB4iID5WN30qaf/d7lMyDVN5nmC5m7
IGHC9BTP1NfVOxJLZsULL7XNo3AmcQ+W6hKNQ3vdMCtdYyN5hDDK8x14mv2Ns/0h7HBolw/6wfTv
zosFGDxGzrb2rDnw0Tk3jTPpPB0d0Ok8ot5HGcBVNuv/KZZfQegWnjhjuXxjk8t2eFs8p7nTWpv2
yEWZDzAhz8ejaBeE6nBBzqz6CSEg4fuAd1TnoqoSqxeBd2W52sjxhVZUfDGEW7XinNMeMy4Zq3ol
sVvTr4StMmwtV+oQqC73OkWvn1HTbwWQt2XOn9OY8F0suXkr17irPf2h/x8DRzKo//xXePZL3Ph/
+rZrYhKWfwShPyNNPvCPuFEy/lxlwAkCwblQgyAC/UfYaP1JmY64ce1aED2C5ft32Gj9SWdMw3AA
gJ9OLY/E419ho/6nQnMFE1AiUJyRqEr967r+B2GjDArtfdwokppZUJSoUjAe/1m//5fEKQnjDiH1
Cfc5awj2LZhQK5u9aTQegjAyfMWo91bTbkRlo1TiNqa54qnTkxEnkHLlTIcHgRa3Bd1+tlUQrXdj
Qh+4rp05nOC43MLQTu0o0jaBgnpvDjJfijXdQQwBXqk8+XF8284KEmZqtxskaBGqYkPYCG0JjqUZ
DjtoTAgGPXStVqJ5+NI0/X6W2aQiuCzq1KQYeMRuGSLIYuzT6ELurd2E9TIyBPJZgVhil07XdBOd
Qr0XJLjn1uxkgrGr82VVEVsuVB3SsZLE93KAYOE4ZUBlBQ+Q4yhYNlI+sBuTvZjNj4iHoZPRpJta
qvyaHnRT5LbaBg9I62zllLN1ApIQawFWUU8wA20E66XqqeuoiMTmg556KJHavfLYF9+rSgLKdT8I
vewiSEt/18rd/0vdeSzHjqzd9YlwA0j4aQHlHVn0nCDIw0N4k7AJPL1W/frjxu2BQtJAA406ortP
s1kFpNnf3muPHcgkBnWHdtBfZFFuwXq8DLn1Z0lIjeUkOOrlIGZOY37ub7y8PxVsiWZGjwpWo6MP
kcsdK1R7fzNYeXyYwM8EfpbsrOlmqugwJZV6daUZdGBv/asrW35P28NIznpfqyvZETOoDDCpOTvh
krnJo8ycTZvoO810t1IQLFSfyZj5j2Rx9Ne68eSzoaXDGYfBa99DnGv7T3IK607X342eZVuXH8Jq
Dj39DHX7lCVdwKgOQHU8Fasy4eTlxFaxgmqxKzDKu/734mlnyJ7HHmEwbEAidst0QFX0wnw29+Md
xOLJ9LUdukBOJe0AmY645dUP7Ry9TlYmvxc5TH+95g13xMpW81ebZyGklwd4/A+tAOQlH5norWhn
AlMfhb4JvrssmzooG5f2CsA6J7EUq661nnF0dq9qqF5mShZWiqjOLgX0uJEZDT29zoFlqA2wmkaA
MYtT9xjY1Qu3xPVknNOleBROc3QisEMlida75SzJ/EtkMJgCt0bf7a7M7EcYhq843x7hD5AoO1hY
+buc4RWF8lNd7qMyI/d8bpw9PKuAGR99axYB8joEM8qBqXzxeLht9ycjjVzXR7IbV1Jo9CM0oQcm
VQBQG8ejcDjy+t2zSPyntPizxMd4zl5Ec+RfPTsm7j8obqEzfi7lNzErx8oOZsINr94O1A0nBoVZ
+RFb1EoNRCsxIR0nrf82CE7qSqrASoi88/dNeHFg1aDusRfDpJy5DVQyfZGz/tAu2dscQzhfrA3V
gyvDCRgrEhZUMrjr4cQgTz65N+k3z4BRHht3b6pi70ZExkvbIFlbO0GsPAmkVzaQFhijN6baaZ32
q1I3PaKbPRh5ezbl8DuBrinbIVkvc/YO1dPdJskdOWFefJFxS9JSSV+NPf8xFhm/g9j0HifYNNsi
qkg8sm6sK9N4TqxxPCzK667l4pNGlpW1ou6HV6tV3Ko1sm6V3z6Izn5qzfqWe9M59++0tqz6zZfZ
fi0o4jW4k5EhFNGzbYI0Z7flC2vS7pbHMCc7gEsQAcZEOw+5HrZ4maB4feJSTIK+dEAYiW9S8bsi
6o/trD1FvUfgKfugxCgArtKvKVeMIYJ2QwAJ2VjDo5tCS7OSQMbrWH5FauAMCj+sHsW1Mn8ncCFT
5oDaIge60DvVDOObR4rzjotIfqZoUpyWDI0MfwvPcqfyea1HXheYbguTEtjGJ7lT92S0SUQWw6vX
adejeOU6J5WKx1R67kBM2tbCTl7zjOBmFluAGaIenJwpybJ6z4nR6iAjtI6dYtH/ECcByFMXVtAt
cl6T50EvfxOufM/cgiNb9N6WByoHvZtMf5qu4H0u3ACoCMSnR0F7Ay9HozgZhZp7TfWD1cdkc7e9
+adugz7m1eBwZcrjXNT7Mh4/naxMwsiLdkjmh7zTN4iHoD54ZM2vNGHhJsBvklhAZ1zlU0HyVA8g
R5wLcusqAsDjGslWn9871jPhah8knENXwr7voKFu4be4a8iXZGS96WZEHvbu9iS85dSU2S2xCSYa
OqgmvaiLY0Nnhtukn52CIJMM6oSBIIQVvBrbp1ScOkQRJ1rxkAh94Xz66FnxB3AX0kX37i7gix2c
jifJ+ioFrA89/iQlHwpoelqfb0EnBWBjrr4D+rDed+2pi99B0n5qHS+1PIwmgkAhV0PJrctw135Z
hInbhrkWX+TYb91aO9uq+EhdtXfkS1m0714zg0es5yPJljs6HHGXsTSMyqgmeOoUm8Tv3YvTxACI
WngSI3LQ0hvTqsPhok35o+Bn76kp6YMyjpddo5agdC9VTHg88QO0ygtAKU76fMuz/2PN7SaWIvS8
1gND2Mc0jxTbYSQIn8n9QHlI3HDQYF4Q2PU47v2q4yRcZHPYWDnZfwgeU/VtFQ35eCoGpxJ3eIbI
xROsLc6m7uvxCarrJsm9H6FyJxSx9dM7/ltv+A2/Xn+wePORRwTQvrJ1NjNm6WOkWdGqsnlUfDKI
Ohg+rfhQjsaCh/lvDTYAYGvxbsSz2ivZ8S4KT9F+sCDs88vo47NU2R7kRx/0Woos468z9x6HLp81
I3oksmZsZN9sEhn5qzGVc9AsRbq1WKqSftmQHKRwiZjLYh4bh2uw2g7EIOsBKKAzvPbOuIdKwYff
SOBy6aJWOo6FdKnvLoljXVfXIdszkM9W+iT0rXT5dOS8cqocGvK4I0TJXXM6ptWW00E9mOmeTUyA
2Yw2WeFul9IPHZVeoaWtBl37O5rclXw39Of00SjlU2OWjwACrsJRNy2pMcpH5Ydp5aBcnKdc9h+6
/luW5naof43ZPEzd0Yi/YnsIErPaT/oQgPliVlVs875lRTg13MXi6pw059H7jMRBH1+htRJ/wQdR
rqfmgLhf+dVaojbm2c5fWGWNKrhHkzX/1ZzzwJu+utJjFKo2AvozfxD2UMDXyXdnhfDVnikzCqpa
7SYjYbsoP7P7AQ+apnhrCzsUkR3U9McC4l/ZnkKygL+54rB9NJaChDtRZm14yibPWUPzWtVR9qt7
vEpDfmQOd0prD6mwHS9ZsjcsUA3FHFZOqV+UgmMwWH/aQYLo1q21l9U7o9c2OvhWPWp2TeFXgQAL
KO3K4BV+dHLB8U19o4jtpmXgUj4inXniIFKHrnBgZPqiNrZTv3hkzntP3ozuLFoeg0Q8DumvSzJx
QZHza2bWiTiYS/WAETANF9jQq7bHLuoOrxIEq++QlKaeYGW20bqy/wvN+2qN7T7l6HTRirThdhpx
Qc9ZOOk/1nn2o3wNalA5ID/RnVS9UnwXmVd7G6z3q7I7mPZ5KJXOomP+OhGcrolfAd9RECeDe/Mz
M4J5NXGpyMRDLdGXx/LRbtpvfFF96Cu+E0fVxzTTbkQTPxWdjFDFr6JFxJzz/VT/2IC3IpurQ3nH
NRaABQW7bWdnT8PyUkG4AgAQiLrbm7kfJoswV27tnfWiOxht+9pbyy715zc7gXrtinORGkf2iYB8
0Cqr9aOkYCoVyVnU9Q6Lk7q7m4+qkyJorHFizVa0n7kAuoW1IciP2JILuCtZcpSOvm4sJIzFmVey
NZDZh+esW3a+lnMRT59nPnJtKkOKdleQG6sTaC7qfPuiALHcv1B5y1l30JP1lC3bzAJPosd22GT9
F9hYHY1J/8PRtf1wKtZ/wGL6Bc6LxeIxVtsUJ1EwDgbEJw0UVQjaw2hh0AkYJ5o8ulGT7mIxb2Vj
mDt8EPYdqg7gMnoqnIVaGwXXcOza5qVdWlZcKA6Te9VmlV/VkqFmGo2+scaKkiGbLPuiW5ylt6BW
+CeOFzqVv4FYxdFf8mEklfamILY8aILL3gglsVh6tZkjc7+06LvuYD8rTbt4nvR54D2eSKCR3qYl
nII0Q8OgoIyj9rj41SPJETfR3hKP60BWudGn5vgPGQyKlaAfYGWI/Dpn7gKCOO/2RQ7kr8lrlgPL
XTd1fcj96Oa2JuigurkkKRE3QHkPZG3oX6h+UgJnRduL0LGYZ8g0R0Qtqy8y8zT2ZHH3Y9hLt/OI
dARCNwIw+JxdTQpzJzfTtgD2u1PvInHBs+VkkKaYRwb/BGbLW7W4qTygvAd7tJ6BPichZus6KLhp
2VUVukp8jQL9sq5ANaWW0MJJTj6mDBp73LE195x/to3Rsvg1WQBorVphPfH4kjZN1RrgGq+9zPfQ
ER873b+WHP+SFJhqPv64C8gLa0Efb2Mo3+IvJNpTtTjQpAFl3l8WgZlQlJweAd1w+6sZLSzY966c
4zVonrO27Xu+tmipnAAEdreZWxAKBolr7kTdZ9OK96k1bmYjdjM80FrKdW9WV8WTjUH+V1reR6sP
u8l30biZTFT533ZEO+6iL8ydTI3+eP5rPBmvptE9tYX1bKsyOURz8kdznS+77T7rsvtwteFGrUUW
aJa4lglojnahwCDmVdDT9QydfVeoHiZ2E5o1kLr0p+QSf6TlJMXnBcJlHE2Uv852VjOScZ1nfLwc
JLJheWt1O77DJTm1z0WYec1F0zT4DsujaBSae/HZGAPdKPpYr1K7v9bQCHDdF0XoDN1ZszX7wly4
DEqv3vhcFJZav3VsH2BUD2C4D2U6fCeQ9ZkHLQ2LjKMAqUBDzVAtVH+o4/gNBNwT7bOXyO4ucJtC
u+Aw1Sw/Yzrg/qTNENhKtJJ5Esqe7ZrGIC7I03r2mEoU2ZZb+a2ALNLnFrUh7vw1aeNuWDrt5Hrx
b8oxB+70sZDjQ6WPP1BkZVhbeA0WlNtiqcCXuxvdSZoA4weHdhoyWu+9zRhdkOJC0W/o7hFuHLjo
ypnxmWb9QwrY24YWYN43EuFIgGQZEDLrflmNw0Ish8Lyt21n8+Qbh8owjzilVnoxvNgCWT0p3W2k
3M3owck3pjDFX++mlJdxlFz5rFSUuIAmUis3RiEaTKLZGRCb1ELeMDqu2c2qnfp9MjgcpdwvGrd2
1JgchpSdsG/2g4mkAaSsWPlDLlfQLU8xR9R5jIyHO3bLpni3N7VXBspjADIKcdbOPIAoHFt3cdcM
J7cmeBNLMJXFfEfcMGx740Q0nHwp/ljsdb22MEji6EctFmraGNuXcZ6o4zIbZewTc07hv94PJ5qZ
AB1dGk89uhMonnCynekx68bkrmY8mfdJYaab83vfUAjQ5IhSpLGYtiRVAHb2m/DP2lc/mSJHWvbP
SaouY2r+rSurZ8Wc5CU2G/jQNlStlziCvoggVSI0SXZeaz3MOlU2PE/xxs1kvcu0Tr/JqDryv90H
ZGKfqplvcOElWfeTplbKVNexZiBcQYXqYcfwL19hBXG4KoOJFkAaBDZ0GNVb7D9V6FF2HFr9/TOn
u8ubGEXDX0uK5DWy67VHDwtALNs+2Yg5F1BfFDhwRTaz+Z3msH3bzFB2QTmGdjNZB6erb+2Qp6dh
VvPaTavNBHh2W/YKtDabcq5cBVU5y59lS1C/hJC0ohieuRHAO96qgSekVH/KulvblDA9ZIj+dIsB
tHQtbiK7qXcp7hnBeusxxviYiDhw6CboIaFeWOTzN08g7GXcBVivP4a5Z3w6cX7pnXLb2vdRNMCT
y2B36mUm5P5Fa078m1fIncNFlhqDjviPKfp0GzcmvUW5XVOUyGWLxfRQNDCENOcwFq+2wT26huvf
EGXxBvtpYNCm92qX43nZ0koDqvfXTNE+cnyGpZ0+qrramNmywVrIhcyXyzkZmjfN1KmNa28TL/Fq
lMmt0yGvxZH92yft9n5GIce0jvRTkh01Q6c6wQosG7JPWzx75h+zH+GvFuu+MG9+NVJxJc2zO0w/
NO6xi8p6P7b5MXXLYieW6JZZ8iyFsdVBlvEq8XfHnke/uH8uSZHe2lI/l66vNno8WnCVzPStiD6A
BZ5Ef/PLm3Sqe7kWEKrFuCJMOXaMzsm8J1PMwl1pfC5Q7SmRsav1qGcMM4uL1alzGn035lO6QH3J
FzS51nyfm3Vrvwt0OTQ9Bc7SG7NLqrRgYVvS+oTxRxWtLdmRZh2Wd0SPA4aenWEggRDkPLg12x+l
MKEy5NMYgR+0UvtD08sBwjgmAIcTOkI9DT/eLW3sVdY7n7OyezZunxCLSAOjLykVoVg7s59B9YY2
i1nPHjsgJlRxSgW0cfBo0aHUhVmjnu1ifQ7uRElRTsgIwtrHXHtoQA0EafEVUYI3FWXtymaGNGnA
QhN2m0Yb5arqPzqN/tWDzjDKa8TaYeeBj7blAL5yuiy0XGzANOH5cajHanpP4sdS+6x7sZ6qDo0k
/r2/YA69MHolt1qrv/cFa3E35cj182WKn5TrHTrX3kOHg9tEq8K4Hf23nOdHRfrjUNafOZb1YCSW
LJpiT2iel7p/qlkuovk5c6KwZrI98dlnCqbRaDFfvy/Q/rZSf5RRfHZ+Ei7Ru4MwMYybafb+Znf4
OQJoPsCzXRK8HvrWcYdDDq0eawJhs1w8JeDDy6/Ce4fnuIqSn94rj347rskjBE7+0aUvqBo69JoG
FVq3lhBd4dIx3QPlfEwN42L5TJXHAlmt6o5l/NvU7CxGSScMJoJY30Kc4zeAp5VIK9RBHQNrC8gC
ANaETKUlb1g4N1x0+eSs+CCSz0RQGVWUe218KAxU5NwZdm1p7VIN6LntPNjVk2d+3VtExZysARzc
yoJLfWtp2wGEJ/Pu/ArskVQX1/SsMjHHFqEy25DYBZRL7MbOMn2XVvxTG+yEqmseCk8g3lgPdqmf
FlY9WaV76J8MJ8oETrQuMNMS25RvcrwQtKIy9dUw000T/yrmCTIPWvFWTdephzpbvtaz4sPtAstZ
yodFG/AGWdVeU7d8ZByhOmfrqB6wknew0vGktzWicByO5nu69Pu0mZ4L8VngHspG9zZ21jYDAe2o
JDSiY2x/WKm3qxoIVL3vvtDBONG7UZzAJm5BPh/r/hr5Q/1spAmaE7TyzF3dQcBl54du9JRmcPtN
B4C/tjXFvIHPuV6YoOZCsPF7QV89yMQNFi1iI7xN1nM13LFpojw7KaDFz0EcZgTffq8N0DnbPsBy
HYz6gTkPPHTuUpZxLBu4Nnx0CJTJAVA0PZV7LT5UnJATaPMcFiEnV6/FAtm13Nj6p8Y2np2a+qAA
/2ecIRL1jE/zDMyLUho2kYhn5+BDRU1J7nsSXwyPzP1qaGkMvpefyKSoOVOPBeRIqd48a6bJrlvR
cXFGY66nu/S8XAyba+RkbvQqfhA+9E/D3GYmnpX00sqznTPFqnOS+nR5pahrqTeG1DzuXWlfab70
oze2gFVEHaAuj3Z1tIuzo7922q7ukYtwOxmrGix69Wp2DL7WqWAPbNwbHPYje9E5SpFERLHD/7oB
q0ZPmfbaUjndpww7xnsNjSXo3NrOjbmrJ+o6ioEBz6UVPLfxVvrTh5k9Lh2uFm2FxLKysuZUVVsP
exEScW+ysKQsU2Jj+fDhlfFtLN5T4lYQqMsHrPiCYQUjEM/GAOMeNaHJMC5LBoEWDrIi82nacN9I
FlGkuAy7nCsYR6g1Pb17MlQ0iRphh7894UvUk0tzp89lpe6uE5Hmz2PiCS4Jg8t9nYNQsgcYaKyk
7pV7a+64oBWnxkC0LYZTt/T1rtKaa59EX5NTf5oM0Zd+eINYJN8y4LsH0mgcC428Oc9++5Grd3iX
3Urvuj91kZ7acglMugEqZ4AF1axpSeh1b1Nq1zyihBqR3J/nbUvNnNZC25qvkc6vPH9qleQmbAWD
rNMXQLxIHDsQddpOdVsl5nQ1M7W9S77POfcLuXT2uoQjUg6M1Rro4hz4YS/7GCheZXYxBW1wTD0W
TRJWi1agaTaROJXm+GB0fyZT26d1uxfel9+nYBz9QKQPgEGYyrRrd5k5y8hNi5Kc1/uk2M+En6J3
MR0r+wmV+9KWJufvfgmETX+frSNCdbJ/WoosAR5lfvj2BFblwxubU+OYod8wZZM0tLjSYykBIlsA
QZ/Nnyr+thCPASrWa18oKNaRm26kW13QC8h6pJTS5dZ4GnX+JzudftbJ3pV2l1+rqM0/nCVyNvks
Hni3etrXe2+9JFsPRcLXPrhn8zq5TIG64SNfqiDJlw3FSI9xmVAG5aR/ow7HUCHO/hgvB4r+1j2s
cNlBfvUVpxRPa8Isu7MgSQmvkENxOLm70dV8Bss5E95W+641H9sHc1xNty5F7ntHuG3jM3DBL0fn
Da98dTNQh5Tf/g693M9ZpK3mPO4Ze6H4+8iTQUuqRFPq0fcz/au3NWfXLYN3cLiiuAtZd/trZtS+
wh6qkIqQWOLRoffMn8/dYMo1lFonrCIQHgYI1kfNjm7LwO1jsJMXX8Qm5cSoHPRD6rxPXbzLSsN8
hMMU+aCi3fQ6JSD5KcujUyI1v2hyS5FRY+odGH9cJevRyuvnaVcLizF6rKfRGxdDn0fIX44ZyOet
N/naoZSDYa8dwk4bQNRNaJXtjiTCG31BUNAnDOBW+zZN3o68+BcZ5E1OsGiFufU11heuYGJDhwfN
QMvVGeWeCfEm9ngCu2TfCP3U+/rFTcZVkWnOqhZKHbJFJ+XgJ1TCtHpYLJq+9XmSHlxnPtKKQclP
AQZ2X+V2sdEblwqpMSuKNzE0VrYWqCRQeAAlh7rI3IFrkik01pP4Oc2HRqzAAyNe5gk/N8zmbDs5
xbprqAPQTNtZM8Uxj4PF79QxdUCj7fMowveT2puISsFtp1c32xTVrTYYkPpz5F6bWMitWWWAJJxU
vLhdc86n0lxz1cQk68IKMRruNmOjq7CskSrIn/dPEtVljaJvPBCFT+JAzU6/MykmZwqtygXXhEjn
RzlKZuQW/LhNI7gbE6XwVqVpPOVR84cGFCO/VBHYp6CIa/NjAjD+O95F3lgYU9BMKE1FLtvfJdXx
XcbL8Jd3cGQjMYcrHGF3beYt6kqZMQxuNHku+XM4GeaRa9Wi8Z9gGmNR22j4as0o82cEG7oqkkI8
tI77OvpIZFYT7TLMG5tkqMwPRu4MpuuG2khBrTK+a1aPaqIprNGLDQhR/z3OE865RT99ep74m1TS
6nfkzIgSdJP51cYMvWP8Dn+bKqNCiWaFA5ldPCeTtvOjnmIRf5EobcS5TmTVqt2kW9XJ0RCd6mjH
d4E5mfvGoZLt3340aL7xE26OjCPZb9WdwEiXxyrWRozE5aTvE41zmd5NwwVEo/0+Vr6sA6Pr/F89
VVRuWbo24u9tN8gek71Os3oOE2402ybR0H2jRGIBjplncQ8u5uJva7n509BHzW2sVMcAZaEBZFo+
+6gqNzo1P3/9rE4pYkAsYhQ7NtDvyrTKHiEruTBPObrR6OLzJfvc7kbgoRwsRODLSXyQ3xRXKuzE
R8+9Zt/kNk2T0yK3orXFpeT+wAmn4URVz/jaQzMzDPwy0mJXnCLmn0UkyccbRn2iKQh5cEq8bSNV
ura86u6hbRmoRBAptpV+hr0KA2RQlvfT2GO5ZqKtt6GDu+Wq15X/XdCAuM0WzV2PpIXPEaCNjc75
4IBCzSHqDrLvRk29uSSMA9EK56Ez5m7jgBlGrGxs59i2pn/xctMNx6bHCUPdFFlrOmdXSk6S64Qz
fhdTbLfbVNO4s0QFDlyzrfRD23nWaRaxcTN6epQ4nLn1OqJcc8UFbA7rFCIvroueQZ9JHRmWEGyo
5GPihwEBGKCMMT7kjuL362kHe6cYb9r4uPzPNuQ1/kxOLsih2AS5v9/mZkx7sNbob14ULe1G0kqy
s8rC+xzzPh4DPadFN2QX024ix/bjutqPHkFKXWVz9EPwB4twxdCJ9KqxTrFTVUgUkX/xY1STtvCx
XGaux9eS2nujsx9UJEt2zcpI11GTx0gbjsFNsXaNN6uIzAcEHp8uS6cpjIuT58OdEB8BLUftD3JM
JGsNwKzBOyvqE9oG+ndGfwvBq5A2OC00ySXhToznrYqm7Ki3GbbRCctQ7DruziMHcYsKlT423C+k
cMtLxkES08cU/aZNO0+riELXc1OnDwqI8DbJK5q9KbaDkMsgN1pQiRshgnRs4vcpd61DNtlvEwD/
q9VX6kFQJMtyTdiTXwtbpBlFO0Sk/iipin6/L4Ubqrvzq2iq+WXSR74EnolbnAubjhaq1kbw/xvH
avW9RSHnszM4qC6qNNaeiYkmRZ941FsxPKJUwfkf2zmlnUMn6x4mU9YCBtcsuwmLvnxJmCRE3mSt
yqKcjlE+9wdv6iRvRKyRhTC8v1ZKZw5FUf2mbpj68g4xVJEWj4fBMf8nm5L5jCD3XQ9MzDuv2foL
wWcYvcgxhQL/5tY+1yd6Smbew9LaJy35UEcRpm8nczv7OGc639u7bo3i77kyqHV5oFCgfGwqazgz
tLRwDKv5bM7dvNb6gncsa6vQ93znpqiLPgtvGq7zaKsdHTX5q1dnKE4N7E1aVyc1XEymJHIVpXrE
eWfMH1Sv0k1yV2N7kdzmsjWvM98tYGlbM9eMk9wdReWvaeYVj+Beh9NoudFbrc06ilv+bqAuBKXW
GeGiVL1r63Ljj9a0McaWymxOjS++Pbz7QvfWzXQXR+u5GF69yUzcVS1jhxJmp0dOWsgR7lqp7OBe
GXDOMovJf1zrG44/zJEIWG89yq7XCwPSK5EcbFklKhCT5KPKJ/PSSacN2nz5ROhBn6kn9R1FJv7X
QuG9mAC7KEcQRWlawhA9k3RuDDMhg0aVCJ6aHjEtLmtsGZWbrt2pqEIODD2bBgeRKu/okICTX6Lm
3a3FXF+W6FPEuWGxYDuYhnzuICEdH/mXUfHVRQJjgVmCN1yBDGLVlGpqsHnhOellGf2tYsM73cuo
Jd6acDE1nDxZEep+7Qa6PukHHtB8B0Xe/S6hJ251hpJXTBwmP6h1tzQAO0x5DKFddEHHZlvnu6gf
WhSYWDl7fRoZAikz5uo89xGRgpl7Oa1TBV6nKL31GBs5Ynpjvc4ake56zh80bU/eW0HJ1k7irINN
nRKjZx8z3JGOIJGQWnBLdRX50CMZ4WK7uHqBtj5Vap+JKMPyOVB0brld9tZwR8DzJVMRNkasfqdS
plerWBxaB0auZHmi6HucfHXA/8pEh24fkpe+vdBESjmKfMitOfrulMtHVzuDfp0LTf7Mfb385jS5
HfxFn6ncpKqa4cV4n8Cq+BMHhn3VWMk3EL4Lin9H6ObgbpJHba6qNY0l/XEakMmnpDd2ixq7j55S
szD2bU7TZtHcqD1Pz2hY9ZoqOk7RifoouD/wJtYagmGPyeN5gP70W+RZeb6Xj2zqgj7plRDECTrb
1YNBx/m31ARy5xnJguw27tgimRea3CQ+1nLy2quK/Z3KMH83bEl7x6uMgwDTiRVJVWfZUeWeZvN8
VTV2njZ1b3TKmRvlmtlH4uXSCWyurcdBG+pQU8661ZLlU0aqee56H3tWhue/cFX/ShsMDiqV6i0C
Xe8eKf/EoDg9mk78jgKPGUGfWwhXAKhh4gxXpUfMp9Pc9V9aZ2h2tVNM2xG+8lqrh+7R1O4bg6Jj
IGrckpW0X6h2aD2Ckd1CKe9SYbrinaGqyTSs7zbmw0xMQRtFHEvG7BUynsdoCGrHMj0ukGv57hwd
Gn3jZFWgQCWtczsz3lhMvgeminvGwv7KQlpYTxMhzypV2TmaM96RKM54FyZ7mb4cf/YfvfhcRIw+
kqNvP0RlUh6cOG5/yoocmIxOMl+26Nkr1+k5ArTRsnGN+26+aEcZo1NaQ8XA5WiPuA6JdOiGhaW2
PFr0nYV969tcJ6OFZNHimTH16VpEx0y/2H+YSVgf7BzRFq9ikTIsce0/vtSi16Gskl2BkMH0nBG9
WhWtrnGwz8hONBCwyFJVBIks2QaCzu7SaHdxnr7qyH9D4C1G/OCZB9ppd22EvN60E8Njaj72Ba2O
fRq3YaNbx3zpUkoYaDTIl1PkDa8a6ITQpBqrECj59vz3/4nt//8sWvr/UTjAIYr5vw4HhH+rEpPx
f4YD7n/gv8MB9r8w3vuO76BjgXhx/x0q9f4FE5OjCuIOwQEfbuy/0wG2S6hU8M+EcGEd8Zd/pwNs
61/850AAWEAKEQGs/6tQ6T/jzQ74dFgiDj+JnCqAXOOOVfiPaEBd5ZrK0mXiwb1vLVSqhlHfyPWc
Mjf8j8/kv4MJ/8iv/iOF8F8/yiN7wE+BDmGSlP3nj8pTN+I163AfmFQS8+PEJp27/KRwtJ+wNRKY
a8viJWtabiB0pP9v0tXmP1MQ//PnA+AwYUjBOOJT/+fPHziZYcpGYaHaNU4eDJF4a6G81NvQjkEB
ppaWjLB8OScZ/eCOxFCRxMYTzRTunzhzowcUkdYNOYjozDzy/0HdmSzVrXTb+oWOTqSKVNFdJTXY
gMHuKDA2qutMVU9/PuE49zcLLuu6ebs7YltIS8qcOecY35CIVwil8RqORwb9FWtGOrL3zHR44aji
pTQE44bGnc8jbY28QEzMaAAFKBLjlzGEJr8qaEZwLh+a+I73hzjJ1mnCn5E39Q99L617yKIl3arJ
UEx18vj+89+DI+IHvwhFPuBwqiXQLsvL8dePP9UibN0pVQhbAsGcUzjWU9lLj/4Qqg+GaqnrPIjc
Mp/yDv//xvNNKmfCYdD6urPd/JrZJa0VR328VXFOXwrlf/3cmWPtrYK+xsbH4Nb3VnkUyXQPjdx+
NkdLmvtIZuouVNYQb2L6ND+hdzT5Dn7YEuuq6upx1GRbrxM3nL7KhsxbdhkocVRwBkVS4LfqmTnv
eNeRKl7g5EBRdmVOmmnzItU665w6ltdxqNOM87UHu0ugrkMwm1IyArGsXXTvrqXabTYEqLXa1onb
TcwpzsO2UqonkQv8nKU7mUhqNVz5S7KuPPTOnY0+0SQ86qTyyFXYIn41513Sjp7HOCRIPIY6WjHm
dKLohgYQiLuQqKQnr/Us7NKVxQxv8MYCCx0acHwAXUnGJIHfdr2qO9mhTJ8Th9S0lvbMJpUJ+uTZ
mRlLEm/vaJQhZUDTeOpHQfzkPGT2RW+ENNC7kPYmAVpu/jVxg0RsPSRdZJpgFtYbx89b7yQxx8B6
5oZdeT6RnCXW2Naj5EtG4MVwCf4pCHdz4tfJLkl7Qs1y3opinaGQzE9D22YCGfZEf2/RLATldUro
CbU8Ulu1oZcAjT1PzRZFaEl3w0YVH6wH2WFlk2HfhT/17MTJzlE2khJ+pIlDlNGgSZmHwCF8lXgI
5G5lgbI9yNK23joalIORhRxNBJKXfvP5y4/xqv4PHuPPYsCBiNrVhl4BAejtq8+8ecpgbap1VHnB
3o0ZC2PLQc1uWvTCGHSO27k3qh0zaXQBuQ5fPr/+W6jK6/UDx1tYk4HrAJY4YD2gu4oSZGX9ukbh
v1Vt5Zxb2EXOmH6YexIp0yOowFc4xsENw8z3PdAjxGX48oAH4i5B8pQdJKaWA0IWh7D3dizbcxIQ
/ScOJ+1JaM3ORskx3dBgE6d5U9s/KwYCwPWnZeJCs2U3cyI8pwykLfX58ziAGS0PBJYg4FMym+Gj
OPYB28AqSBBqmpz+txECuAgmuQiene0gmOWuojEx8UKgzCp7jvPEZFukqqPl3FUF0YmdNsSR3er9
bsFeDUIF+Az7NpKnty9IaXSlMG0t1gj+EX/26RAFIB3T4gjq5oNFWFIfOOxHgQdsWR4swiYdu0H4
2A/iauhv4jwlUZTlDB9n4XTebxLsmAWNKRCWlWiRhK3mCTXEirBEzqqmHtDBZ/RgHhs52+aO1keD
cZXT1J4jeVhsdMX85Mjf/P7lBW4Jx8azbJ4MRcjbZwMhQ3r94piI+7n+adpVh64rLHYJVAI0G4az
P/JyLD/+f17ehboifQsIEeMlAd5eHHythpdVOoI3uCar3vnWAGnnLNqC61370Wxv3AbxIhV0Hl2n
QZZ9G4YW4d/QdMYRGMzbl4K6hcoFV+bC8USH+lrK/b1hxrOsTeJ6iFvzjeFLTrN6xSl9ujtyux9d
xgQ2IoXvoocMDt49cxiYWuAJWKOwcBFPx2VwWzSF+zWhnfysaa/vVNfO90Sw9RdhVNJbG4l3FMxg
6f7tDNOvzJNqbJ4iPcMY+Pyve7tyLs8AYhplowMn36eSOlhIaj+1yFaPm3WL0+K0kb6xHXPMMmXW
30c6S9F/kSETols8F1Pf3f771U3AowATXYiQzkERmbRWFznahXs3A2bcqpy2RpUlSDcZYnV0oLCz
oGrgFGvWoJQJXBh+fP4XvC2a/ty/BXuFV5+Fm37XwcvviZgij3egL9NyXqsaduNKpc14U+GNWYVp
npxYU9dvP7/swQK5XFcKhzClQLJKOnxhb69rN5VrtTWDeCcF37bFiyfu86ihNOptkIPUat7W6Crz
WhZuitNhjAestzLJiPaR+VzvoCsx9fj8r3q7Erz+UbSAl7NLsHD8g4NVm3dEMGIlv20OUet4TqRO
tRj1Nyd35vM+bv2Hz6+3vPl/LwQ8BBg4IFlfa3jAtwcPYZw5sWfsYmZpB4ueRG4zEy6L0frqFnen
vzXJ4NuFVeAeef7vv8nlyrA6X69sHUZezGZe5gwmNPETlIqRxAcRejiJP7+/g2369YHiIHdY5EC8
0cQ8eKA0q9xcNi0avTouTqI8CS/t1s7WjFvLO50vc0wNAKMzvZ1TdGhqwbnfByoCaDDBL+uKKjtN
W6d8kr30j3x7yLveP37TlC4LALJ+mPUH76CuNNl+gQtSpB5uoH75XxKDfsWqROOLxpoH4+WQgKxZ
9RRwV1IX2yArNnIRy5OElK0R1mfnDBkldh+OiEyESWPFM8hgp1mZuXKfC6tSybqLUdJs6ihlEhTD
cX50Yxmk27yjfIZBm+958ecbJwoeUmj2F+R5mOE2M/wYkZpIPLZRmSO8onB7kXEQPzrGiCShJPdy
3gpZg3ksOtGWu3Ksp2cjDpt4qwbfOh20LMCrFKofNyHpGJu2dCVLmj/V351mENcGuhEIQDFT65Uq
ufh51vt0oUl5672NUGFybRkDMuuuNq1TUdVBR+CFVVcrFD4uY4eslrdDFQzhWg8NM5nWoVO8Lqep
X2Q0LsxATgd2uy8TU3Vn04Q0juRdIDyUz/7LHPm0y8ZBBfeuqZkGNhzcxg35prRTpWK+SaKHB49J
FpJMtNxIzjCLUE1HBhmGea/V3Uhqw2MeJt1vP7KbeT0SuckkiljG37HJEeB0SdLxV3bHBAEw3Tj8
pGxLME5SEd0JJyrGnTsH2FX58PFKpSLMol3qWwgdyOqdrkudm7+1P44/fTOOrzgc9wSCmir4Rsxk
xhEg6ZxLbZjwkNrKiuHPJFVFFvpo2cjpDR0k+EiLLFtbo1DZliRobFF1tKTsDjVx5Ct2hsa/yms7
eSxyen8I3Sd+UCXijHTMULfNhiTtYD+7HhDsqq4DFJ/Ez65D8i5OyzbHy9dOGtfNwDnuF9aA+ZsT
sp6u+kGGi5kPXZExTIrZWT31LYoMI+D3y7uUWcqkn9JeBQ48ASG+W9SlvzhGTM1GM9Z9cYkrfYwR
EpSbTIzmeDoxQLbpbpf2XWtkzfdKD+JLBV/si5EPgn7/ZKdnRYV9dZWB7WQsGtAUp3cwj1cK6XTH
lNGevFPuy3smSDAPEPR5Gd9Y5dhnMvPdcM+ZhdN7W9m6Raopox5HWs/x0HA739p3DKmjXc9JqNsQ
bIpus1cZ5tFJJpgFVTbSvPdj9K4MWGxuQ/siObPdDPdN0meadxOYpmKBjzmWEvHaPLlFpiAA4SmC
mGMm2CZHcioQjdVj88K0JX5CzFO3jHHQtaynJPP7bSF0BbGSyRHQX+JTsm3W4WM+m1oXBWaTZcZp
D0fCWGdxPtFoZ5//iQUTwSRuFrc+487r8UpPMjL3iAUovDTEP7ox9ZiKjQpNBA79bHN2xwJDDb13
6sVmReVdk6GpXKfb6JBZNEYp3hM02V1k7+iRMjZFAGY9cmBHOOgnoX2V8bKOq1ag/z6x3B5XWqtS
t96GM1P2jUMm912gC/zHXpQFVxW/kY/OLWJS3fNx1/yCibpojCrrNpFb9vaqSR2soS1Cisco8ZkU
NjKoG85SqfttQJAEMUlpWkV5GaaPjp2jV/UMXxunGfEbP+qKbvMmDSrzeXRV/QV5cFetQR567t5I
jIDfnDj6c/IakNDSfiFh123JCzb8kk8pJ8j9u2XY/osKgvCxkOUM0yXXy3Mdl8/OhhgwTTPDDgu7
AkneoxFIuDYRO0zn+cZ3U0aUWwozHcVNLO2byEzmAkBCLNUJCYbWpYqc2t+6M49mK4leXg9139BE
ANr7layBUW681u9m6FRNg28k08NtPbG94AA2GWE6E6Y3BiiS4VU0E22dJKaseWMVui3uW5zboplv
GPLmt4yoymlV5zZyP6yjkjZOHkfVSZACIFxrSCjjFj0Y9BtV9vG6G13zqq4QeezoAkUn5ry8+UhT
o1/QjqN8PWajOEt4I4INzmfTuTQnh2NVoIqATNqwN4ydr1wKrS4HYhGBrfhiDFb5W8x2+sC/4Lx0
RqiHTTo25Xe/YHKEtybDvJ0wXgXER35UvJl8p9qImMz4lR0LmxWvKyVaVhnb52MvrI2G8V9e+1at
wnXV2LQKRfs6zG2mbylBsh4mHB+USF7hLJo6XpYTp9PMv2Tfyp5EQw7+G/DEeX4ymrNLP4Y5ONi3
YZhfWDnNqyANOcE3nT/gmu/jCC9oaqt2pWtBpvQwehRUbROiVhWMs/Ru6CoyPlZo9Rm16sHRw0Uc
u90NcZCdi7mUGR6S/byD9N+OTJjqsi5+lDPCJt64HIriGpO0AZLQbGFgY5Ao7EtiTbHgm2lF2HaU
OABYbGtecsBj7LZo+esw3FVC92rtoG1m3TDj7owvBz1hEbj9l6ySemdmifutsSbj61yZiJPnvMgu
LaJ16atasaDHamut9+hZt/lQGReDXoyPTghIYN21X5PQtctV08PRYBZ3WWAl/13kef1gNgOiCM5a
1DRndVRUybHC7v2xyUVDbguoKWB9OKC+rVzzis8TCeCwllaGAKpUVR2hnm/Rk0vZZs+JTLW7ttJ0
vk6ZXhar0VsKgzqeUC8VhoUGaJrKyVjpeNApGrJY/2jrvAZ30xi4PsEQkT7eiSlNEH+QUHWk0v/g
/MEBfPnT6fKCQ7UPzuDNaNZFProjsiPB3M630309FUGw0bWpfgmvucVOoStijLP2lKaSeK6lM94l
9ki3uBelPR57pHCQDk8DdCEcmgO27yxBIwfFsoo5KpTIXUAssiqf9aJdvoChsp8INKLzGtTkK+FL
M5JvjBbhMdRt1viYkZL0WyFszbjON/svQYmjGhCAoF/Kh0yGHT2ZxL/ubDP+LS0XNmaQqx6gXey3
QO9Sq5+WS06Uu4YBUEO5zEXDGFE9zkqL7wF3Vv6zaYPQPJsRjw3rRHrGiRb8XqveNAyFNXEKbzXq
TgbUiJDuQl73p06Eow2sUMPwoD37PZ8jB9lR0GCoysoQCJAYnGrE1EyC+9oJ/QAQ3sAbB4qZcea5
ix/4Pk9GglTj0G6/x0yPIFFkhVwXZd8shgMM/7kfAVeylfKarUNz3Ti3qxQfhYy0nFeui74oH6fs
JenSBsFyQi2wGqgn5Max0TitulC4FwvV6offt/NTj2Ay37YV2gl0lIEwNhZwDtq+1HbFFhlWOrHO
EDW7ovapduQsFchrBFHxeaSbBx20Jg4a6dX2ulD0ZNdlF+Q/EC1FFIKyyreI8Xpz73td9uJSpzkn
ue6dnaJoZCma7TrGvl4geU3SrA7XuTup62D2EsQWDT4EtjDIJo2o624zZnGE68cK6kvqU4lSrzIy
YzUEcRUc6ZK8Pxi7pAGAMQHFJCSH47efe4u6Q4su7Ndji0PUnAqkMKnNXlDKZblECf75wfH9yYxe
xBL3wiDRstzXLuNfo5yCMkcOLZG9nVXK8wDkxEM1qGJnOhVr/ufXer+USYZoXINupeW9a9VqRNBJ
HlZ4Lcwu33KnUCdTiJqq9oxzetpgLlElEYCZiiu3PBqa8f7RSpub5alC66VTvKwKf92qOVk5Wjqo
Qy0s6KsZpfPemFrIRlqLnesm6ZFO8PuGD8nEBJDbYsnPFt7BKgO9xMdbTnlRjsA5gKM4ELT0uPMp
WO4DcuKoDMP8y78/Y+K3aAFaJJAQZf/2JhkLodHrXZxxQVJf5HARHhDEQypKcLJgctWnRqzD+6zH
G1Zy9P/3e3agu8AzZiwVsMS+vbxRJj6tB9g3XZUatMCVuw0GbLK9I6e1F5vYyqZMnH5+z/YHLxbv
sPXaTCI+4HAog/KfmPeyB0SUd/2vklfAIWauZY8ZkrpUOwXwBjc4I4twX2JZghsUxNNTrKzQpi+j
knIz11Zbbkc1R7vGlIlch7nWl4FVulj4vZZTiTP4g9pltQnUx+6oi606v5unmjjvOMWOMUNDgrxi
Xwayr8g0VZ4Cauy1kKlk14OntEt/rFdT4eQE11olBiBG1gAomil0NxGTw24fGFXHGE7glcOqPobb
SmFJPfIZftCR8mxLuEwfccswO3j7G6VFjyvXR9mr2zJ8YN/P5BpNyfSv4aH03DyarR7Y9QBa4WES
nMGVVVqHuFuUadNn9R3OEaThbnVVfQEiw9JLGQ9I1kLAeOQe33/rLpUE5HVGAL7rvuu6RUve7hgz
LSXhdo9Ma9hGTuqv68Cfzow0OJbj+8H1sFAteTFUFBAYD56p6NtqdtpCIS8K5sVk3SSM3sfwWvHF
JxA9puRf09ggMtLW5QnbjL5c1zrYKTxd8d9rxRDexYkS46+GfhbaXnPkUb7/uGjbeEvBBH/G5ON+
+7qYuuoA3rFqe1OX3PDNpzsdceCLzNZ41AUdDkkhfkpfst/ahZHefP5xf7BBSYe+Lf1rii/OhW8v
L0QYEy6P+qIflb/T2g5uTI3dpxCievz8Uh/8iJKeNAMUdil6tgdrp/C7KGdZ5k5xNt3GOsIbVUXI
wf2AMw9yvO7bv1/QZ6rKzTGlQp3z9t5yZcAjqUzcVKjXdj6DEbSYbnFHFsp00bhDeuR61rLlvG2D
k+qAWFUw0F2mhgd92Kqc3M4VvDNtwaEKTFppc0goinKDQBFqbWcG8z4b9HRXu9LAntEEzjeDzGbo
5l4jQOxkaVzvQtnrq46sTWPjQXBr174c9ddUGTLFnDHRV5+qAB/REHVgOz9/Zh+8jkRs8eqzUngk
Lx48s0LHaP9tGksRHWBwmJBmiiKhD9BIWFCejKKzcUB+3JWpfQpFdJZHvof32zqLmoP6haQhEqxf
e91/lRERrTRN7jhvSRfG69aHVjWKqX5RYebSPoA45grkGJ/f9fs1e1lJyVCx0dIsTMu3b0odeJPu
Wphgo8VLOTO5OrPjdD6Stv7RVVBaMaTlW19mCW+vgqRBmRYx52u38uYvUPwgaQUQwD6/F/OD4xcp
2Z7HkNJmmbYOPmm+K4+mCpBC2hc/aCW35zUp7xvBWeM0qVWztk3Du6H/S8NcAf1Lk9i6giE07TLh
hohCeySRR37V1zPfwafhE8ROHAOnbYcC9e2993MbwPEZNVBAI7z2nbI+8RGMflNmPem1KwZ3S4od
jM06TdLvvASQ6S19LLH5o9MycxzGdezN6Gm8gx+6VJEdJ33B0VQ3jreqGafed1lh3TZThDnIaDvj
u5clfkjHZRx/+20fTDd5EpvP1M4AmEhE86Mjn9wHb7zPSNlcBoiAy4KDR9P1nV94NhTJwQif8LZP
p3bn2rDWxnkbJJwMBzQPRw7py30e/hzE+Ags2VQR0jko1v3c8PMR8tfaKef0NCIka2MuZkp6w80a
HxB0r7SHVdH33fPnr+cHdwvVjG3VpnTnLzhYYCLYS20aBD3n60zcxExXrw0LWkE0uNHJJFsCj8u0
evr8otb7qxIk5AF2RsrBPnf46VVJES09Mj49t2r9tSG1pa6oa5J607G/IpTGgjQvyIFF/05tiCdD
dLN50VilevBGK4VNUztgYCYRW+2OFiNRsI6vc7g8WTmktDNrOPKYWL7ozHd+x0qyfNlmSFMmkqPc
zY0Da2ei4nX3ZAtCMKuibros5rA7ss++39IROLCpkw1n86kftl+MPPfryqd3aOgeZL2T5VsKK9hm
YVKdfv5c313q9biJVpEsaBSvi1L27zNfFqZFGlc+HElL3eH1G/dhO0i6Y7H81xeWXZxW0jK5Zmzi
H34kiV9MhTnQ5qKjn2wGswlPS3o9a2GY9WbszHDT2HX3Fbtnt/v8Ht+lcILotn1C9pj72hIb5LKs
/7Uj0R8gPg5p/Dpwc3FbmpDvbZArF63vVifzNLs3eYkC0JgZ5TFIwfGSdtUXE07ESqvIO83Sprvq
qmX5+Pwve7efkOtk0zvnG16Ex+7BfiJgelfc+rxORze8BMXmnssos88+vwo2/cPFggofOfSiR/bo
/x8Gy8pMAyXD7guqGs3fLjEDA0KuV+dwoxnPPiovrx7FKBdVlhxb9Ij4QRmV2hWYqImW37QaGFPm
6yCmNbMivqf9EYyZ/7NKq9GESzeU/qXFab3cDpkQt5Dx+msQUqrZyUTAh6BCauZNaKVVSNtQOLg+
G8ONT52hsQDuVxG0SgMZMxMnOk/xFuBZ02J00v5lkMJMoi1Ll3slspiG4uQkmIq7oeVwik6fZiFm
4++daSL7tIoWNZPjFRqsajXNv3WjgbBVMJTEeRtrwIYRxNdiNbS6A4PCwaw7HTK3h7sYYEI+rQMj
ZGTHWk8AyGDr7kQzFvW+Fv7Uhps54oV4sZtB3gfN2P+SfoUrNi4KsAqsXzU6w7ad4hXrD74SDq4M
zFo0yQQG4RP5Geah9YNJUgeZ1IgKSks90pfH8tncqEKB1eaHChE7e0b0W3rRtDSeG6Df0m2c5wRw
BHE5qsGGX4XOCwNn6xzvxILFarMalk4VlOW6mPLykgGQmZ7NaQZn3UV7hYLHjtQtgz+JV5tTHi3x
KW9BgqNvgfTgTrmNTLTjdOQlrosnb7CXxB2nbm9LGbViX1cIjzeyV8hYB1XO38q6FPeVckhcC8ZF
bDDzMvgrpjrY8FCZNiGE3aG+jpxxePatchRbgM/TDzWHibVqmrq4N/TC44qxzRnr2M1sEE0c6WCP
Y2qDkNwPJEEMKHzjEw/wZrbXVlSeCARI7QnNAz/fZRgxieRIRaMY7VFwA3eJF0ZCNo0VtaeyXpxE
td065CgPdJ/NkfRE9Awt24BJBEmJYWoVDFZ1iSivCPCRGQw8iyIboOUWAN1XYwHS7LRReDS3CNiG
CZ2Q1s4mjEvhrMww8ux9nOOJA3IT2xexFQY7oV08QJo4p/SiMtweJ2TitI8tq9xN5cavuMJGXyI4
Kh/SuLHuNNP5Chf8GOqNNpZOMQD6AM6TFd9hdAlcABJ1+FMwTvzZzf2A2wid8WNBrQaDrzFnhPOI
S9HrJMMUrBq/kVhQGTkCbutCY9OatH1RmhrWPcZ7eE9Ypp45AGh8dzZIrw76V7aJCeZ9pqO6OK76
RsESm8FWK+nwYPpOIRNvB2JRAf6WtG6cyajydUk7EU26jxwaMx+fJDS6JoAl6jaP+Uy7m+Ac20HJ
Ypn1uTmp4Pc0gInAvxgv8T+dC3Cs0j6w3T4pY8bLjouV1EYRVW6UL3ux6yLU2vD2kuyK8h/0R2tU
CPPoDUfHkj/fr8fLsMNCoAqPyvEOcyATfKN5MtDsdaKm32S823tocPOx/ehd7UbbBQtKQOcFkSea
s7f7kQqRUTG1ZEisB8amLa/Lj9ycAeOFhn/Gu9TdWLnfn9cOpt88rprvaA0Wl1LuE7uwiMJmqzkZ
JwQzFvKbPZPk7zU+uvuKn6E9skd9tHt6nkViBuwY6v7DQ3hH361nuivWKna8chdZpXdfuj4Di5Qx
2zmDP4y7njuOX1l4wq8N4+XTssmSL0MZZfp80T3BmtBm+8AYJP3X7Ef2dg65wpP8dSYh2gcFDDVo
XmIKGdZWkdo/FaN5srPK7ntVxUdK0PcnIH42Cl50yz4nQIaOb382VBRVboTdsI4Z98I1RrRP1emn
v+mKuNd6DJp9pSd/zbQouoQsWJ33THiPHA7fb+Ue7TM6E0spYzL2fPtHyLqy2TQZdxaFZewHfLYr
vxm/21I5Vz0TwyNHmw8vx/iDYYTJG3t4z2NPF9L36IX2Mfz/SBTFz9GZs1PMCFibgiQ88m28617w
jJm18JtSruH7OZgJZOwyhlhoNRaJt4i6ipqoiaIkeQpuB9gB7IFDOPtfQbZ629YP2fs+L5benTOW
P4D+FkpUK+D5HtSKlR9NwzxiphKVh8VdF96Z3c7ek0zT331aDI9j7MiHz6/5vgjnmpRl9GscyAvy
4KYFENvC6uDNh0mWMkFL6tMRWQhSVGzGRy71wQ9qmhb7O2m+tmd5y9/ydy0cTEbsMHRdM9SCq5sg
XhlXunXc7wNUWX0OHab7Tt8hj/ZOKunSuiJJLuYwZGvny3a+1nGkHxIjtW6VQYbCCsfJrPe9rM17
FwA75uhEXmF/Cr8IJu3FqpIF/iW4qzQEjLkWP+fSdkhxQmO4z2m13QNEjZ9CYUWoszgnnw9gQS7n
hBCHneX0EkGVSosbP0zJZ3THrvQ2NZD3/SjJHd+kuR2RXdam5dPkmTEYJ8Ouf8qOApdh6+BwYHNQ
yCgjxW6SGAVBu4MAnbP37Kh/ofcMfc3q5pYh2xC0EYAsPTZf+iL2izVdKi9g8NUn7KiYCY+1DT76
KXjLXI61Fj/G4bGE0YMizZYEEOSu34vCtS6ISfE2Rj8gxULhUR55tT+4HmsGjU0OegyhXqdEf/30
vk1CCNokCpgAajYPJjQQZnmwyCHNA86LHXFsyfzgzbaxxdDD4l/HIXOwWuHbkpBt5hHV7TxfjWxo
WJLt6gqlTPdUqRiSTQXfADwFEJzAblEZIzb3MvexDgSo+Njwtz08101qFGl7ZG378I9jozc5/fJc
/INGhtEMflA6nIoac0we7Jihf6p6jw6W685HztkfLCuobvm2kXkwWz10HihdDDFBQFwrSPtV0jTN
Ra1ncY7KFMByU8X7EH31kRu0PvrFOWnbzPyoM4i+evux6yqNE0Nyh30cYIlqJtcNz2Fyxs6udqye
JLUuJEgFJoP1EDcG9skAvNXKVAghN4Ar+umCL5JtbkppaEFAKLLn2g/tnEFg2jwg0VK3khbcvG47
pxl3c9H41/ybMMLpy+ltL9MMxkedVi9Ig5kRaqNX/pEl7X1LkIO9ZUEB8SgOiSk/WLJ7PlzQC7G5
9l3dfkvoSO1o4BJ2V5tlsCU1vsCPZxvrqEe5Fuc2QoHMUA7WGre7aJugPfl8jf2giuTvIaU94Mwt
xKEFrTVr6KEiQrdZ1kAQlc98ZsXoKDpyrseQfNAD5CxvOdQ+TH3wOh8O8Vr8p0HdDcNaRFNyok0B
aXhCKPtl8sBAkUmBiJPpVxo/zXSA1MZ0xwF+sy6ip3REwADv1Y5PkzYELeZUbvFVUFt4Z41D+c2h
vDObtfYmSMumMz4kOUyi9ZwsVGani4EEIUQJI3BdRDlkUTY7a6N0q1+cfM3fmTV6HMaFLL9i4U0v
PKDiN1mOlHjlGoosDF8INNrpEDYP5lyj28o8dGxQRhr3BXJSPu+muIn4NKxUHhsMvvbP3/ROUfUx
imSPZ5Ll4BR/+1lEyvNTkHhyjZrZrDaugS/WmEN7QBIz9ygPPfOB5pz11TckUD2Z9WTooCcu7tLQ
c4F7OmX0hdKjc3YhUzZ9YYRj8VROOKE3debRqAj46/XW60Bh3Xqgor0tO2rS/vEe/lNW4P8bEeD/
u7Dp5aP5v3MBrqp2eJr+xgLgXPlfLoBtwgXgGLfUN1gfX70sf1IDnf92l62I8wKLBKZI2/o/XACP
/wkViqDyZDXBgcRH3f0JmwYZgE8RbSXeDOQqy8jhH1ID324ELjZMzg8Lf4CZP5lfh/qT0DUB6EBb
2ZCYI56pmOobt5IeVa4FaWVFF6i4aMZgOLJIvl2TlsuSnoiQiaHSH5fT21d+tr1JEGkHXTw3yvua
880+ptN6bJdbvpz/fFl/LsN4GO9vwIgG5+XbywSlNpoyJlwDIoB+MDvHuJWT0V5XSQ5ek2rAurPV
gFO5EcpXdFiUc5srplsAtztW7CoW8L4LzG/kDnduMKO1rQCQt3R+nsXrE3LhBKhNPo6KNBeEnxnE
r4Q6sxSFeZlMJGIQfoTagCShSozsbX18l7UN2nfKXvDk+JDNCPYTwFOGJcDv1h6FJHQiOzLDqzHt
9C8q3iLZWEOluw1ifvMpjecUbXpskVvdpVl0zkBnuI3buG+2TZyIb8pPKgW9qII84rkV/b3CHjIc
/K4s+rNwAFNn5ylrsgkHDBU+plziymGJFvvZz2LvZAY7COYHSw7ANS9z2KtHNGBFnxGKYSZ5dDo1
NS0isx4IkJmiuAOyioiPIChU4uv/KnPAAgFlNxEG4I3xg7ig0JqBULt5bJbCJuZJ0YslNQKldPJv
frXXH56ZxR/5mGDbOzgb92KqbDMxbJr48EZ1aLD9SAwjjVNm6wTn0JE37WDve70gH9AilFtet3c6
LnpoYebR1wZZiYKJPLoq9y68duzjrSTa4rqLLIvwjNkxvga9gj4X9VkS75Wm8bTWnEBAwCaw6jZl
RsqdhJPw054jj1gnVw9EKNnSfMkmXyU7gyCLXWv4NSnadW8BavYJPwpirNrQqzp7NY9De0p2D9l9
gxnm8OvCtLIhohpNsAvTOgYtkyDR9nEGMHkIGiJHbLMyvjE4JHrNROsLObNR7VlWNOB6JLNshBV5
lPyYyyr9t2PAnydnBuhU4KbQgPIOdr8A9IJfSM8EmNTPhAs40T4hpmZniUKdJHVgHhmaH2y3fy7I
SR7ByCKpQAX6dlEwM09L0P4m0XM20K0K/Tp2B4I3gxrAeJugDs+jNNv6OonucN9EdKXzotn6iIy/
AQgk1CWT7f0sW/L10Nu3aE3wK+T73MybRztEsk06Kjyzwef/ChxZbv7aXG7+rF9/A1as96snjVTP
xE/uSEq7Q2VkVJL8UVIgbIqy8tNNF3XJOZzBHAzl2HNs6NQUMmQueqJMEkF8QDjPeDaSrOA7xW2O
9a2MR6Sq2AUQkzWzAiRUYb12OA4RVLYqm07jM6t7jdbY8YlDQhemyHlurWvgGZRNyu80s8vUyI8Z
MN8eg5afx6MjgLBnqSNpRByc0ehUl6azJHXV3PqlCkUJK0qXJ3NWiiMP8qCFtlwL3aOkycHTpPV5
2F0BLOihSCEY1kLZo3EgjqCj5syrUjSAHVYdbYzDL/wb9Y9mTpJz33VwfmTk7JhHNsT3+7CP8HSZ
n6NARYG3HJ3+OgxX/ew3rW1EW6+BwhV1gEmZDSxrpr/wYzNaFKrOyyNXfd0A326Q9Cl9lB0OBxas
MAcnMkVLtCk8BT69n9qclEpnqnYpw4UrOzTw6Yh0yEisKXzC47wMgXWfxVipVCadi7xpa6BUlib2
KsX3A7Egzj0gK0GFkyWzInmNOycl3xerOcmZRpmFF2j8LZLgrNCBkAZe86FvSla5GF7vuZ1ETH38
MCuWqDqzv9Z+1jc7mDSyOMP2ljxIGgPRqq7mdN56YnLFxvISzWIKOlSsRoQi35DEldWpYxhgqfPZ
+x/OzqvHbSSLwr+IAEMxvUqipA7uYHfb3X4hnJo5h2Lx1+9HP1kBEmZndhcDeDGkyGKFe8/5jp48
p4p4VqMI4frKPKpvIoxNS/MhLR6L2u7tNTPqvOs4ewMnHfxJrGLOwvWVw+/h2ZehhohrUerwgml4
0v09fMF9PEeh38Z5YBaj/yfpm3RPNGBC9mEcbvVMVP/X9WxaQOwQUaawt/x3QMG8Y9vpFDmZnjXx
MK0HicVpfG09UpoNYoX7+MpgOvlwaVUgVHOIqPMQAB4LMdRkRo4RIeS3xFTwuSLkVF2s7jSRyZfL
M6BxeNT8+zRRxFqmhzjcRXaz3Ms/nwsICJxL7EMCQ07yfoJlvxtEqqpVNgz9t9of9WFDqWG6T8uw
/gJDEblCH1PzWCXjYH5cuZuT+ZhfjvyfVd/HIm8ee376mMgiPPt5wLdq9De5vyRv1HAOW3vM7uuI
ZkmVZvPvyQNEk9ht92oiKgnm3klgshrRfdUmzQ7/5VWb+bLPOfi+ubPFKsCQo8dDhf7wOWmGHcom
s7PAmpIw2xHwZzx7hmLPl6iewgPkUxKKGsn6sJZNEs5rDr/F91lryRjTan921qEKSSczbc1N1w2k
xSc9Tmpv79pkK66aXMv7u1y5Wru7/FDPjCZeLxZ0CpIoZo9FJ+HUYF2DV4X5Xzkgx5Pmjm9Y/6xr
TfWflwGMTih5FsEJNiM0RIdPyemhXukT5Nfc7LpX6grlPsUA/UNFifHg4XL5Hjuzc1MXAyE9nen9
TMpKXAH3nJkflvMhg4jXxR7yaFdCRWQiqAjXbsqKm2wnRAkvg1OkO9tZXG8Ywudrco+/UuCj0cGP
puwB7oRM+2NSG4XMJtOgd20QpNX2ru8KknlyXTTlqvSS4rW0iv6RgF5MZrlNn8/vatLgESAIf12V
BZhE6Y8uYniyDayNJPYadqrJKoVn231NZ1hQ66bW01fEgE69vTxAjmSJf+cAxC+s2iiN0a38/fN/
5oAq6cFAc0beVHQwpxWZqEWxdkKamCtJwDZtybZ2cc6TD0WgRp+EUBh1a6Sdzt386rDKF1tXl38T
TyWhGZdvz10m2KOHy+aM6Yl/6V8V6OGgEmCWk7YGFsD6OJPYjhBD29A1J60lRK61QtPpPdmihEg8
6lK7k4O3OKTxNre7KYW+smDPE3KRY7+7n9KRNDJ7BJGGhZ80to1mxBp+s76tHwgxSzo68mULRQgq
NtFC6Hg2vTnbBbhTG02v7nf44Du/LodXwJbTtBmGOH5x9LiOsWL73fguI+KyyDp3OCRgUsweQqCg
L0PXE4lWePkHAmHYsQ37eDSXtYlhbajB629z3SeepKs1DM95ZHuP8CnmL6E5Tn8wuifdJzuKOdeQ
r9AzXqies/ZGyeI4ay24KgyV9kkARnsnpX78jBctJiVmtsd9lzocX+cwKt6TWnN+Z9bU/THsMtQD
XY8RV7rzkP+IuxzoguoI40bKZdFIoMCaM5h7T5Fgp6WWtnPDeHqLkkx8dsRAQuDlN33mywU74cF2
XEo86IwPX3QU0eWgWoJKwNY7Aq0o7dqUHokZ6Mob5Ujz/5iuWF3ZJVNKZ8X9a5f8Z+D3ZPCUiVq4
rKHdfmmlEpuhTohWInFqO7cCumGkXCInc7f7ZffusI2N5pp+bpmPjoY3nQq8Ybh40On9rfX/cxPs
ZgShDa22oYwgtnldtKsWpuCNOVnJxiDueVJJTGKtrfAjx/GVZ3CyXab8sCy0bKtY3Czj6Jl7ZHP4
menB7ZAFeHhASGjEjPlXb1c7QVbzjYXy5MoMzZdx5jfD/ka8xt/8w9Geym41zWfW0DZx5NOypB0I
sGo9QI6egP7mHJk4Wg3eypE5HiojLcj4LHTRvtCpLVxi5yjX7lSpa3e06VH9ASQgYK9wvAm4NDjA
F7xeWYrmbNJ/IiQA9FRqquvIYsR7Dh6wZQ5ARo79uYUVvaQQxc6eh5sAH7T95DPuZ0KMzNQvtXWD
3g3KJXxDDnJQ6hfLQIa4Hj5c92LYFJxWZT55jzLSuteqQWHaZ33x3OOoeOqyJNQBQqe+ieMP6tOu
xopFytFYxztXm+ffYA81gnpsmT2IQYt/Djls+cAgwcYCkJGyk5Z9juRJYqKtVxPxgZ8MqbOueUnW
DIBwgfBsxKyRJkWO4uzfjjKW3+HFaNrKKoT+PZQevIfEzHqKNhDTfuqwquGjqdb7jD96QUR2KWjN
3qmHz3NnZM2axIbmM0r73l+ZAJi/146oDI6otSxXg+Ukn9xJQqJx0kXYRVC7/Vh1A35xR9dnSD+Q
5uAMo7ykWKaGyYW8sUQPND0Ru1jJQ6GtncHK78Hkt8M6w+j7hvk//t3YbgHwBgTgQ6bK+s0epcSl
TvPjD4prPLCDM8E7Jw3ow8g8BL8Q4oonFffOaz1U/lMrhuYLNX75VflWQeejDxF7pYiaJiZsCQhF
LqSZNTqo6JsyzAyo/Kj5GdJIOt4rgqpQJgDAbr8RSuF0W9xbjr3ufQSSayspvZcUC12GGq7WPgl7
aIDJzey6NtBYUNGhFMxuHUfp+j6F8fiYuTbYQHTJxo3wqgqzULbUKiMpo+HHf503Dbw0GGcJh0LQ
cbxr9hIqW4ZPh1mNaRywMi7xrZV6sGNBaQsbYnD5eqdfL31tpgyDc5jNmrzM4//MWEVcgaTRSPYb
itphzrDmJ5vl9hmlZnvlKHRmSVgOXQ7lGXZylAWPLjXmpEMmGdNT1npf8VhmD57UyFlox2ZHfe6a
C/n0p9FeoPwIJIF+Ahv9w+sZozW4FSqDDRwiZw2forwlJQfwbOlcQ+Od1kz+tjLYM6IVQPi4EIv/
fYxmEmkgGlIfGEtLdsAEBuJTOXnaDYRCg+ChXrzOAlDRrpSJvGNX2z3LbCDI7PLbPLMCeNbycFGl
Ixr3rMPbsCphz8Dz/I1nTsrfdy19/cCE90LRJu4JMzT6gQi+Ah/G+H9cWrD1pIKIH4ZbOLy01+YG
CS3Ib2PA77eycAZCjowcotBY3s6FavaxNmVXzkNnTnIeKgmInjpVy5PzEEYSaVcTiZgLQEmSvdE2
LHxkdiN3hTMzLXEBzmMxDmQckv11Ze07M6AZz/xWboCb+Lsy/vPtmJVjtFVGhEjkuih/256EIR7w
mswJB2Nq3dXvl18v5w+e4tEGg84U7WrOXos19GhMmzohrNmMareKHHBSRjvrPxDwdRJ50NyqPUaa
iURyO4/IxJiIuN0aMdq+57G1YgLm8cP/JloPgrwyh+rHzJGrQ9Sraz7N3mUCL7UlGClTM5CQXJpW
so6iOX5ywzb9WQ4j54SWEumnHDkBWdleH70l7ParQIqojVakTrjttvIb5013TfBFgFtY6aSedhZz
i+98KtilT4Buquxb5ffAeZkBfQttSw8oAfCj7SFjKKK70aUiE+DppMyKgK2/NRpLkTI+RERM4ynU
90pbghRhMFOnSyj3/Co7lNzBmJjyu0T6SP8sBKgq+fk9PyhmvfN9s/rhugB4t44JsWqDWt5uVwnU
FH81RVlG4HTtdTSbI0++zrFqHssY2TB3gLJpLaw5I0CHsL6X3F8IMXE5QUIsGvjF3Fms/WAF6Umm
iVUBAg1anwC1lc39Ci00au0SMtYfMKf259Yy0g82skm1kk0URQRB6n1KMENYf3gqCd01yJ1BbYje
kl+IB8mgTMJqa9ayM0QDgC0DYVT0McC3tC4SctsR2kf3tdT15yL062EDl6fbS2qElCooFXIcbGFL
7ebR7f74iUEIGs4rnXCzhQ8xCtX3q4rdxW3YLLICpGU1ZMU5NOnZ4fhovk15I38x86Ri5WY5Lqoi
nuobq2bPwsFKtfQA2Wm0SF0r8ZtZB09ZJspJ7vQK4NKjpeKxDughOtFCWOffUiRhK+7p/8zGDVHd
nbPuwyg0txDwZrkSfkVSsd5HVFtpP3r2ujITfrMdNeN3STxNueswFNQrsNju25QssSQ5OCjWfLbg
BDkBkrKJNS3F84gycNo7BD3/JDcgnDaeZky/4MbZvyKfr2lVC83/YHNmu7cgDqtql3iDm+wBndvN
LdFhrbZySJX7sNBldRQiivQeEzWubLtddvpo1pF0l7NQ70TaT3e1rZcEPySWOeBoEOk3PM3ilzGH
tb9OiTv14XpPtPlI1WqHvZk0dr9VngJB4mqDIii6tucomCDiBY3dKmsjwlbnd3Uy6knOrap53TiG
Rk5MFMoOIHs82lCjy/KFO8mrjZnEeb42tHmybgy9F8ldm1I5R0vUE/VweT46XW5QKRq0JDjSozv2
j2YjlfowZzzN2SRtSXmk6UF9rGv6rGSCw+K56SI0U1l1lUR7bhbEksMBC9/lKYMjyl178tRSmmIH
RbcudolTHsW0q/qKzp5Ns8BtnOlZL0absLiKQv3lH35ma+HjVvL/ljjZYRzVxtxexyfcZXzTiV3e
LqiETxF8/1Xix/8JuLoc5TjUuWAAlk3MEqJwuKz2dU/W8iS8jV/Ey8EDVn8Ahz76rdlzu7Nr29qO
KrpmDz79fexCkUZxcd6vcUz9qICsCX2A6i5R796wNChKB1P1PHt6duVRni7hXIpaEOwLD/XGcdtO
TVauNyMFK3PWq0+Zg8LUxKPA9azs0S14omy8neEN4taV1fTMj7TYI2GG8umwYrA5fLRpAqcmbXUe
rSONB73qOA/Ewvs680CvfChH+vy/r5HDMcJ07HU4F47bAOD3I30Qvb8hsioa32uV6Jth7CNQSnHe
/yElUCS7hGQzVHqckzdsK0IZcN+gjry51tq1VUfgklQsBEzNuGyvnDvOPAxqnqaNQRZBNWP78GG4
SPFhprrhRmap/GQa2bwvc63fCB/F1+WP58ysgTgNbubiOmE5ORrScWr36TiLcOO2BCqYmso2EK6r
VdNI7QFizhjwBwRuX77q6ZxhQGhCEAZHmH2Dc/TJKsvJZ6UJf2PR74p2BWanfZpjd+Q8rYlpTQJq
dUO7F5CBafb6s9sicb/yy889ZI4/9JgWp8bJhpFmQUE6BMljetoUHyXFlHddLamCBY3C58u/98xT
phGONRXTBSqC41ZBS9lPOFnlbeJKNd02xvmgVjGTdbpFKZjzq2P9q92HzZVN8ZnrUl5mrlrAHvyD
OBxIdWQjMlWmt2mJdQwwmqUfUEWg/3VFxDuOZL9L+mT+74c91qHF+rK0xxdE8uFlsWZqDmj0hEUT
HuDOVQxb9lplFSD17a+oJc7MWfxCim2LmYVElaOLlbqrwQCG9p1SWA+8ksTjVgMdF4yRyn8r1Ysb
y5auwK7Yaklw+cWeGUQuGGwDyBhnPCooh7/UzUbCDAT+y0h50ReAQcMN1X39k5Z3/pVLnXmXHNNZ
54QQnDaO27O48AlAsFDrGLOqjHssYloQYnoKg4JCMgHMeuYGIu3C//ydQPcAdr3Uc2kUHNMpSCvJ
PduiTWt0lvvh6k31Tfe89MYIR3t/+Wkuw/HwQHV4qaOnacmmT6VJzzSJONuvc+x3lHcQX135LJZ/
z/F1BJpynidVcTqjh2+NMuVg6iBIgrSMS0LevO4RZ7V9D5kYcdsSWH35d50kK9gGDh3EfbruCWuh
fBxecOCklZotrnR/bMjfqtLChwqHCUPUZF6L+iFMWvmlIUcYmBciy2c4sfU3mmvtLqTxg51VM7R0
W1IzihGMpaW9KmQIllrl6Y1thLRvL9/xET1gWSORW7A+cpQHLE/16/COOfKkHPa1eImVSUrkpVH+
SspM3D821NlozobDmMAxFj6JQOwsPwa36LFigIFJV6Ofl9kuMmP3TUfAQ25ZRRrl2mwq93sLLlnb
WVkXfhkLK/6um13zPKEVSlct3lu5RSQ0vhYz4vUNfD4PmJOwC5P6oa/MVW32FBIu/9bTb3jxlBDA
wuDDsncSe+EW2OiJiA/EZMI4NAvvYfKyH/D9zJfLVzqz80DIw6KzWBnRsx7vr9JBuYWrZVFgUTDe
yqIztpk1ek+9l1oP1LLnJyI25eeBI9ODWIjA0B/DjvNdDessM8ogTssCzWvo0sy5fG+n0wulTgSJ
zNcGEkGxPKV/6idzPeZAKhNeOD6aXRsX89av52oF/G1+NHp2nok9x1eG2ZHP/u8wwzuzSCR8tn9o
hQ+vSq6jSicc5BtjVMKmGUDcZqLnRNbWpZwIrCyNBsC1yAwYyeStuy/geLrfpj40/ifSfMDetz5J
d2gAJFhc5GzuG0aepNgVg4Nf6vIzOt22cLgysQKx/9cRrJhHd4sjIRow4QSdS3VD9ApLJzGhebTR
xzDxbm0LqwoxyFYXiNJPHzgb+n8u38KZKZJboK6IFpv//B1h/7wmlngv84wIzeYcF9u21MY/MEnn
b5evcmaCJE5lASAs50mcVoc/tFEdmgI420EVzcRe5tLQAmh0ycZ1h15j48Bp//IVTz+NReLmiYV0
gTZHP05yKcjlrZo2sQN9UBVm0QQWng3E4BMK6XCrVbHxFKMO2tmqbm98Cm7gCiJbp2Wcue0XGUdk
tc9JtksM+liX7+3ktWN9oJyJRJJmpoAYdvQ0gEKPTYvv3ps7SkcDe/+3GeZqFOid1RCSNJGrtWaj
EX1MmpDhxiT3Ir1yEyffJzeBFN4kb4TPk8Pu4U2oqNeKohq9oJpKiQyumMnrjRHrwOReFaPKbqN0
TIPLv/yIg8j3yXGQdYAv0+JkTTf18Kq9GUmtStIwGDosLKtOiLnZsm8FM2BaY1YFfumk1jbCF0O+
dBj/QW3Z/YJTK3/KLqyptlle8wGCGRQt4kE/XCUeUawkB+XhD7Midx1t20ziwtTn8sOVSOSZ7/PW
20ZpOD7LUbTPbGITpOKpwixSFiibQfAV3s4jgbPAsmhNP20nrfSg6yPjKR91sN+zLqP5ZhSpa+JM
VzYkdofgTIv7jJ/YKY/2bQ4G0bmyfznzjnxsWjScqYWyJT1+RwIiem21bZC4ab0pyS9+7B0r2mJF
uuP8Fm85UfvXBsbJjLCY4xwOivzXWFaXw1ekuslWDQnQQQOmel9RNSYYjxA4eWUAnrZVlh0TDE7O
ivzNGnZ4oUE6dU0+Pb/Os4xPA4vqWpvsxfXaiqABFggavlN7P24xFNgDhuB4Mr5eHpDnnjAbYOr7
fAFMgkc/FomY1XiuaIPWgIlTJokKmA/kelKdFWSOaPZIiuPiyk8/OWLw5cHgQf/K8wUzdnRV4uUG
RJtTF0xlR27DjBml0LXkxonDPIixL+xU2/1oy06/Ylg7/bmLrgzBBl1IaDfHy2OswWIaYNsGyL/9
d5Nu0jobVGOtlJ8WICE6M123BqHhV9blk/mfH7wMKCZk/sIIefiqWwIkXTtskGIbbfYwYZXcjRaU
1bEvjDtZpMPPy6/1VC25XJD9B493wdIdqyVagTGymJMuSPxMV5s2LexNSM5bs4gmvA+yAdONk7aF
u4b82XTr3O3VQyMnuvOJCQ7iygv/K+k/OCEs9wMzi8Kmg8rCOXoAlebGE2tKF2hKVUs+SNhaDXTD
Yog2Vkry4yqeCWRZ9bhI/EDGsOQJmCyEua6KJoQnRmXoTm+rMb/1GsvKAjwqnVy5rA4OW2on11bM
nEa9g8NON9vU5vjPTKyHc4vYO32U7BS/awKpP1tsU6P2tPDp2ohq7qaZdLbDWZWI+b4b5vSd7GX4
iDJxx3HjhcgDM1MqACpC56ZyYD6P8ZCHLwwb682ypqxf2eR8ftW1DHhsDhwFbKMwKns9RXpzs1Cb
ul0dNfEbjgv7YZaFUhuD9tXen3UrW1jWTRZgybDCjd0QBPAbVEzWBhIp786kN0HOF7phun5YWf3k
pfW7ZOfmSWOsy0TG1T5MLNXcsDuOtgQfT8WNxfHgFf8l9X9MQLO1x1WAOGi0+sbE1z24exq6uoeC
pFAfym9baOFNgnzu8iBc9prH7xxIBUleS20Qzc7hoK8juknQfaug1dS4R7RE/LlI571Ntf7Kukpt
4PRiVPgo1HP8pCF2TKVo6gpYQGQWAfQnr38bAee/515pGDQXFq2cJjX3J0fUEG/QlEzv7I4s80vZ
abkiziLXf6V2N43oHfNKJ5xtbD8Ms4db4+narO6GMOpfMwqq7k27aBNvsaJO5r0sSwDswOjqCheQ
O75AIQUs3DrKEZtUn3UWyj4rv6S5bsXrukGhtJomjqWbEUXeq985ELwXBb731ILzLIKJRNcCsE+q
t5tGt7DpDC7unXFYkqMBtaO+9yFJdSuaewighBxs+94mO7DZc+D1H6cya37nSYnfPTOHTCcrXJfP
hlK6C+ieuO617AXyQ9sftC+k73iEiUZxdU+fEyY7Z4CuuXUbQpLgNFNeWk+MO3sd2UX1HcMyKrOh
dyp8REVMooEtHXfvV100brOJTjRzjh2xrY2NcV2iMhTrJelUblTOSWnjENNhbUmfZ3Gb58alOAy0
a58UDhAdjD/G78SNm+JNRKNlb6Yext+acrJ+AxlrQNQz2Wm9QqqIGCbTYu032xkA2baKFmRC732D
CMWQ9ksjEQ8CTJW1FqhwYKoJW4XPKmpqA4USJt81Gof+Hf29GOnhWMmfzswa78uUhf20ixefOVIe
CeWHLBsi6Gf6YPZtbcnQX+cRd7Rt4y7MVkPUy5zkH3KOH9uxJzMwco08UCH2hk2f+jNNQnAD2y5N
5LhRRqfJT74RZV8ni4yMHVKF2sb466iNK9sS67JTAnbRQzGSGp5RnSM0y6Fu7tsadBulqy7dkfqI
gTysVcjWkb9A8/m0onZ+nYEhYac+ZJsCztMHPcfU2xI2RwR5ldv2D7iZ/kTl26DFGcYWAOTQnT93
ja6/tYg4urUYI+IlpOknb7ZGaNHGnrruJSNXNmOzN3BTmOor5ozMVQ/IW6KfDu6JaOUPYUEBphuj
35E7AiHjf2qC+7BSEe/uGH31vDB782drcGZzZacjWuq+zQAq5FK9Dclgv1yeds7MBIvBBXsLshj2
2ObhtGM1cD4csxsCKozys/TD+IYUnd8kXcXP1BCuaYzO7GWWUt7SJGRvz2J7eLnIbkqVx9YQlKEJ
NYsuB2e5SWsy6g/ZECCqabb4PfObEsXa4+WfemY7Q7HGRxXpLoXMY/SQMvtJZ9wU0MrLmEJXPK8X
XcC+bEyUR/1kvuUpXO/LFz3zfDknU4Xm1tnOmMsD+efEbDecQ8ZmqgLNg8plVvUS1Oc5W49yz9cY
MN3u8vXO/Eiuxz58QWnTsjt6n5DOpqGMWEbKMpp3tWNx5nHUEFhp198Q5ONQ3CuuaW/ObaAsmx7h
UsZiy3YsztcMvdWtngqRBpoemIRjyw8lGkxqsIi0DHlcmd0qmCJIzK2xz189Ny6bPbov563LhLwG
wTr31DkpeBymkOByqD986p1eOKChkzZwNT/+2swdig/Uv5s+6WYiOqZrX9GZxXspIeETp3lJy+xo
WGfdWGqpK4bAJGTpc9MgiEB849+juEmuvODTai6duaXNTrOBbTfW7cPfRpCSK62BtAWOr9YeVUJ+
U/P/3YRs4yF4FH0Ae03b9n1q0I+AM2vlBgLKzpaQ8NzMWlXEeW8bxwRS37hevXFUW2x1s7e9zeWx
eObMZi/KZ1RFYFEZjsdnNken3jmIMYi7Lv+Kjy56xKOnXkSdzLB/ZSTfQanoAagV+4tPE3SfDWF/
7YGdFlBIZ6WCsMig6YEdDwYs/L5TusmIMikHSih6gF8vRYQsIcjReHYb6IPNl9joBmczJqmh49rO
itfBmo1vEcvmYpIu6geJYPtXWic6mEawGyj9c4pTlazGbyiiwy8iNOYrk/OZjxkJOycBpOwUgI4L
YVUSJaXTzX1Q+ZN7N6BkDfoxGe90cqaCFE3/7TxnxZXd4XKcPNqIUhrmNMQ526apdPTtaBHySK+n
mQV1o9uYdtl+JaLJulpyW76Jk+tQ5OdAb/kWp/vDcYxuIgXtsEi7qsFS23Tyyve2M6MHr5MCna2r
2n3R1P02j0VTb5cN+j3xduX/8YzpBqNjYs6Eu7N82v9M0H7BEdf26iEALKN2QuoGEXJLgKelp/dl
N/82WLmv7PVPpycOd7TXKW1RPaG6d3hNRBq+H+VcMynT/CYfYvUzwa5M1ldVxgHhYtYVCt2ZCZpz
LdMutmGqiFAmD6+Y5o4zFPrMMk96nLERqhG7OJ6rYcMjjZ/IGUPxNmcmEr2qtxMqYiI2Hhoqzd+1
bDD+/OeJAYMGR25WxMXFfDwxUEUowkaNMvCiOMZGxhRhkdKz16SHQKsDE1DCMfqUZvpiriW+L6Fv
/H75Jk597jhN2YrA4/For8FJP3wmILHbTmm2DAbD6oygnhH4gyUs/TvlOyD05lbjRjx8zhpH57Z9
bmYFN7tSnnh2I9uERNZHI+Dytm3fQ2dq8iA1am3aTNQt3pUWYox3RkLAMuKq5X5ssyTjrBub1zAe
p30M5ljaej61dhoDOKoOf8lIISKJxkYGGI4Kuvxzt4d/mxP06i4pe8qYmGLb9CajahlUWmJYaBfR
4q/wS1Hr1MFp1D2sareri1uATHWgj1a9v/y8T6dhghroHOPyYVqBK314k3U/wfMAoBsQ5Q1lF8Iv
wbEV0jZkswTSJdPTWA76TYH+MTDHtL3ynZ+9PKVBMG3U74xjtBl1snRCEqYCQKbEWo6p1U4r5Q5u
eF+4leatu5bWNhrX3IaMKibUoMhPQ+3KJvRvs/Vw2gOwhi6bNwWYwDh+DLPt5RT7ULawCtXepw4c
fHyfGMNgPKJGxYYU0R17CinmvtdaHGsPtinHip1L4d/6cFyzvRNbFkiGSg4K/q4HFAIYKQCWRjVT
Qqwap9qVr8HuXU+0WM0bK0SAgPswthp834n2o7RSStql3rAjnUpRILcNKwrbhtQwXRfQ1Ff5GPMW
pgGVr2rt+C6S+WCvMhKHOIpETbQ3Z+IitqUEubF2/Si9aaHIU5yN9dAH2h/P3e3YO90Pr5/qr21I
AmYEOjZ7laHIbqDzec3KgfkbeGYu6p3yfHHvkjvor6lr61eEc6e7M/Q1S1ofRw9EEsc7phGKrZOP
gg/dUcl9KTi6QctikJtVub08yP+el45eLzthGiWLqIdFZVld/1lOpD/7+qgvgi3fbARkaYOj6KZG
sjUQmCfMNoipbhQPhhaRwMcqMOSYHqeZUNuubfSb0hm6+IWhSMvi8q2dWXToGWLMYttI6fq4jIw8
cWi6zuyDYU60dzsOyw2uhOanHLtvgGLmzeXLndmnujTVxCJxo2gNgOXwSYxNqA99udSYIgtPMrmC
CQM2lLqbIlkH3Lh1c72ybsO+rwkWZD1oN2NR5cZ2kt24BGbb1biGw40Slog7rOn1bGEVy9pufBrD
KXwaUXyLK7d9OlZctomslbQCqbcf5zS4fiIBixObic6bflHaD+N2aKW8q7uYWKvLz+jMxbgUkxIR
KLRUj5snHWtLpMwZTJDRuLf+rNrAc4vqLqKtduVSZ/biLHJsgpcJkLKfc7StI11wmZaKOajseLyf
DaP+plGF3orcIXO557J7yTZzy6IZ4XhN4lfEkt6VMXi6oaVYj1hqablzUvKWP//n63BD36Qz7s+B
ze76FyIS92XyKzAebVy7gYY6d0T8bVfulbXn7yd+8FlaVDqR2qCCw86NY+LwwjG0ozFsoGK0E86y
2yHS9Ye2IwX3Eznner2N265OdzHlmPcUcu57OZbpi21k2HT0XHp/aPDGT4TA8sDsjMYwazx6zFU6
1M20ytukg4ftKoVcPWQi17B3Y0xuuigEBaJ6UtLmwibpvBKo051wsH8JrffeqlZFw4a022a+TQp9
+txOiU4GrDPU6HO4sz8OlftxNYXjMK4oTkbZTde58evlYXg6NpaTEZARzsuYLJzjfgOmqwmDnCeC
MebQ2ka+ubCn6ta46yBShsRgKTjuHjYwQ4r6Nk0GPb4TCHLeLt/IyfDgLfGCaMNjCAeue1QDR4EZ
CzMimn4pC2YQd4r6pu07g3xuORjuqpdatPVGDa7J5Qsvg/94eKAPNxdGM01n+2hcEkYZcnIXejCZ
Mi5vp9BsWdZwziDqH+zstY6dNIIM4hkSifmkrvzuk3mA343EDWUm/VvST5Y//+ezyCJs6aRxcfDM
cxZc0qcwJabGdvaohP3nX0oBjG+djwGf34lFV0QIo8p2DiKPCuQqbumFryJAk0HcSudeCU4lysfF
4gOL3F2+tnVy5OO1olU02d8staLjHkeS6BzoIqDXkJMwlmIOqSjO+3lzX4VG6ZFLWmrlRvNCe58T
GqSthSwp3gLASeM9C41NIZmctOlmDCOsc7qa1YYCv5kG8SRCcMNtLr5o3L63USDgeug3aUjitVER
VKFXpgq8SpLwTdJ5/Tibyv4Ow35JljWa6KOGD+6vG54L+o+26K59ZGdeshCoTMhS4flTgDx8ybY0
amsIbSMAvi/rW3JUjN+T5cbtwxBHdDZAYlURUWTu/BOi8gzaCeO8XPu6OxEA0Ch3V3StiBZL2bwn
tRV8WVvmVLYuv6Qz3+AinQWpz+HIQ4l3eJsY5ctQWUuzoIuBBUAfmBdGjudNnyjOOnIXYaGLV55J
LMSVr/B088T4AHSNRJn9k3D0oyOCnAi9DJvehFpTajM5z4n3Oo69+hiMgXkxIyzhzQNnvkIi5D5Q
zO1qwjic7F3gglpj902ufC1nZka8LLgRXJQHiPT0o4nBs6Iq9XRGrEUz8XNVjupmZqUwN26Z+iBc
req2Z8ewIXghe/bH2dzMHbu8K+/kVJ6E8BV3C3rIpchoH6uMSZL2eBhKDzJEvtptrYNdXCOhIuGD
Tnr4q3ahkKyFjVR/LFs728c9CtSVjvGwWmlh3D8xpUGEsBq84+uW/rC4cosnu0uLsx3UTcvC3OCe
FPbNwSExqHJFQHC2eKiw5Kz5bI3PQzOXrySL5z8vD9Mz1wOxCFWfWhUTyXHFGQM+tGQ5WoHXCPJm
ItGFd6mmZe9uNMZq5RL2cS1S7XSRgAVDwWp5DzDAj6dOWdlJHE2ZCNrBCNcdgbTZSi8y8HaWwqyR
popmZBrOWw9Pw/xfS0ZMmLwVhCDL+d457iM02VDbXmKLoB6wSvaY4H90nKFJJpxznXTlxJytK4P/
dMLCCE9RgY6Jiwf9ZAM/+9ISTWQHZFaoWzxJQ7mp8la7a51EZFcOTmfeJyVOeyFDLrKHY7h3Vpk0
5qeCi3kDdemu0oAK5tEnlRS/EYTUV2T7x5dzeZhL/Y1FkOgulB+Hs5zvRpMxJE20TW0L4iQcyFsc
IarbGDK0b2NUbddGz/G8+veKoOvwJCxL/EkQXhUxe9q6FjBlO6RxOz0kgqZ61iG+YEs3q3XnDdck
o1Ta+SH/7myWyzo0+GnMgHJEcH74Q0ezDN0pXZj7yWQSCBH79TafmunNGBDBrWq/t34LPdRgV9UV
xRkIf8atTxuYpIAw9BczjKE/wfvAyEcMs6XT1K6ym9JM42eAvBPH+NKy67XqVPS5ia3yi4M+ACyn
ng2/JQxEuQ2raLGQkhbzoycJ6lsx9ZBzdft/nJ3XrttKtq6fiABzuCUlambneEN4OjDnWHz6/ZX3
AY5FCSLWxkL3asBol6pYYYQ/rLbjc3eOcYDEhloAYUwhhNRUIV9Wt25/ryUmyH48Jk4obUPUhz5b
xgcd+xBEKqY0+Z6kAAponjaT8NW+dprAEzM1+lrpCB1wP818FzuYCUAI/uT87376EQPo72TDPMYw
hmiDvwrY+292yRgF5UpwHaQ1rXdRQzoLEnOof+dJB2ol4xZt/S4SS3bMk4yJd50S4SvU9spbLH/y
5BgJJ3sSFnY5wZxWw72n8q2PWW566C4pRvaTBAGtjIqNFvmYBHWfIqK++hi1OmKlmiW00ae9Td1u
Ho38GWMNqB3wfhNIvAXi2H6K74/l91oX6yj6KP36gvpPtgaj3k5kCaahdH5MqfKp48/eRWWMkqyn
Y10VLFUlo70ybQUJVmu8W2fACeFUN9Nvu3cJxpbM7L/W9GN/D1NN9kLS64JnG+L6KyZdWEQZs2gf
YVVGxQGsyoyKS6Ylf0gqtOqAH1qjByOeKnhaGhFicthCrw3KJBFqSBlAgi/OqGrxXVap2V2kOzPa
mBooNp8oowFB2qlSes5E2zWw6nqoAl75Rfj0Z5MHOiOxwWi0DH1kXRTrs6AjDthjojcD13epkCrG
prj2Mx27r3tj1GwMmTylc4A5TYsToLUrfq1qBC99hs9u+lWZFs8jUG0kxMb1TxZF1i8XkEgRQKGg
5AahfjlwM07JE1Xc/Htm5ZxcrZxtEYwkxzbGZY39sxbIhx6FPjlPbe1lrywcvGNLSbmXbz93FyVe
RPyomrp0kuFD8AiZ5+d4lA2MbPbKELL+AlAG41twrMlEtpJOeoM1E4RmeoKW3fxBqm1JeIpE+RPC
R+wczH4u36YYkyUHgVPhHQr/QFMT112RFJkqfU+x/fKuA7NGLiyTKfL9bRPayvsyNaKmCWkAakHd
gtFNgYT+GIv0y5SYX5mk+vH2Av1ldZ1fdFzj0poPCBV1i7+asP/kULWLXMHYdE2o2iOaMEYd1XdL
3qr1scl6kvQu0ewKE7UK4JCpVBM4NKVcxKHSh94KeqG3nY9GcPERrEmF+tg82NEbu53s0xwtXI9Y
PGbgAZ3C/ZSCES4P9qK1DXmGTQfRBYr2NgUhPjwbwlvpYyx1d+gRP1nfj3VipG/0xBAwfEwHtGiS
QrEpFbxZ2ZM58idm/DseY+uLBTQnhY7nLeIh14vmx0o7CtnVeKBC77gDhV11SujfuFlcvaTKMryW
6xQrIYUFCv1I9A8fAYKbxaliid/bWPdpoaflZX8fYcTyhcd+nh4sAE5oUtB+/TbOExU07JjSZ88E
1chxLKs/XYKhOvUMSF4Ue0V16NsKqwKiHuVUAhxSwIetCVU8pxixuWoB9wSc4ulrs2jLfEiMfOzu
tc4eE/DwBZIOcesVn4YVhYzTDIis9QcN59md7OFy0+GfQJxM35+6Og/o+QmxhCmqmU6t7BSq4aoh
FVT3tMStQc+DDm2lU7GY3X+MkXheWQbZK5XtZaAG54OaPbQ0HS3AUDXq5oSD4uK7QhGQAdTl2+0d
Lk/4+QZHo5IKLh1DIhdUcM+H6uI4L+JEBcbddgoNG9OanpTGbl9uD3O5jCZtSVR2IdvJYp13PoxL
s2i1iyEODVAM2lGJ8+gNiAenDewC7Mwk2vRNp9l7EJIrcQoUfnIIkk7g/tu0E/0ahd5NmoTDFFdH
NV61O1SmjBcKMf2LHiXW3o16AbLl0yGt72BPy6j4X29uVMdoRRWbRgS8VXf613Fdhm9U35ru6GGX
5D26bZzclUaFHl+H6MNXNHOghasaih3B0EZR8dnpbQCNJc2bl7yCWnpnoXfSBkhhedZBj3ulCfpB
0z5p+AIOQU8/8WcK4KIOq2YB9iSAICBehbGF4Ucp6r++qHLjUeFoTD761eIN5WGzw0ZWN6rQFRb2
wHkzSVmUwhx8Ba6WAu6xrEJi/zXDBTGa8AhxQLDx/KqaHRjYLX0aMcnIfajl4xcbm0WUylsFo3N6
iQ0NQ3UaBtqAca4f8Sc22yATTfNhtAQmUQtSYWsI7V5DM0c02mtTO1hQLoVOlJSJzAFiGBlpf0AR
U5tJgCqHUAA3tccuB8vm532CVnhT69VLpMXLdFC5RtDvqMo1O9L6mMWJB9P71Xl0RvzVogsSrLGX
/xQqlphF46nj3e3NfUEs5Bn9KxPBS0othlT1fHc7rbVEGg45Ia6luhVwY2AU4NoKuvwWsiSFVehB
hxx+OCa1dt+vo4JxdR7NmPm5yMHa3Yyhad2mw++qMgTc4mZGjJ66Qzmk4oOBk86j53bS+Uqt08Mi
VtfHpsoIUJvCLcU2lxckICtxQHwetk49hrfn9xcRcn5J8ArSUwBYQ8uLPPF8fl25Gu4weVloZDqi
gnmsG2QYqonHst0CnpyW1kEpZyruuC8N3dcW2/pUA4GtTnpiL0bQAvr/PhSYPDxNRqeXL4t8EkBt
EeaTkU219QwnNO8CNh6xjiGQNfb1vIQ6yfeaCKfVqKrfeFM8PGOPIOaD2xiZCMoFTXbOteL8HrpC
eVt6nf3LsEu0KW8vweVFgqoo6jpckpRL3G0NaYHW6VSmyENrqasHsSLtlsVUkCvV9k7U9eKdF+Dy
WmY8yXCHsQBJYlvWm+aim6amzUO9TBINVSOt6p+9olhPt+e1zcbZuVyLlKgZjArQVq/a0uIZjXor
CyfUk54zp6tRFu36N6LTxc5LemUoutOGRIzQKYIser6JgLZSnrOWIuwBcZ4QVwTx3tvuW+owyg7F
5KIkzLSgXchCDjV/GuKb5wbLPEipONuFkZmMzWM12slDTPffe5mnhb6LzZ1KYjGAt3ez0SaLK9IG
lSPVEvAzVzu783gDi5coc1eIkNZgvPXyYuQWHoHCHdgpXfIwDG2HCoGixfemPVl/Jt0bIfBpIxpA
1HHGzy2eqRJbvtLZETSkh0C1+u6TqHvDhuRF4fMJM/NdV4zLvWpzcP42ZUFr0gA8X+hWqcHbNkMZ
oq6/VME0e6P3IXIU5VEpOjJwxZ1ma+fj/s34z68ICRYB70snELTIFvCUlgX2wvNchZmSe57fD5Z+
wkDbeixHRX2AGm3dlWld4ZZuj79NJRYiwHqwCzyjsu48dNx8C1XP565asYKm+iqNzssCZLSmjpWv
90a8c2lfRiQQXpFQJbxzCA22MRZ2tKm9TrgH8+2c0zwYSEYN1aFpcZpqnK58HJxk2LlIL4+AhziE
NI/Q5D/bDCZqsLIkxO1CeBj4EyNXaH2qnAJEWEMr7PbJlm/O+QeBUAnpCCSYy6W9FSc04QwiG9TX
4bpiCk1EefTqIoS0bxFtld5LHasigIqh7gSUF3OkD8zMsFSwNGKrraSDsLm1GhzGwk64n6gvZFT1
zdwMxWS0729P8WKjMxTdXsuxUSvnot2ccsVdoIktWhOipJb/NsrePFFMKl/p/VOdceJ1D++27TQB
60JWjj6TjlqFR2J4frJMrmS36+smHFD//JBEZS+hyBACm76dT6WlSbWdZODPeTAeaDlWIeJp7s7t
dtE+4GdgFIodKyVUcBdb0FFZTA3KBEkXJlmq/My0yQ3AXNhHYUHwokY2m49mnSkGDEK38EcVOJRw
q2bnyF+uPp0+aR4KaZsuwhYeJmj2qKu1jqFaaOJ57Lz1wOK591oRzyq/AnHmnUf4YkuznUkKpHID
LyKb+3z5tQlWTJSmfRhh23RX6BQ2IctkpzJe1mfLK/FXGdG2pkVX7IhrXG5qVItopAL1oQYA+vh8
5Gk0zG5FKStM7THXYMjp40NtkVwTAGXRzjQvbiamKfXhOTt8acq654NxZhUBf7gP3d4wfgAv0O76
Xq0PranPBw9G5v0CNXpn0KszBMiJ1B0AGyK980G7yaBFjjdW6FLAOeDDmhzbxtPviiYfdmKba0Px
Onn0SigvgtM9H6rK0X6Mda8PDTWx/XGcfiC9N30xeyd++18vCCrUDupbyEwSvG01UaChFGUz6wSR
ieI8iHkZ3sF7f02yxB1A6VH4uD3e5QYFmyQfQW5cA5XSzYUEP1iBwzkAbVDm4qcT5UngrFgj+q5F
69fXl9LoYKZ16MgLy/1we/DL8wiRF+KbStAjdes28VWS9d4A4pAQVSvcU8Kx/4weffmgcFO8hRL5
fxiOU4/lpCeBX1vsC4kQNltaWYRrv5rP5toLf8GdHQVFJ/82oy1wvD29y1NBOYDPCAjub8i62TUy
opuSxmZ6PTwbe7SXB7Uao0M7jo2v9ZryWC3GHpRKfrCzRxRhPBIfCR4BCAC16HyrlkQfC7BD3s1R
2GFcLqUvZgXSbNc2AdU4izyOFmlv1sWT3Ux73sCXJ4Xh2Ux0B6WK3NZPrcEw023MvgAdpOdvlMZF
E4QNdvBoouzc5teWF9ESkjybHB1o3flM487RZ+p2RTgv2vRU5eRfUVGip5qU7itqSTNAyl0B5YvW
PAA+wACEX/Rb6YdvkVuAcJxVWa0itOO5fhdLzezTWtIFAQyl31urgZ8CoqU0MFAUe06LbPSb0rNe
XWyOghWt8h+3N9nlAQbLRrFXisfBIZDWkP9CZoBzxdWI/GfolWr9thKQT0eDlEAzS8So3D45Or2h
HLy6c3e29+WnlkUEVLLhLLDFvc32TpSqcgVWIKHa5Pnnqaeia+n1eJ+m7p5j0AVsH0EyPjKgIHr5
f/fV+SytAY8+EkoHyynHu7MQ8Hmhd7S+lULdd8VkGZ2f1aMbzpkBScSKoDnlWvG5qNQ9+MrFncUv
YQ94UiKFoGb7oiP/g/G0NTmgxcHi1PrykS53+k70Mf5VpWntPOMXn9eDwCZ5iUBQiBe3uIsiq4w5
NuwFj7ilfQ9C40lMmvk1n/PyDlWC6K1Zj93r6OjK3e19dTlP8MWUUHTyMbq0lvxh/7QRWGx8krJV
DduxtoC/kQiZyDm/cfL4R17peyjZa8NpIBgIWbi+OGLnw6XIvep11mjhgIqcX8M6PmHPQVtqpskz
jY3y8/b0LiNSqpkQiHkJkEMHg7W5J1OvUoWtrFqoUoB5a3pz9maM7fRUJ8TDviim1o88mzw5y8uv
IimXoFdN1Ppu/4wL7oW0gTLBMoDfkAnI9rqOG8Uq8WVUwx6vwepTjwK0/aI2mfYVWggQNG+2kvlA
xjWYCDFXbogzk2ieaAQOxMmFsX7WHQ79sY0MbfWVVp2tANeYFsC1gHDj91VrD0GFOG+J7nOE1VQV
Q9XCaSFD+/32ZC73KgVi4A8wAGULaquXiQbMUFj9rIU1+HIBaslxPuEt3LzJFTu6M5QiO6YIax0K
e9lDhchI4d9XD2cRWOfE2LQDwKZseYcDiIERt6o1yGdDD+LatR+yZqp3wBLbF0eOIsXj+GKgkC4+
FsZPutkl6hpUmr7+zJz0e7XYxcuQesozxWaatUm3p/1z8eD876B0O+FCwdXd6tfPrgkFYcKqPCaO
b+lDgMqtI7c9LGasf9Q6FNOKBgZkACgs/VAPYJVXT1QvZlV3py6d2p2L4eoiEDwRefPmohJ1flLN
xc4TPERUcBIV96zz1w+X9RLgJFxkJcrJOLWAWHZOyt/64eYT06VD5p1olVz2r5TDPxeSVUZdXUXD
Gij4SvqRUXonpcu9j5VZx7+yFshG1iBu0E/qcoLpW9EAbOP7Qie/RHRIvAD5akMvAjlsOlV5h24i
yKxyKL4uMQYaceEmO+/jhe8UXw60HCeca5nneesWltX9gso7eL3OHJwn26AZHqPOh1aagsm6ZncO
/IvCU5FlSOawM3P7gJ2rc3T0TPkIeJKAZsj2Co0XdAT5qySmEAQd1w4X4Pn305SaolGsS5jgMH/X
i37Cg0VM3ud5rd2HOo0U9YD0qhYfEmWklGii7KL4ZaOO9wt1T1oqJOrYLamK+kZBYPBzY6fGW0qD
6eRXFnCP8Patsg0z5O/laJPlkT4Tu28u6gmoTzVMuQBGl/ZvUfxOH0bcUQ6jbe8FrxePwt+xYGSh
BCDJCFunsLmwidIKoCHo7g0fdcWpPioK4Ku4mMbXNlZNH2hWxvZu0qNQnD5cR3tPEHf7EsrfQKIp
YUoyxNgSZ+y45+IaUN+tjfWXoqU0/Dq8kYMO7O83q8rVvW0qaxCbgyWjKkpf8g2CE3C+IToyZyjP
3J3GOtLe70USKJQV7uh74tSFTRHmCXXu3HPk9FMJ4NbPl0W0fmNE87vb3/rK3KXOmSTFAba7iAIm
D6nJOm7XoKTxwoyH9RBnZvWgqr1A1HI1dlKIvySz7dw1uhUk2nAh6IOez11BRCxivDUYEDm612cw
1S9WvfT0+yGCjr7bR6AMC6UnwB+rMbODGOj6j9GCRuibuBohd2VkHUIjkSJep0xBD6UaE8RFHWNV
TgvXjXJCEKT7jgG2+S4ulpJNEzfDvWUP1rxzNV9bPnCDbF4KmdzNmyAqFr1noQQkQFZUit/Pdv4i
XKf3ZzDwwZpH5n9skbNVQRrQIYfLSAS1jRHbESseFMpF0Dr5j9Gb1RBXSwsgRFsivldwSRTten97
i1xcB9RfCEdtupZE3+hDnX+xdo3BhSHTg5eg6T5OawkD0M1jFGX0PSfWi5dODiWLwhZdGfK9TQjc
xuu8RorLUHqvPOHbMSNHXgmIa5aNyFptH9e6H3bW9Or8SKak+qL0LpN//s8zF2EebRq5Vx0AsrQ/
aE0nh75TkceVUue3l/IiaGJ+COVJtCkYdz7j+VBdxvZfUMc6OLVdf83QmQ3sFFDc3st9dRwg/+hC
c7ZpX5yP0+Dsg3gu3M0yitYHiiHUXTwW9pCvafTRiPIqQAWl+W5P5fQm0QTINezRgsou0UeJBsf6
ObSTGeYos+yswMWBwYQdPhRIZuoHPNWbWKbT21mP0JWnemh4H0j6liNUFwHVUyC1htLRTjn+yscF
SOzaGAKZ9BW3vJ4J8yU7rQEStbXjoAikgUPDgyeIV2/v416bGpv27/Q4ottbPU8zAWiKc4IfN2D0
DMxmHydNMNR9cWqEpuws5bWpkZ9L8Q+o7IDbzz+yHql5YcFbOIy0JT8kJa51ldO0j6Pj7hV+tyUu
ngYLkRXmBMaeHvCmqO7SoFdNJFQO0JAQQ50Rjkd1fDFeOSzGU48LywsqVpMStoqVHdV8GA63D842
0ZE/gGly5dE6BNy3uRjqQY2cqMIW3Xba5Rlch/Km6sr2Tpp2vqxiSR9mZN0S2oFLGd4e+jJ8k2MT
AssyFMdpKxxELlsPmg1ndc6Guj7a5phNJ/gamGUTeUd3rUru9UAlgsZugs6Tc4rMcsZmGfit+Sdf
qzZ0NFT3n9u1MD+1gtKs369K8j1GchEdUyg3O6/SlWv07BdvPldcVkrckdsfMJXpPzi2mO7hlmWw
Xk0Ag0hMf5hMQvPb63RtUBpNHDRSBjalPB7/XKO2g98VuXB9mLwo/SO6Du0tLUdvp+znN+B5xjAG
sXC8PegFPUVuDLYlbWUuVWgym/sENQdKgUpZH5JW85JvqYcga6D2Q5Q9WhWaoGBRAXMdmm4y74uk
z7/3qzWkR0juy/J2Ri8fYcmhxcPPEBU4cxdy2IfbP/Ha1mU9CHXI/jmlm49RFxmotoT4ZppLJ8S5
bzm6E3qDGu3vP9MINF5tzTJ0m2LPhvfahQQwQqo4Sikia/MKaFmqmoUoGpzBjAH9QhWVGT6E9dml
Eo4XbPvjP89UGqjz/V2UVS5wIi1GXkUCGPrQ561+6F0zwz+wjgLsN9VjuSS/atXIvqLGuOcQcGWi
dDRQ+aEMIXVGNjchGjtpZlGMPZQxHnuaOZT3Y5GPB11RzFOsmXvC6VeeV5uXXIYL8HH453yrz47Z
RnUUs7AEfHo4ulaV3KO3squdIr/QWbAMYZLwnAScFhXA0s1ADfIwkTvTlY0MiXRdRWafpjHqn+au
n9GtWZRTqzR5ECU0VP25Godnexnh/ldxaftUKhJ/1vTs3e3vfOWkA4iQKSL/Yktv0pdMeEjqjRqy
hoD/X0Z9yAMFaOxd1UX9e3C+xlOX1Z9uj3ltyYkGYHDJNgvP3WbJ17zQK7xQ8LTtq0MRF/azoyTt
Tj3tYiMB4iYTRahAXihkwOejZI2pzSVSpcEYZ9mLph0ytKIyCUnWJ23cuRiuDIb8DNp+4CH5xH8r
8P9cmGlGWVChs8NnrdIAWDj2slENFXUZ1YcReNLOG3ptPG4gKfcPoYuq2vnknEbvdXVy3KDGqB0c
6eSd6Ivaz6pbtUGbzruIx4vdC7BKMvPYwGDxwTudD7jSoHD0RWdAXYHOoxSJ8xOgyRIfe8xksSKe
uzo5WGuDerMeIw+WwMLQAw2egXekHk19qdY746hgTAsEmLsstNIxqUJcXZM/C5BODy+yuD22BqLW
fpM2+dOcps10wh2193wldpo9lY2Lvc+cSIQQBQFzrZnb7oCBCH9VNaUbuJYC+U0Hso9cD0zDYyUa
/aQhaxka1q623kWsx7AEP1QoaDlxQW5uuMIYbVcZwXBowuhBQC42lmZDZQCn0GdvJ+G7OGtyMCT1
LOIP8MLb660UKgLiFoOZ0rnszs0cPCz6aon3lLWvDYQcCAVGLMV4xzePd6OQvLdK6QVTBc7VHOz5
fV1b5efbV8e1fU8nR5pDc4+yjOfbcLZrQy2EAEisO8N7bcaHrR6LOlgRVLsfWrSvbo935VtBloTh
R/WYu2qbL3fJOME+K+F0VTn1xrHq66cB6WPNr/W6e7092JX9yP3B2v3dk95Wx2OGAZRm2HShJ6n1
z5oh/qzGnPlmk4/3XlWUTwVbdie8vLKgUgkdX1BgPSRym7tYIJBGcmN5Qe1OEOYWDONzwK6BglPn
6zrpe9Diy4I8/U4QC/R/aXdIVuj5F1ysHEMOir7BioIUpJiyxPaC5LwdSwK8HAn8uMCxZehoCCyd
08LMXb2TPXfTHVKIe6LoV6dPMCd/Dhf3FgWDgFFUj3oSSdjGeCqnGtKcLOyWifOVWD4Nb3/hi/iR
ycsYjsIPyQeFpvPJOzh+FGvCLapUkaU/EGc7L7k3T08Zchqvq7mqd21vuLiUaKOxM/a13QXB0sRc
VoY729jVRDBlmBww+FmERbKF/vJTm8LCq8qu/zCW2fweI+Flj9D9twV3FvYwZRij7DBA1HTaN7dd
TwcBZ7QiCqoutsQjkjT5+A3qEALbY60sfR3AnRXoBLhe8c7tgZ0H86QNP5W1x3m3NxVngVQIRfPk
OghvBfoSue+jSJ+7ICX7qU5pQnvb94Z4aANMWLzywNrC8WujJdFf11JNPmbTUFFeB0IyBeZkI7dr
ogp0bOwaJWAAHV71mCtLV/jZCrEwHHS3T98hejbdValaz37Xl+UnO7JQ/xaGGxU7jbGrZ4IQW6r4
kVPwGp1vC6FGaV9nC6pVnbDRzECt8Y8d1eVDC5T30Otr+R19GzS9Rq+519as97PGmz8UCq0Zv4hF
s2cWcuVYgBmAr014gaLIBdZndEU29osepFE1flnb2ZZPYjY9ZggbS4nlON6p7VxUJahu/T8QM6Eo
zObzJWirpq1nL9ODYenNYFztJQAwrp1ECdTSn5SBKnPWtHA0CUI66nspvNrbh/PKpEk5iIKJzrF+
3hql50hLd1Pc6kHJqtw1RiwYsi9U74gk9fgylgJaze0hL58XoPGYsXDs6E4CjTifdY3/Cs3lxgjq
rF6fZrMtffwvCjij417l93J2AOMpNTMIXm8Xbgh6oo9kNjQ6i2wmr1IrETpj9pq5WXrUtey/CmBx
oUK/567D9NMkRt1c87Yyq0bKfwJgo6grLFNyatyi/iw0Ct7/fRFlbPq/4Fi8Cc8XUUx6F9eNrQeY
6Hi5v9Tp+DqOle2EtKkgMd4e7XKjkiQibEIDkOeCjvZmNEek5BWJQdCYU0Gvs+LVHj0sHPJMU09r
mnj9YcgVOMJa3tSvejEre4/WZagl+YkoptNAwP5zmz95nemMsTkD92069XEtVuMDm2bcmei1DSPN
AIEdQ+CwdPnn/6Q0s4WbaVNAOsqWGl0qW0TGITfgL1dUnT6tHpfu7ZW9gCnJPSMFFQzZp4QDsxlR
7Vr0stIS9lDjuXWoLfp4HMYeSyrE398CX4AyWth5GbTl1H6JaHSQdlTRt7ho9be3f8u1gwlDGpEU
enWkc5vt24thapcZ0ulgJ1gx1mVylw62epKWCzvrfGUoDc0mCgKQQFnwTSq3CMNQHCgpQZRpxRsz
cz+QiUdPfbx8vD2nv/4j508xeY6sfZI3QjPdin/g5oa5UtaZgbN01XtKbc3HiPinISIQKfJFQKHf
Ak4wxTFv437xl7RzsCfvoS35id1j0ZQ41XiMx7a2fcuG2xdoLSz9/36epbEqUSIFcZ3m4vnGc3VF
7YsJNDuN1RY/ciAKIdoT5YxyhF4fdhZFvq3bRWHP0cWgGi6hl+ejZRaaKEM/GkGJI4mBDkSjjSsG
T9qavHdzYcKZyOLu21J49ADQ8Jl/ly4NydXk/xeo5lzHe8dAfvDtL2IjIOUH5J2S0eYX0b/q1LLL
VBzzkuKIgILxa8RkI8QaSfk5wL3sIViU2EKAhkjxuqjUUKxDv7Mw8unZ/AoA/VzdhOtAHrayLUm1
Sg3KGF+OeYKIuJBG3iNPlLV+7ClpQtgxFd/oypY7Hbxru1RGQqD2AIhCXd1EAinKnkrklGoQVcX8
oJpD9lhkavfJGmLxQBUUL61yqYOkXQkBCyXWv0+qWt8VSzqdqq4vPoD0qb/PtVo8WLWV/b69X67c
vejiszspd5AWbgGMrokAalnnamA3mEgZyJCjQdLZyY6+6yWWQqp+glIh14WAyck735bCjepWxDiL
Na1uo+I3g5ToBlgdfrw0Lfx5c/nYkLnpUl9CfZOtUPqQgI13QtMrjwANKQheUotU1oPPf8Zsm5Pj
pJ1KMFYmH/U8bb+Yepp+RqzBflzAq+5s/mu7jvcG4SeeHZ7ZzeuqST/lxsV6xIIs/aZynfg4zkX5
oHtzcz8YHbgt+pz3t7/p1S0Hg41DB1YT5SD5q/596phNs5IxBTZP3g/ZB3to5kJ8BIpdnSp3LVKk
CqLoj22L7mtJX8AE1C/NW8jP1RczXmzhD7FaghJwh3dzWWOwdPsnXvsOINjgiNC7B6Mgt+U/v7Be
aTfxdmBypKhxOIrGewtDDs09BCbad465djv7/NqAbD46XyDEuRs3KUmae+OMk6kWTHod4yfbivRd
DmPPQLLSTttAnyY0aG5P8trZAoEoqSI2ecff5t0/k1R6R23MVmiBKsz1A1Zzn/HMnL/dHuTKc0sI
/P8H2VwveZW4zULfKxAdFKoDhLYVLT0vrkqUMYfl/7KMAGSxeqPTSrXx/LtFa8erX2FOhfKsUR5J
Asf5yP4XaBK2tNf6ZE93/7LEIOs40NZgD8DV2pKJlNXUlKpJiYZTvbxvRjwVl7y3whEvnnvMjX5R
8mgeKvDdd/99YeFrQF+iwAEmQi78P1/PG7I1d3qEWkAEQwA1cEId8m56gUDX72yUq3PkHPAsSTPJ
rc5mBkhCsbn5g96Ll+6bVmrR/LRkGErTWK4MdLCQkQpjA0OqQNeW+L+6SROoEi/AXgBiBsx7W4XM
6rSYE5dkVUftKowF+i+dulZvW2QdjrdX9bIpylgwUrBwQ9YLH/TNjdjQK6uxaNKD1baX5dGesnl5
g2LbHAeowLDIeJQDZq7UvFOe88VE+7zrK5LYQugKCH9DeY1MoQ0nZ0jGz4namXt6i9euCgSB6djS
Tydz31wVgJhSzJMjPJ5i6GSNluIVsib9E4ZFv6C7rTsBwrUnQlK7kBdRZXy0OVLDCOTEWihhIXoN
z7E0Pk+4uN1FY1Gc3Ll1DlDAh529fS01oUZI24MPQZ7pbeZYOVZqTBpXU7V2Y/XFzZfkwey8djkC
TG3AfWYop4tpVUZ/TCvFeJj7fK58JQGm6JMpJ/X/YV+QiAKyJKMn+92yvwAeaDW7Tw0SZamVkxpb
2hACb27zrwCaHS/sWqcvjkNjrPMpiVMIcET1GcszFebXTCv1idwcfLSvLnj8AHvX4r3Ne+VC5x7g
FcGfBbrPlrc66EpJttyrlPFa3CLSSMcY2xXh7SMiL5ZNpMrfjsQoqga4u2+dbWmrjhM27hh5kkzc
L/VqfS7H8Z2atcrpv47ExcoOkN1/LKC2r7DnRV03xI2NbsBcntLYRYKIQvmPrJ2qD7eHutzlDEVP
is8oR9y+hQkABqM3ejsoHR58N1XUkM2EFYMC/UAo2hwullh2VvLqoCADZZ8PAN1WRaFdTQeSJC5z
PEsDBQybQjw1ADf0ULB+SktzufdadU+W9PL+IHChjgGSjFeSK+784SiwpzH01sHbLoV/yhuMGNSi
WieUxsqTU+OId3tpr8TWEFHp9EuAoCY7O+cDookzjzn1naATYv2UlA1NdsBexQf4xv0RBHH0rKHs
d8w63XiOFkd87Gux91xecFckdpB6uLTkkUXAbZ6T4B05o0VnE2E1mpOj4CP1cOJsmRAlgNnd+po+
GA/x6CzfhzrR3xSr1AyyInhEvp7Z7R+1tt3vVpU1w7NVzu0XlBMQ1EysRdR+PynLr7Z1Wy/0CtN9
SE2rMx6gmCifbq+mXKzz08c0qJiynIBmLzrRWiLMwUDRJ3C0dlZPdqmlLv5/ek1NPsFvD6T3soQj
V1h+zEcjrYOaGoV5f/tXXN40lAvoPVLaQBgZ0ZbzT9rpdq9GBhxBPesgTlpZ+q5H7mMn7ri8aWQ+
DKddgucoT2xGWbGYbJTVNQN1mbX6fTs1hXIwpXlzs5JG7zw6V0ejCkbWJVVhrM02xb10zGPbMwMP
r9Lugc7RnD2vOjpsgWP36BHeXsJrw1GEQuwAuVYpZ3W+hCiNSVIXziHrkLrfbTerjmOUpF9rfddD
4srXQrlbujBD1eYe3ZS8BpzkpKGFQxLdJT81BMI+N3G6EydcuVakPDhBNxuDPvvmWgF87IKqZJBV
bRQD94U6DynqJRB8lm6170vUJL7fXsJrN8vZmDJw/TcG1gGCuFPl4MgBhwpUQ3JEnGgJB8j276ls
xh9WobkZjpPzcsqWRH2c+mX+cvtXXPmQZz9is2+sqFvNSXAiBaKUxxyXWazVmw7ZvnhPiv3aUAje
0z8FzkBmuhkK7GBfUlN0A/grnY7yzBo9KGvLBaUs615tQP5lm5sG/DPwOyIemSNuFrehadh4RQNu
QpkK49QkhfHWtPrVOHla2eYHL9VRkLWHfJ3vdHuGUAusNir/c8uGypwGDJm8GDyFudlWahSbHX1p
9m7e278gepY/SNqXyc8Mfd7LiK/tYQ4I6TeYXeoim8Em2vYVVAoGKxAenFajetFmot4kV/tAd8W4
w5e99j1x2GMs0lKepc0Sm3GaZpOWOUBTHEU7oGrgzr6WqmkEBHCqf9zeqH+LWNsv6tBlpMBFvgp6
5Py4IJYGOH/kiJKu89/mPI9D0A7pCEarKPQP6ZoK0+e+wmoHNk11mjqD0ksFALMYpuSdEs3T4fZv
urYCOD4SR0JcgOclv8g/J3hFhS1O0PmFxGOOn8q4m4KGZjq0bEs73R7q2i2IHBFLzW42vS1dykWc
Py2ogQZpNnffM6rqDw0KasnOvS4XcbPIlP1le5UsElztZpEjR+BbWYGMSSwLz20sk9VfKPoiZjko
huF3Sql+z/D73nkrr5xWAHjAFkjRZE1t85yYtSFKwgA3mBvTrRCNSNowIa40Q9zw1tj/H87Oa0du
IwvDT0SAmaxbkt09SSMr2LJ8Q9grizlnPv1+NVdqNtHEGLvGLiBY1VWscMIflsXGRUZX6+hr3845
Jt5T72gHP2IvyOK6EDD24GJLIvb152zWuRqQ3RJ+HaYO4tyjoq1B6wAb9uphVT7HSlEk/mw7EbbN
IFMiZO6tdQqspE++qtO6/rvkefUdjC0LONgaXtDm4DiRhyOv0fmu2kEwc5a0flSaeAK2YtTY8aYt
EM/3H02LgFVK8EgrzG1XREkSoxsbqfwzGyKg/Y/XQ66uP+y00Q6Kz7dnAO8QRgKyQYuTeOp60brJ
mKsx7OOAzkD/4iSo0CDdmvOUxOXB5ry94BjK5WaDLO9AUNxsTq13snqJWpCD49BcMluKNbtGeckW
3ItBahyBYG7PHFVUGWxTLQUWugXgKORU+COlil8K1BojzOo9d0iPQE63Cyi9NqWBLWkiMh7yV/xy
iTRrUuZdD0lEQdWVUnHGi0+J6tWoe/HubcFQVAHg4csUagtQE/PoYoM20xitQLS09TAAYpEKJa5R
ne/fV7uzkgOxfGA1tvD8cDQwEBcLNKfQDs95UTU+YnnqSa+RNrs/1O22QNHuLe+F9UQfxLhewHSA
VpnGmeLreo6iXiqs5ZQo4QJiyflYqObP+8PdyGKTdqoAhQkWqa9DLdpcEypCqqiXAfNbM64Tj7YK
Ssl9iB8rHgIIVKLxrvayLRhD/4W81orB63tL/e4iBI27iWMsvSe61mogP6XD9Drhea1f0EHDDcdb
qwbLmYOffNslpAtA4kVjXvYKtwX6kEByoCGi+HNY2V/sdp6/ZFUye82AISE/bQwi4VQPdmo86Yix
fogSBJPv/4bbK15SBNAg4v0ijd0iyuLFmkyqS6ieTjbGlJVEqMeNfk7boqIMVuuPDtfuCZnf9CXv
IFPdH36nbcP4lJaYP/ERyOTrXeLEmNkDA0WkP3MlBAx2jp8ii/9DNxQsH9CM7rwiSqvv8aK1n2Nz
Tc6UdccfeAq0oNyN4WKhSXuu8nEMT6nASO/+D7x9efl9gG1QkCNvvOlkvpXkUtVR6OEJ92RmYUZe
oMWYA8XDBbGJJdC6oj0YVIZo1889vTMNSWI+C0do27HLk67FLByJdrIs61tYVxXvUzsGeu30waLa
6+OQJIufKmN8ALjfux+kdgXqijSqCFmvP0cDGRi8Zo5crKahbJDqTiCK0H0yrPKoeLIzlGxME6ii
uyV33/VQSqwn5WKyspCcidWcKQOqNVfTHExVWxzts52jxmBEaLAw8bQRm32GQ3PCPzwake4s7vek
rvqANuUQqMOipqdcz6OfqOaI8DyZaFPBCLeEF8/lkWTT3qylECFsBmbPbX89a6GtGc5m8EyxoUsi
X2izhhtkHDrPnWsVl/ubd28wNi+tJERsyNI3g1Wdo4XDUESByAcHKz8VnxxvxF8VNB7C1keoh73h
5FXGWZb41G1LZax0tala2BqNmIDCKHn1Z6ECyUWkov/2/plxZxDcU3YjxtkkOZRwh0gAfPEVk5w1
N53iIe0SLDhmVN//w1C0/6TWlUQY69dfLOymGoUrI/SjORVYTaxG5HfpWPyrpPbRm7m3gvRf8KpH
6IhFlH/+S9ABqb0vMIUNfdOMxiEoIZS3F2SVsUUs3KJ/f6JEpRYkMwJtgNDYJ9fDZUbDB5uU0Ncx
TvsQ21PmVzmeB0TGRnSwjHvvsw4QVeL1KFHBGroeLNER5Rm6JPRTk0rGM+9h/0do2coXo9bKn2uY
NR2KPY35SqrqUClHYxYDN82tUbRZ5/8N6KWH3IDRjIEDwQQmMbaRfRwwvvhx/4Pv/lLJTXYR2uLW
NzfHBju1JUaBRB6bokbHIHfhYith3Z/SxjE/E8ENmhetcf2xbtR4CRZUGE/KoI1eEnbDq5WgbJlg
+swNjW3hCe/H9cGhjHEEKNh5uznW/AfYHLI/W8JS1KFyVi4WwVzkKKdOZM4L/AeBWMZknCh/mgFa
gvg7N2NneXkHaeT+Qu1EePBvEV7jwLNSWxpAlBSTMFMAfWVXDOd2UEaQ7zyL4Ty/Qht5rx4XAR5o
VJ4luH5wC7d5Rmst1G0FVycWxU86WlE+puCESF0+XbT5/aIgcjg5EL4AjLt9hItV1btJxXkw7fvk
3FI/O8F5iB/FjGFKY2R1ifWKNXxdx7z+FjmifIy70X5sx9U5yA/kMdyEA4AqEQWmPA7i7wZXjXbA
gP604hujvj5Jv1sUas3u4f7X3NlNJPnc24TOHNStRgGxjyKiUI+DAdvEh2yNo9+UdBJIURa1XwAU
PPf8aG/pUQxLtOG9RjF8XWQ4iXjkW0WLfHM9lIYyuMYC6Maode1cIP6PpbSGolwbm4HVWKrnIjly
EBbs3Ldwt+h3v8HUmPb1ndRrs1T1IXVttNA5gQ7NAvzpnFM4Hd9/OxEIYgRUPsEoclq2paKWS1xw
EuNAW9s18cF+2H+YzTQ/taYan3SRzS/mnKweMsWUBaYMWkMfJUd6DzszJuO3SZ1dAktKoNczTjrR
oNhnR0GyTtqlrwgoKZzk/wwEakc3vszwNvvWlKoaQFjo9atbNesECyiHjn4MJy6vHmv6yF9bW+kv
ZZLlD2PRNX/mWS/kw1piTQ6B99Fsa5giuRX+PTRQouceuslBwrNzacFlkTgH+ZMopl0vQAvIwTRS
ABSKSH4aHegSI4rdk12M6aUS3XxwR+6tN/kNmSklWVghm4B6bUwQkLWOAcRc0vqdsELifm4gwcS0
Rv/D3Ch5gryi7ktzZjMYNdUO8fiBwapOJXOdxYvIU/exKuHX+q3RrwcD7qVvVEdAmFv0uLibNtsJ
WI1SWCh6BJMRa5exN5yLA6s1CK3wgsnJRzCwtjQVyh8jAhCvxujzY9eOWtAhy/aUGmhVjlGNeN9k
fr9/ne0tPHkMpCV6moSkm0c8xbh0cTMjCSq1cs/pan9r0WQLuiGMDj6xnON2m6NXTLSG0xUAdnkM
fgnaqCqqq2NxiVCT/mjHffFPj7EuBYWqfxGlZn+yHNj+wlHy3949RRoYVMCg+fDVt2c5VGwzDMMy
CpQSWbx5XlHq7xJY98b4HyJFUPSAVGjOSnL0ZjWBHYmhr5soqMZyvViYsz/bMcSlrCuPxAN2Xjvq
UwZH863tt63eLyFq/IWclRtp4QcjjowPVbXG70+N0OuWkomUXwDGbiYEOyjOG2uJgjIZI8xv2kE0
p3TCfr5L1KMuwc6dw7Hk87OCdAm2oa8x9qB0EiIXKtfWiyhGXrSlnBMvacTYBqFi9ge7f29EYgZp
ECuZ81vKcFbOhV4aXPNLU4UXp16bADrjz9g2omdwQ0e0j73hSPpQ1ZBOM7gFXx+BNlLXsXGsKOia
Rgn6RjNP3EO9F6+x+3vWucl/+Hoyi0D1ADoUpIfr8VbEfMKuMqPAnohys5AKjL3gWI+10H9IakFh
YnqqEgiSsm82StngYTia0haoqdcgCavWd4rE+hTyOL0/GmGPvFnZcmVB6b2elbP2UK5KI0e+WF+9
KByUBzXC/yHGuuf9dR7KSwwmXWTAWmyGapJEOOVq5sEyNd1HQy/sJwzfp5d0VaaDN2LnIqYtYJPU
Qgfgbdo8EUXjFmDrkyzQ4xrdgKxHgsls2rLxsnGcD5ZQ/u7NXSwZF9IeF/7BDdLSGAd3dWiMBZml
Nn+Aammeu+hQ30S+ozejoF9FVRthlRseHqAmGlJJmwUdBM/LkrrYZTTIWU2riyEfrHLPaTWUWLO5
+BK3znsN0giVIf9JCpvc+9rWl63hc9YinbJgsePpAmr10xAmxVcEQPvHak7Dg71yq+KJ+gBVddNh
OBK+LQB6pheRG1qTBlnRElzYfWhSG7bDKZhDUXzoqSc+KH3pnAYzaT6CISy/dADwXqLSNBO/Khrj
b9Oakv/df/12PjXVPHydAEpQ0Nu+flqpi9YoqjRYk1EFk6hAL4mzIyrLzuPONqK7DYwekYltyy5c
CKIGLEv41AvwUKD72O7pJCXoW6yZfZknx362JyIad3aao0LwztmhjsZlQGpENXgbWsAIWYBIZHmQ
50v6b+ko0Us0NfZT4pYHBbW9edIyB3VFIQFJks01pw/OWPKhQWCUrf1EXpI9EguoJ2r2xmlCr/8l
tPr0QhBgPtz/jjtvB+8vfRuNcgsANLkGv4RPQxertZUyR/qYyc/esrrTtBgjHsNW0z0MxXSEANub
KhVnyjvMADK9/PNfBuzj1YZ3BMI5G9TxTN939Lo0gR4X5zgqpo37KRzX2tPRuv70H6YKR00jKgXO
tMW8k+wkKPGwyCYiER4y1tPvnbv8tajzfHFL4TzeH25v91A2oAtMbi25BJuJLkB+zHRGHmC0yj/n
1op8ys1YY8W9/vP+UHsfUbp1E2rICGerIlqXyAWWq5oH+lTacMxK7e+yz4vfRo0OqmHn4gCldXv4
qbJRnoFYRUGfB+x6akm7tt2YKVivJmvm46xTvXbjeqTuebuA16Nswgyc7LKyylEjaPVc+30sS2pr
Wtn/Nk+0DN67gFwxoNx4UfhQpMvXE9KUdunifJWw0dj5glLrX8pa2Q8C1PpzXo5HeN3bF0x262m8
kL0BEt6WDs3J0ppMjcrAlUYZFUlq52WQ1F7VeW1RfsG32LMmmbvN2NHynGVJexAX3G4ZfoKgNkAf
H2DlGw7vl2NYh1j+qAgCBSDc3C7QS7P+as3d8BQaQrnkKNS8W6ARixwpmiF7L1A+tlHqWJr0WVxG
VOmmnbI60S6rGwsaUOaRFMLezmEwzFlpfAPBkJP/ZXKdWbfUd5oyQHymp89Mv+IDzLt28PLQEgdY
j73DgNqBTGYQ2iZxuh4MJFjvRmJCENGE8Eo/qPSwfU6OwgD5BFxHPXJGMo7j9qJttzkNGVKKaPeg
9pU0nUltyh693B5t2tOrHqTGLM7LouenWu+XixuHdPtDPfz3/jG5vbt5BejjAWCgUHmju6Q6WexW
rl4EYzUKz5jIpEqgII+Y0qd+aM7LI5t+CdSlGA+KsHvbVSpiE1yRdADhuV5kfONXJ6y5C/rMXV6t
dPmZW/pYeMiM2j7GJ9Pp/kxlyrRdbXQQpMQOjz/guuvx0hyMcqQynuqsPyZtNQevKqfyZY57x0eI
ufaGuI8PqKJ7yysxKG9md9CWN4NWiJM0eZ+UgTDpCnUh4RSSCAiuFFb2YRi07JIlIvlDU4bo/fVf
B9EAqTOMKpQsx17Pt0zqnhYRwrBKPcS+oZTd6xLjDdSjFBXkpVX5tp0uB2nyDieIx5hOO90QthT1
0OtRldKt7VEgkklxFsWkUii56Se5bfzFFRH1pwgASfmooBzae60TYiWEI28LHnmUYqvdpB+Bm+Q2
2nx24CAYpUmGMoC/7TIQBA6pipbfarWa12TO+oSsPtpVeh/+vL/DdicvTHp/CDXAvNlCuK066iwT
X5Mgz+wpqNMiq70Y4YLaI5LlQbWS8aWa4vUbiHOiMBLG8dNiRcOlMVPhH/yYndtF9nZ4+QTdBzxH
r7/EkvUFZTS0rAsnRkCxX4vvo/wVsxYmDy6G9kTdbvFooUASVELPzq1tHrFKdi5SmeEAT6bIJeOm
69+g9SGS5Qq/AbTAhCHCiBtzVz28f6b4JzHQm4cr0nXXo3BbFkqYkeZHBH/qhya2pg+muwh0C9qM
dSZOjivPIhBtXxQ7if8I87SdkF4xyTPv/5adMIBWs/TzYOHhQmwWfU6VBaPoKAtWraufhkl3HzKt
mJ7KCoiYYoTGU9WPuY/Sw/D7DFf54Lq53ewgE2kI0xAhBKCcc70SS2JqTT0iZ7UuBVhoLAH92VBi
bxyUNrg/09vr9I1UQucFhyiU5+Sf//og50M9Jzjc+iD5BExerf5jrLMlCJu5eFRwbflmzraav39X
U89BAQMiNCk7//d62L5qtRnTBoFfSq8/dHB7ggxC+gfIW1OAtypX22rrX+BXPCyTWz1rc1cc/Iab
b8zC2rKtxssJGORN3OuXmSt51+W9oU3+oiXAyrIEUCh6AFUOX2pUHE9zV+tzXC1JT6G+ncsT5df8
8Z2rz2+gTU3rkjSEhHbzoScFeIUOtgcJAit6ypa+ujhmk57iVHE+TUMuPLEcmqnevNhvg9KXRfxA
ygxu0p9O6/porGuEDJWqRuskHh7C2hxO3VJ8U6JwvNyf422ZRI4nlXagFYKq2IbwMLRHA2nnCWHN
QvxR5Xb91Iq4e6rXdQkM1KAeemFPTwQMzm/tkIaf8EG1HoZeDC/VrBp/NVG/WAcf/+ZBl/VEgHW0
6GXcsgVFcp1kqC220rRccc9lVeteHJW9b7b57Fkim/zMQZRMH7Fhvb8cN2dbjoz8w1t9hmB9s/Mt
XD/FAELA73MRnZq2aQPo86m/OO0RhnF3krJAKz155JjXh6ygQ2xirjf6jt0qr8gvqh5kXu2hLdL6
PAmhnFu9aT2Vbu9BTLw7MkPKfJ4ofys8I+y1VETNJF1rhLbXzo32oQQ19s+ir9Wl0tz2EyaWbYjP
umocRP17Cyy/LRgF+rm8Jdez1ru6b+2KsYlfxtavEsP437CkdK8rU2RHnb6b+5OklAcCpzBIO4AT
NycYaYW57GaYFG5RF5d1jAFiJhjrfpmmbrpURtF8cpYBk8z7u2h3WGITMg/a9DdymmjIG6KdsxEK
bbFeQmOyH/Ryxsw1XZOTeDNqKZL2YOvufFWEHdEBBo0ADGt7Y4K/JpG0ETHssjbFbrkdAlzkDa+B
lgWrYAx/GM4UPfZrOp7vT3fnm0IjQc/2TakFXvj1N6VFro0wCNCxLdXyEcZ/9tE1pvxfrdb0g627
cztSy+U9hL0iO0SbQ5MtjdET7Y4+ISDaNCO2S9hs1N1LPhjmh7KK2t/vz23vUyKXS+GX+FYCW6/n
pusRejhdM+KGGZunKF3yx9wQ6GmoZXtK2hDFwDkp38v0Ytu+oR0ogXFDbO9k7mNXA8Y/gsSK53OI
zNzTVHfRM4zv+D98OzqxsHTQmKV5s6ngqCynzUEc/RYZ1EuStuoHd2oLP3GH8Pv9pXxbq6ssQU4L
OplNpZZW6bYq3XcW5g5ONPpKqg0fByVLQc3yplg+pFYRewgrJu15MbXB9hpFhN9FNGafc1OEk5dG
6QADrcmgoYSGvgSIbOa/GYquWH45qbHz1OedIwIlD80/BSH5h7TMo78aNP9xAOzpMngLZeB3g8mo
xxKEcuLge/JQba4zLetqNR4FV+mQmi+D0XeXTozZqdNE9wws/Khr/2ZRsVlDKaksN4U86Vuspa0t
0Wo0hJwtaAoXaxC84/+laJZbXpqHU/S09lP23WEl14exLIriU9os+RRQPEVUc3DC5Dd3DAvhWXqJ
tAcl2H75NufzjI6FhZSxtw7r+CUftekgat45ueBIJIeS88tNvFkp2rC5HYfK7JOwwTnHiS760Q5W
gzNlIuLIQ8sjcQ4ShZvMiK/DvqZGT65IzC5/0y9BpIbfWDt1GpZp9VJ/ioT4p9cr/WBb7w2ClSsV
eakgQK3lepCiWxOt73RChjgfvLg0bcgwZXa6f3h27iGqnuDbQDIAatoCzda6dhO1V4hFtXF94JOO
j+baS/WAaHlYCzTMs1iIgydl52I3aOBQDpRuvaQD11NLzaUXxUoclrVt+XNc1ng9h4pj0G9AAe4g
6NubISA6tG3YJ0S/myqOOq6dkUZE/HWdYJtWLGb9qUd47luL9CO6F2l7dtvI/nR/XXdeTerJYNpp
KKMYukV7pd2kTRV0En+u1L73o9JOPqUL8o8j5rxInOVW9qKaWfIh7yfl4JvuLS8oPuCLEHqp8G22
J2i9RCsFl4fsCp6GdlGjCz2PbpWEQGU6eFT29ikbVLLswfHf0DNKVcxgluLZd8rS/s4313VPTe2j
iuPepKTzLMwY4L2ws6/3zCpE01r0433c8BbMluvueZxr4wmxDSQd73+8vbGk7LtDj5fa5rZJP/M6
q8sAzHmgxhVY8Uy402lq+5JmbfcfzoJUl+fhItZxttIdJZKR4BoxIGg11MNDtoe/0Ol9WlQtPTgJ
O1+KdIxLm+6txF5ujt0wrRM6pJwEQ0WAvKvN8Dkr2/pgP+xcyBQQcQSBTydhd/JX/HI5GmbZG8Uy
sfuamE7GVGsO3UOrLzxrjKvmaclt+yD4v63d4dQHHpgIFQVDauGbR4DSScOT5I7orNWJcuJ0q/9C
mTI/oOO0/MTLD3yFlnY1KAsxF2qQJVFxURul02HDVYhNvXv/yOwXoom8WQksr5cgLiKAVmXK1U0Z
xUvnxQEbMFSXCT2Ug6nvbFWQW7x8JF0Uxrek5HSa9ZQ6x4ilb2VfrK63fx+a1IAql+UHQ+1caRZV
OpPOJocdyMX1rGzKbkM7YEkEhN88i6H40WvW9Ko4+vzRWjP1wW3wLUBj1/jt3ctJh1oKhmApKOU8
rgdOepYxNJijZS3xa5TXBuFEMtW5pxbGciCysbeg5DNSUZ5HA2XC68EGB1rysCC1UDpd9nuWQn5W
FcN6AaabPt6f185Jkbp2BK2UZcCnbYYyG8uuVQwJ4Ggq0+vSafr5DT3ascMDo52OcGk7LyHjObJh
hTAsaNDrqWVC70StWWjclsN4jqiQecrY/G5rsfHg5GJ+LNVD3y158jZxJdca345wCdPELfDUVlQE
TJNx8BfLzAovokfYeeYi7NcITY/aq4yx+Jbz79peVDfVV93NqiPfxp1PSrUN6AgnBVKnIzf2LzfS
IEIN6h7rHFlZ8b/YVLLPiyqWD7bbJ0eB+94aU/Six0lvFfmnzRrbreUmkRmT12Fg/jgYs3WCIjV+
SHHlDqTYHIDu/EgvfG+Rfx10s5F6LdXWyCYBqu0Sx7DVWR7zNYJlHGcOruVp8qzY5Y+C5Feqvf2H
F4xGKP1WOtcI09yksplqdbEcHXEfM6gmrT5Dt1dwii278/0Ts/clYX3QlSBr5mnZfMnWjCJqSazu
HI/Lg1aSd+WwUII+tbWDod4INNudK9W06FnDEbgJOPD8Kdse9UHfGe3utLZ1+rwqevrcanH2V+Wg
XeCJtGk+N4PuW+nwMNSF3XiF2SZwGHLrIoN3IujV/oETwpqScw/W3/GApur9NZEfd/s7oeJJxpHk
c9qbt8+dV90Gxo323VIqP5w5nnUPV+Dmc1dD/0Z7RPtyf8CdjwBbgiuLD8HSbMMIMONln6UcJ5hp
WFW6efehoKZ8dtpo/fYfhoLbJKFJtGS2BgbGRL2vHdUBxepW+WyUGTiobCm4t5rROEgkd543HheQ
+6wiAdI25aZd0BSltQx+46I/rRg0HDvO+dehTBUUMcv6oQZM6bUzBn33Z7kTlzEyUZlU4aF+uYnL
9KWj4G3Ng58btvKA/antCwgEB/vkVsoJUAQ1BQn3EJL1K6+uX67BpibTWE02tFLoxZPdZr85TjOd
JjdSTmakhJ+nUaTerMJ3imoTqUenPPJu2t060qNKqmvKCur1TxCLYXYsBK+Byqk1I9cMFJcUF9zg
Etxf1N2hZI0fSQ0I3FsrrC5SoUmlLrtULO4DbgIZGp6ZduZWeTc4QS4sbXpYRFJAe4ukcdUoj1ea
gr6onfCUjJSL+liPLlHcD35P/oy0eHVEpbnlZb6NCjAacUPpMLnZNWtsq0VcGoM/oqV+XgsnOyE7
uL66qNE90Dx2lnNdmc05c1MDe8UqrwDjhuNLqObT2dDT6TIqE8p8TjTEpxwcR1CCLjgSlt15D2Vg
LjtO/A8H6/qLN60bpVGucaq6aPw4JEvKM1GJJ3iB6ReEGEVg02l8uP/td95DunwkVERwnKctWsRE
JwEoFdusHebxEb5J+z1L1+WDuq7pZRyKzPL0cAhf0hYZASUe9CMf8b1Zc8okat2gzrl9p+a0p6wT
E/UYyuxe8s6dn9uIHC8ykyFoFLw2Vl3JDzA5e9eI3AcoFVCTYi9eL3XS651eUZ73R6tyP0T4lXhD
NB25heydK3ruVIvkTUJ98nqU2dRrhMO5rMym6U5aXZb/a4ru3zBt+oNE8lZMS6K4yDboeEiFli0A
YQjZMxDzBr/uQtdDXFL5WJf9n7bdl6+6EpX0Lk09UCNlQeu1BLOvVh2u8I35UmZF/P3+ntqdt8QI
ykIZ/ZdN6FGNUzxmunwerLA/G73yD6qz41caINVBL2Jn8/AEWShtUGkFhLw5MmWX6cTmYe9nolIj
rysH5bHU08700DBfPyZtZXzC5OIITLYzQYmipwaIxw1iOJsJrqkYxmptBn+mPPeXFjauN1u9/XEu
5kP2+94U0ZQHsUq9GdGCTcwSI+sfcg+T+Qyqea7reP4dMRMKE/pkD5Lk6gROU3ahN/Vdj/EVyofn
LHGaR/Dn5UWY1TJ7bpmm5mk0B/EoEjpQQaRUymmymvk/bHngddDmJLaezF3O5peHs861tk4mgRly
TBE2F3ES5GmYvthje8SN2vsIJvcFVa63Jr3881+GmpWlGpSmZmEaSHPJXIf/xEOdPNtO5Rxss53r
Qua4MiJgU9/Ib7VJohQRw9E1YcVEZxcnLez1r/ePzU50CtRBKgwDZge+J//8lwk1y4Qz5oCRdK/q
C2K/UyFecmDz3+u5d19TJWt/3h9wbwVJviTDjKAJZvH1gOZitdNSGZwedOEeTLP/qikKXjdJdyTF
tjs1KoTwebB3psiyGSnO66aZGAl9NYJDyGt+EoXoFeXq/DikZXzwqu1VuWR0KONgKgY4O1wPuMRm
pDsNa0mHJQTwqMbfZhQsnwxzxLmhBVpzwtlB/VMdLOMlG0LlVeH1fRizZlDfX+Ei9idYlfQi0rHN
Z+2aqR3xdETbcGqbj3lYGEGDk33s2UN65Ge890VdsNnE5nAyEOS/njageYOUlnWuiygufLQHrKeu
QjjRM5Rs/nx/++zdTNQIqNkDWgHvvilyzUqbKyvNK79CCOp7kg3Znw2glE8VnK0+mOx1KT2dLtzB
67J3GIWGArwsG8DA3Hxa0+n4my2z94s5xEe2z8KzMlTq+f7kduIiacoG9IXp0R3YnA0jGRw7aRkl
Ff0UhFOqetD5ICIvheVDMM1ewj5PXqYKd+rQGo/qMPvD05gge6fNuI3+lWhWQqS9uAsKmNHlbNWQ
3hbjZKx9/7g6/frUW0Z/EbNQ6NOa4cH5uf20gDo5NQTqgOxuhEzaaW7S3gROkGnr+n0ec/cUotaX
BtUsqAwXoTMp3lg56sEVeLt/yXb4L+VgojLwvNf7t3TtqirjePIx2aFEsxTqb53dfmwtjur97/sW
EV3XAmgYcipJsEASUum7HmpR8tlIO+ojWNa21mlCxeI3LcFu1YuXNvuutrZ+CXVH+Wte0/IjbUz9
SSRp/Cxr4H/W2qi8IH3rfinV8Ehqb2/xaT0gP0o6Jutj178MDElpZE44UCoJYft0KoZLLXbPFQ5U
XYxBpGt5SbceIb5utxyHmdKqhNpxg2wNaHvMrR0Tzy9fiKxovGp1F0Dqnd19B3Oo2T4yC+nFGOvx
r3hFK/OcGStmVPe/yu07wW9AbooCGbflTYNsLbragQ03+nE1NpdOzcfXJOrrP3Qa11/p07xbxkMW
Ofn3oOeBu4OCf73UqxNXuptQ5p0Kyk4YHGVB3OJsBrLFPjhSO1ubGYHvAPXFbtsidAbUkp025+/O
eY79Jh4j8CyujVRTeUSQ2R0KcTR49+R2VOivZ6WkfWk3JqUgVcSvlSsdlQqhlc+2PhzaEe6OxTUF
Hgg9YkKX67H00cmjsia1plKitc+zNdXiocowtVdFufzx7u0BM1cySgFB06/dnIw4Fok6CgarGzwQ
wth8TY01TIJ4copAW6bsiIJ8+9agpkc5iyATn04eg+vZ8QokBmbEFDYBcLzCcgThXXMT3J/WzoGX
G17qCdDVBJxxPYrZZorVz6QTC6LAcxC76F54ddxkD8vsiK+J3eqntA6ro3b/7uxsMA3EJ8TsN8X+
SLcXjKy5aELFnXyRVMkFDId6BLPc2yNcsZTsuNTAO8rf8Utgqw7QcagcU+AxWlC0HSDeAtkPP6H0
Ftxfyt2h5N+GpqeM/zZDZXUephNdKd+o1cgnStKeinH8nzmU7kENdKdGiFYdXRISbk4aAfv1rBT0
IWQRkcvC7Rq/NbvqR1WubpA3ZvZYrYr9Yvbm52ictH/SJFm/4Yx0RMbb+4AEKZwJVC+4nzezRRXb
6gVKfX4Mi8qP7HU9o9SdHqzpzsNAi48OgoP2Go2pzRHHEa2o2rwAwbnEK8/AFD6O1lKcjModPvSN
6DDr66nDotp9aQxx5DC090lBjtIaBoNOeXsT7xl1a8TWSLNmWJP0PCtZE6ALQGvVnvvT+3cPwE1A
8zL24Am6/qRdPCtuUVaYUJep5XfNkgajhd3fbDbvphTytxN90AeChs59tvl0UU/nuVEB/aG63v2j
jl39u4jT4jEGGnawU3cWkN0B6c3E1gW60uZ6KZbeLJW1ps9GFhKYRdyclNmZvGLqxPvfb1TWbIJz
1Ee50zZbZVLDEXkUqonqyguQ6P2IvrbUv3Wpt0V+nWEic/+T7VS+JO0HtRIE1wA2bvEMbWHloyrf
1TLF1swr8rWyfhuUadJOVTc3/7N7M+kBjw+lBe0vdT41haNBr+xC5+OcYRtyiuxSG/4++Fk7RxOw
Kgw8IXnxNCuut1I6W5Fiu9wOeTk3Z2Wys+Y89BOubFwa9b+2BZzEh4AY63908WR/yLBkGvw0j8tX
M8Xh4GW2YofmYF6oX3pjzuqDcGTnUMu6CaLw9DiIRzanCqGc2VKTlOoJYOjApkDkowtvnkSTfUwa
XBZ5prSHcWkGCuCGedBg2duSum5i2UTl1wBie706lWORkdtMuI7xngWHrjwnkfaPOtjaQaV3byRD
Il2AW0EpEJtzloo8UhqSNPYedvFVRdkT1E3sW+s8HdyTO8+4TBZZVsndBRBxPSmDaCtG6IlgMm6W
57qNFsLY1gV6kRjRpdEXnLcbquj3d5r8Wzd5DO47Jo8rDx45wyYmciiqdhDcRtTIksmf9Dn/bltV
eQBo2dkujOJITCAXIwSN67lhT6SlowmgRcMgNyjWXn+Ou8z4W6Spc1Z6Mz4jWmUHiYh0r1I78/P9
Sb5hALez1AQ3C2gMWYfbbJhkFGYOqX70+xEH7Ac9hJDjG0sYLhDttDj0wwZizMkZasU8hXHVzx6u
E92/Kcxe+LaD+ldTxs2lwoPoPIZh/Dih/Pp7p2SJfYqyyezOxhTripfkcUd9aOIaPSVVZ9fnhWoY
PEIrn/Inx1LKU25EojqY3202SgghMe6y3EA5ZVtuyHD76m0iI2zMxB9JPV5EaMsGrkxHhSLoTBWY
RC0LdKQCJJYmrzr08v8sEvtT2aN/Z/Wf7i/5zW6WOwpVtTeeP8HU5tVIrTFLaBlSSooW67lHDSrz
1MZVnyPqTmend6FSE/AdaWzID3n1od+GpQVGNENxfSsNWjv4kOU8HH60CEFuLrqz2QF0XcPFARCa
dQfvx8398HZwAJMwFjCJ7aEtKFvVaJlTsG4ccambcXrIw6Hwe1efD8L8vaGgq0kBEZeYewv+ILlN
AabTrJDWzUFvmS3JxLDgPa0doa7l7b1dRaAA9PVIACUI9Pq4DqVudUkxQtdy27CCqtWbfxeZFn6D
lNkFeGWiqpim8+uwrOZBtLE7NOqnEuICFGHbOjesqUpVc+IDrnaM7q1uem6djhd3nqKXWUpXF02b
e91cv9uPiE8JwZ5/qPoy780dlSkdJicdCOIU4pzX5/qKNrg9ncK8PZJ23tulOshQ+JkoCP2fszNZ
kttmtvATIYIzwS1ZU4+yWqO9YUiWzJkESXB8+vtRd6OqrugK/fbSslAAMWSePHkOvefn61vYnZu7
waJxvezLECBx2c0BEpyV65a7dfSsG/W9q+MB6XqMRhB+WVEDieQjUwaIDEMY+yqH2946DkY4EqtN
iny32vmvjkdGyFrSI8J9dD4/Iq58ntZss3gvphc9tMGOrsjmrvMSCCbdcssJ5HWFnm9n+7ByYOaQ
z1wuqCWaFji8IgLSqGscDIEpzSEV9DRF9uC776rcq+TODvyBdycQybvGcPT0l5EOK+ufp9MU1r1d
y1AWg8QCoaZVk/9ofaD/3v3jjGT7sYjd/zL1JR++WB1yz9lEp4K6Cc/9Pphl/hxnZM0ktuXXt2/h
11kmY0EcIkFH3ZtE8+IkJ1NWV6sSVE6EIb5yZtXXwlmdkz8s5nfd1XTAmlVH1YtL4MURcv1pGt0g
b8Rr1/YDSTW7AfgF0ZyLXDde6EPIkU2PjDJed0WaLU+OtrwvRpxlX5U0ys9vT/vaePizwE7ePIRQ
0Trff0g3ljSzdcDfgz28m+NCo3W/jj2uN3Fe7HSmbtEQXoVRrDMXFs2CNogrUOf5iG1SKNPvWm7M
vhEfaYM036dpfCOKujYtlE3hePJFt6L1+SD4tazr5CsdTcHi3fdt9SHvoaC5hSABmEfr9PYqXntw
fh9u+zm/4S6mCZ/UkI2OUO6vdmlmBVGKrOuu73Nv//ZQV2cG4LGxlWyqlxfRghyq0a8oQEdCdssj
mKTxviEc/6qI55pQLFzB4Z+PCBqwKVBwIUKXOZ+cEQdeTB6vIynb6RRI3YdgFF5YJ663t6AV3jgC
r1vn2CGIKxL5wRkhw72YIv1srjvbvKnpONvp3tW9/d4C0/EOVLm7D2JSOsc6rZ2zPabMS7Ynwkn8
0O1q/QnTusUP0Z0wyyilAO/ecX3QMV9b1piGTak8O8yM0vwrT3uIUG5pFXc5Xm9OONpV/mNy8BAO
R6QrrRvf7doWASfjDkPPfxNjP1/Fng/jNS6rGPgrttHAuQdtF8YxoNx8I1G5tkXAbIFyDFQWQSPO
h/JlrfzapaRVz8Wy78bK/Q5AVkST5wpUgK1bGe61qW2NPVS2uUfIAM/HS43Vzsx4ZTwLcLMWgx1p
ZEKOjhPf2ovXhkJ4BfIcCnj0OF8MZSalA+hIidcv4wx95ql9zJeFRpi+zm7ks1fCK0AFckmamiGV
XlbSR1d4o7OkQzRgcP4zRs2+CZWzjJFniPYe7mW1n5TR7CZ3aJMbR+7KNMnZIcTbVEs4exd3ZNfL
ImtUDWZgVSr0WlefCmiSoW9OxeHt0311qI0lCC+cYtSlx4tvLp3d1gQbWZb8N+rGPlhqGClHTfmN
kbZvcxEq08WMaw2VL2QxL+FFVaS0Yxs8sEktmn2+df47rrplCnBtPi73BjAqr9mrNIP7N6Azm/lo
F+3SMG276WurrWkk11Tl9z9fPJ4x6rawziBHXXynJegNF8u4IULjLovEMPX3Jf4Iz4h7m5/eHmr7
q16t3tadyB1CP8Jlm/SMZaKXl8ArZoBNpGU1wdFex+FQFJMboT9tAk1Pf4wybtLEQIzEIyASpFLn
JxsJ325VA4PCbYkfB54BhG8n67DE9JmOEM9uJG7XJknKRi7D3t/ymvPxrJQmFx+ZqWjwdLufnGF6
wQ3cObGd/Jo+qq65y9DfvZFIXbkvN3Vu7hQeuK04eT7qOju9CxDHe9N2/r6sJ3kXIDyDxTOKehBR
x/3bn/LaFqVyQhGK5xtY8GLXFHmWNMhK91EzrPW+8Afj1IjpX4jctwoKV9aTjm0KrrgYgQFeNrxv
VQbd+6LnnYPVnMbK+lI4JeLvjWHQKuAbncDyU1vOP2/P8MrduWnfbv1DjE6p7XxFuUzjtttivLmz
553MhRuac9k8NZWzbuYBdpg3bkoBp2pv5G+vJV5QOyUt3Z4hIJ5XjgYd5jhBN2Bw6nW6eSlogW5B
HMbpnR5BoHFBsSM/N6pDPuhmZ62dft8HE2L36Ef/qxaj2ycib/4HrIUriZ+FJsD2nFysh7Jne3Ab
EmboL9NeuK11l9h2HNaBXu68xDWOb6//a1bWtgoB/xJE0aRwGSXanUzBnMEGTAFMH/WiIUAqrCqT
JzEO64u51L1zGPIguQefbczdJIoxjxy1dP+NciR2ePsHXdny/B5ONeq1W4iw/fffA+Q2k4ll8HvS
eSB8VLWL86v1N1DF/xAfb5oBlMg3c1k4B+cj2bC5wVpyAANEK9Lj2pJdhotvayidbpU+54Fd3qK9
X7lAqEoCGtAYT3x8Wbz2zcpVNMn1EY2y7WEc8B5aNu3liofqZS0RRnt7Na+Oxxu6FWJ4ti+bHhHe
9JJFWn3kz433j9azirQoLQoeCTWFufpjJX520yZyCByNOMgrFq7UaTuU2u2ReHHi0Jl6I7LBeo6W
Fv/LUFzmAT4sW+fC5TMnVr9M3dbs6UyyKYHmbfY0L8EPJ5iSlz9fRMJjBON55MC5t0X+bUta8VpO
HfboiAx46cntEW7Ejfqr8HpcpTS5wNvDXTsBXIRbTzrETHgc58Nl6DYuPXlFNCfuENJdE0ROk+nQ
m27Cc1cCLT7VxnAgAEIO6OIIDF3g0s+cAihLp8fuOTNPqLt3N27aa5twI1vC6II9xQtzPiG1Znji
mVT8rNqy37UC+xILQlnoq8YIqerWN+Lxq3ca8SNccDj+W2/q+YBB5vZ5KTllNLPU3CGAglmjg73o
zGy3FtNwWLQUO1re6k1jxQsHq+qPSec7N37JtZlvLVlItlFUhrd3/kO07OiWsHi/TVkXUbviTW4p
vwtnqlK7tkUd++2tc+17Yn/B0WOhcT27+J4ZhV6dZXzPtkzMQ5H4btQFgffX26Nc26AbHQ1TQDQp
CPrOZ5WRW5hSFzrq8D/fA4f9UDJpXxQsjxvrdy062IqhWIluloeXvFJgxW6ybeItD/3pKMPc/u94
6ppH4I4K8ClbH4ICMRlih+TD23O8upIceq7OjbV1WYv15gJxYQ1Ok46V+aVuMgWXgz6Yt0fZvsdF
qE4qvLX4kH8gtXERT+oRlpOngGjoJhAnav/Z35ldK+Qhp3lvTz2KAAg+nYxqNCJzHrIbwdfVD7lx
7f5/+Eud+E5NmVcFTLKylUfle3b/Qryhi2hzy05vz/Tql/QotRCqI1T1S8DntzvUtFJhmYKd2ZE7
7BozMY7sUbQqZU5wE692RLWtO2i53urDuXoGmSNx9GYnfJm2ijwbVuaPN7hIcghqi7FzUsONUiK8
aGlpw/8fZrqNBp9wu78vMpPcbbe+LMZrqrR8DtIqPi7j1vopq3Iu9nHviJd8HfTLasrmxtPxi8Jw
uaEI5CBsAthDg9q++G/L7GkNaUEmwIuUWpa7qbVHE726tfgM88Gw7shAfQTXLJH+NeVD6vFOl8W+
HNMYKQk8gbxI560R0OgAGTKMi6BvwnmejSnsW98S+8XpjS8yH6cOX/bRdm6s3bUN6YFBbrxFRMQv
m3jEYtl9jsFohHr/sCciN9NwNlaEzRS6+H/crUKw8vtoF7fl0uRmnVvbnkR+6zCXhUGZOauy+2z1
nVt41LVtSPqP8gQWi1hLXTyCE7y3fgpAGyzdrhFZWHUy0EeNZLk0h6BX6Y1L+trVwhelM4bHncfw
Yicka5VXi6BoC0FaPNhoRBqh4y2LQTfnMqqoRQVv2g3mkH7OS1f+Oy8OPa1vH4Vrlygtdhv6DGWe
Lvvz3VhkaSq8ogMYK1PjYVWd+8Hzqlv9q6+JCHxH0riNwEszFj3v58NYfL087iVND026FscM/9Mf
STehgi/Y+cj+evHHqsYnCe3lstplZpn+9GPZZhSLMLoEIUwoo0zzXD2J2o71Dv3ccQknYa9DKLtq
/UcNSleRtCvlh3kvYlTFPHdOQ0uYlXrOesukk7xs63I3Sd3+MTOHvUENFawD6Aid9IuA0G9V0VVb
Z+Q8VN67UcaKVl2jOGht3Hhvr5w/nvWtT4yiLS1P2wf97fpo1xa/HQWqUrSuEyJo4Z4IseLQymFF
v703XgsUbExP3D/5ZmBir5qpURMlkJFk/kGc53XkK0X37oo8yj9Zbon3FFdzP0xy5Ffv6Bca3A9a
NR572E2mKsxcD1ODdcnNJwkI1oW5oYbsseu76X2/sJQHleAIfSM3vQKSbBEBJOet7EafwvnyrLCC
lz4H6HXgDByyxVV7Kaw68lar/7E0qcpCVTWee+NWvBbPoowAmrfV8Df6x/m4yi+9NktJtTu7dJ5F
P7k76htpFTbAIrQJIwpNZ/80FpEsaIkfFxGEXiebPUf8ljnIlS1CMmkB1QC8bfbQ578Ffrte/TVo
I2Qh7O9ZOlp7s5XwXftxKW69pVcWnO5wCHu83TQuXlKMpAByMOXIWxq39aMstB2N/ZgcSPmQuSyt
6h+8zIcbX/nKDBkUjJv7hAjwsrCKxRPaLt0KhXZqkScfBuvOGQwDe2/9P5R6NgdlkACea8D77dH4
/byh7mb1suuj3hmrvVSUUMdytvZoo97CVa4t5XaqoSRDQHlFbl2lnN2qJMsbLQQh4L2UUU/T0tFT
UIQVWoMPvpPeir2uLeW2hGQL5M+0NJ7Pb52kl1iYkqED2ZqRk+f64GgfLkDW6xsB5tWhCPD4h9fg
VT9oORmZO2Z1H6WVlR6ToLaPOlDTrh7qW/S+awQAqqr0p9AOQyPCJc08y4yGyj/QQ51x0grahCPq
P+l+thZMbEp0Jd2hwWA6U/MuCKiQG1PR30gdfklaXoR6oB7Q736JlcEXPV9bx1eGGhFhjTa99fbQ
8Fk/AlQkn9ZO+Qj8F5J7UhWiTE6yH+ltnA2lVFhpXUpuLD958M2ZWh9Qn3c31R1heYfW16e3r/kr
YQ+O5ASiv2r5oKznv3JM2wZZEKuLJErK1HPSdW8P9qe+M8v7OHCTGwD9lV1AlxyGJiB7xASX1NLG
WCCteOBPsHNKHL3jhi7LOHlUajVuPWDbAl98gK0tDiGQrQ0cS/nzqRHsjbE9gzKodo69vb34w44i
t43Q19jWp7nGjj004xhDa3sRxxw/5Cr0hCsOf7zEtM1tMQJdD5huXGwEBX7jZzPwijEuGBLjcL9L
rWzZu8HQPTR1m3x+e7yrawxfbmvBMShLXFxayiBBmFeScjsYPChlWAACc+j7EUjgj+MRcpnA5t5C
sYH74yJobubFtLRnY2KUlMEJUxF8vszUOFStvmVw/HpW21AMsukLgtVcbNQec3ism70uGox6Prh0
B4fGGA+HMr7ZC/b6TAC1QwKh6shLClXtfOMsrV84cZNseOKKkrkzpncUwdP96lltSFmgvXv7g/2C
Qs93Kgu4iYgSNG1Fnm3uvz0ziK/6DRUy5gaYb0f1KN3mMApS8XDkjLzLawf6Nfa2BQGMq52HpnAC
vAMcmfRIzE+kDvaEg0YY+3VV7FGKsu/zKh5/5LKyDnGc6WLXzbP5yNrhZKjQY/4rQcEj3b89kSsX
Lygljxe8akr75NfnE4kbsXhGIbqocJzpJwB+ddegc3dXV/Schb7Qel/MIji22PjeBTI2vgC3d8mN
k3/t+22uIluvM1vlsns8Q9OpaNOCS0Z41l4kvjgY/eAex9iy8LO/abhwJf5DZgJcD1IjDT8EXefT
DrrUtsV2q+Ej7j7V8wSaYOtcnFSJWWWZH1LPmR4Lbr5IJ7O/0+xb070pf/Q6hOBnILxnQTdn7pf9
E86Ce+qgeWLtxJkwl/GH41ymI2LVPZE7yOOpcPJbMP+VxSbahIoNAEjd5FIWRpEYzWXvdlHQSbp+
/GZ5jO2sf56Cohho/R5RF357l72GqhBrhF9JCy1H5lXQMvlG3cSbc1pbCrgArbFE5WQha95S98qE
cPGpm4ydP1rtx7dH3mLni3O6adNgakLtxCQsPP/OwIGzmhQA3JLOTqTqJn+S620hhqvD0FPFv6QV
iMKcD9MOfbHGc9BFhtMiKxF7S3Mn+2UJdWwVfagRRkv3AmnDfbIAu+aZyD9OVWbujKBI32s5ls2h
i9P0sKa2vHFXXfvc9ONucDmkU8o7579N9OhUWhlna80b66Pt0P7STX5x8BNYLjszBuPbvb3o13b1
pvBEcwiKS3grno/Yxp4BSsaIwtD1vkodJ0q19N/poEB/TvB8u6BjNwa9Ns3fB71I6d22WSvPSCm3
D4VHcSJvd4EgcnC82Ho3xvMfq8OxolsYRqlzMx+9TOwNY8qnpMBZwluC5Q5yWRe2cSf2mBSt4eDP
0x7Q0jli/XzLAfzVTKlD0H4DCgQWSmx+MVOV+YtHgZ9eGJH5/clxugQRjM0CA3G/0iiO9Tont+xb
th18dpDISwmISOLokoT+dYGrx2ualwvVs2igu7o6WoPdP7pdbD7UnhnfUoV7dZy2wWiB2dQ9wF5/
Beq/va5LX2hlNQ0ZcLJa76phtg5BW/sf396mr24lRqEZHgGfDUF/Xdox6GAioINgM43p+0xRIIBq
qUCw/TUkjqBBEgRz1zfLrZbk10QJhuYeBMEjRXURozs/IZuQZNMIILKlk+a3wWrSn0S13oIQKtQA
QjF7M5y2sx9Yd6+f0TxKgjCZVfAc55277FWJWSZU8Lh7eXtJXp3c7XfxIgAuQlti7c9/ly8rcxYa
Tasu14EdtSo2D/40ZrtkJGbreuUChZi4JLw97JXvjTYytUx6CEgDL6Mpf2M+BxvV3Kvi4ktdy9QE
K3Ru0p+vTA/cYys6g5xCUttO1m/7iuiz7dgMjDMb+bF0UlmEppwzO5raRX4CNyapE2IYv789vys7
basIW/Tf4GdGS+H5uAWCg7SpMO6aUKSt+04fZNY4YZOa6z5YzQCvK+mEYJK3KOavVxbRXtI2UIot
Ar8sFLczFCjeHpRuc394MmOxfGgz3d/Ad17fSASPRPrwawgoXkXDQ5ovTJzsvc+TIMr70Tnhjvdt
XfV4Smdw3reX8/VnhC3GZoHEhc41bP3z5cQhNBhsh3J+Rh9zGWGs0x8KSyen3Hbjl9idrPtO5OpP
E+GNowYa8ssKkH168Y5WaiQzdeFzreixHZKmmndNZWdRVszqxnl4fdkyFDfSxlkiD76kNmpndPNM
wqMZkPn+njZz/GPOS/NdDvz75X9Yy6374hcESax0vpbCTCeWmoKli4i2/6mykiTde0lGslIbxeRD
/CuzI3489S1Lw6uTJADdaimoz19W9RZhtx3wL4fRaOOj8pziQVaVf7QBZ29smNfnj8QQvh9nHoYh
Af/5JFFNc4WwAHbo6pdH5dD0dwy6dTzadit/+onRyHBZXP/JqVPvRkX4dYbFvqFJbduoBiWAS1IU
kQge94Izl3SdVYSVNHRB3WhoUfhP1Polc7ypOiTr2H10Zb3+F0BWQUC4HGbzw9vf+splACi6wYbE
DttVe74MIk6LaY6poxZVX2GLQ2NpZJa1tG8s97Vx0BOh/W/LMl7ZsicmTFJ42ewpp+oeEku0h8XK
bkk/X7t0fh9l+xW/XeYg+Pmo0M2BiDUUdOzicCv7GDp4o5U+oPE9/nx7+V434W/Md5gLv4Blqjr2
+YgNAKCoEdWMKEFbH/HAdNJdXFr+c02R/e+RO/gewMZEMldO9h2yI/qxDOzspYrr6t5PbZro3v5F
V5cAtQOcG0htuBEvfhBCDlmxkTmaouw/e6Ip75fCN/9uZeXvJJbRtyDva2eWGGiDquA3oTxyPqA7
6KrTK8BYXIjsNFHN3sVqKfabrNKNtOXqUBvoCEmF2+lVZUj76+RJKGItfWGH1a/LO4gGepebk3t6
exmvXQ8UO2k7BBcDg744F14lhlwnsgeo8kt/58p8+KnTeNCoSjubXCxuyUaXGQeaLfLj22Nfmeav
Tk7uCJI0OLvnK7puHRQ1Gh/RiFrl07C0xvtk8ukcpXHm8PZQaOteOZngVoQCBJ+kZ5fAptPjidF2
cOZ9LJu6BzEXEqPklpotTjB289KlgmkmXmqtx84cho+0wM+g2LITOnRSv8gOJlTaD6LwxLdlmeMP
TRfHXog2QWXuFiNup10vWzMIcdNcluNiusm4y0o/M45qcNWPtrMddei6Qf/r1fU8h93aeWnYj1n/
fjFoTosyTzk/ZDsXP0w9580JLyCnDNtezX9hKzM0IUjaFqTndvkvMb35uZZd51EjUPLr1Ptjf1zW
Jv+6+eg2sI2d3qNzNS5eMscmbu0sfKmwme/TPKRd2Hjq8zFQJyBXmqoIOWFh5Mba/RjHziufSw8g
CjYp2TlRK85eASbX8W4us8474suJeoqNU+0hDVaZneIgDsjtZe2PO7Qt6zRamqUv99RR6nUnGjOb
DwiElKdAlROwmhLSDqtqaZP33Zg0X6HLJt/qrh6+4sXpNpA1KtXT9on63s4ZV/cJK1rsM+n2HZ/B
hkyxE/EwzJEIrNl8iPNKOSGXRP5v7epUPEk/NV/gk7WYb2V+/MHsFIHmgMQSipRpCfm8N2o/fxkx
gcn3coTOF5ZuvXyhDSDNQsvSw8IfafPP67yONhkRyqwuuiMgZWPaP9WrwN1jNWt+0+Ca8bx1V2U/
g9pPsE6jdz+JnLmY+3dK0w6IAhgKWocE4SywRpFZzwLvl+wehbf6OfP9mJmmQXGfuKJyD5Vk+0c8
UM7XZszTbxONsF8hIAa4mKPsb1APyJdjxYNq7zPTpTZQzjkqcrGTkAWXdU6doMaO8MkxnGXaJ43f
Ig6ZmXMdJmmHxyqk2qU6amXj1lUn8ZexWk0XqgHiOLtuMnPn4A9NUNKYU6viCVkCE9JDNab3rWlA
XGMW5iHRburcC2cG4oYg5BRhb1epCuWIDMvJHX1D7PTQW/iqggXdizSWP5FIwuVKpaBFLKgOpjva
SnJMcRLD/+ZMQesevJj2n7DENUmGlok09ssw18VyzIJylnf14pr5DrXKxj3accxfJsS83E9O5goE
I/LmvbTa5h2eyEqHpdH1j3mc2i/TlBnoqw/V9I/nUeqPrAkm8BE3rrKAkKc9996UcWxDTSLFxJoe
Gv9h7eVqYtLj9rDYMsk0S3+cyzvDQ071gVi7tkMfB5EXVyQCvUgj0c2hXLoWsZOhjf8dPH8pTk4b
63+b2Kq/zC5WDbDdJwdgDL/h5rAki/lfmnv542LMGVeRl7Zj6Mx+Rz+9nzh+WLdd8KFPBNu1WVqw
NNa4OM3sRRouvaF8HycKSeuZlOB+RjHYP+IYTCZZN1b9X59T34AOPmr0BzCcLUIxtP2d75e2G3YE
3vWhBI4Cr0nLajhNpR/vAuj5zr5IZWzdwU1oiu1QjP8CE9tDOIHXvQRYa8jd2FXTXeLK6VM3Cli3
i1PEf3szW2VX4+Ta3Y3JnP4k3V7+dp3Wa3djZU+8lIs7I+nPlzZ2Sgaiiko5BC/aG6d6byVpkdyJ
dJ1mJDEFOkZWrdpkb8vJMHe2OxhrCB/DMU6FTZF7r7sibsOmoS06mhakt/edWQucOFdjxT04Vonc
9UZTG2FXpznseKMZ8uc0HdB677NhGXdLUVfjKYvzOX4I6mbq7jODbv8w9fFFjBI9j+NdI0WJO5Tu
QfSWGcWKk1hm1YZ+aoj5nzRL5vIjGa7zw5RTismISrvmCQaDBZRerE23vu/5OdNe2guAGLrzc/Vo
trY/H3ExT+QDi49AvbfAPBdR0Ja5frfI2c4e4lWM8b5FKK754dmjV31N0rLmTlyWViT4YHsSzYej
53aB/93Lkl5+T8xFWxmw69gtqHkij+t/sQoXac1wctdBfGgdNw9+LoSLaieLpe7E0Ujj2RShu8QU
QMPZtHq6rISShVros+2mxYgao/CKIxL6ffoNiWSjDLW9yvWHMMexdTE28VR7ihMXne6HWAbcWZGZ
Bdr4qOfBnD9DS4yRDjMbc3pGNzHTP4rBSq0vwsn78kHwqtgRWoxJ/F9n4yg/HJTcGDxH8qMlfw9z
1pqe5jldnJa8IIBoHfaVKZp814E4Nj+zYLXqGj103QwfUDrPmodinlqf0p5c8e/uKp18RbXNNRTb
xxiS53xqlYO5XzI3jwmIPQSboXJ7+6O00LsFiHeGERLpZKv8RZReXyT7xirsnPeq1bFU6DJAP/3A
uhn2DjqS1b+T1C8TEa496pbI1axO4iwR6aXbjF9Km8anfW7UclHRDCA9Z+GSyCk+aa/Q6bOuglH9
rLJ1U4mcbLb+s9NOi3swORsQcQz0b1G8MUBs8p+UTPqk2402ltx3KRl0srNir3oerVnrU4e9XkOp
3hnVg2xQmE3CoEKvx468VjXxO6QAFRKDpr8ujgxrNQVI+eSpM1Cnc5pSPznrooKntPT9JFyqoY8h
/tgLglEhbqWB97HqMz4K3DQxFUWo52BQx7kI8vlUVINjnRrp9s5d0cwuHeJGE+QH5UGPC51yC2Yb
YZd1tFbDYCQYDQRJ+kP665g8KziOVri6FQp0STsuTmgMA6pRvUipL1r2srzrNxmO3RqXBKaqtBvM
oaxJ4WKBQm11GObGdqJ2QvGqxcRUZ8EOO8GK+niRmQYd1jX+HjXOTtsrucbpDusxxORdcyjfwQBH
pHkdzPxzqmF+R82oXXG0YTS+C2ovsUOrEcGwG0dLfzFWU49hSS8gXh1GMt1Ro0NOuu78mZpVhvPM
Lis8+91Szv1XqvnTGg2OMLuQXCie72sVeMuOlpYBnkfWWtkezQukjTxfl/DPYos/b0xl8r1ykViJ
VDAm9Wlx1/IRq9Eq39mzah60MI30KaYHYNmvY5y+G7n3WDgotZ/cjVqXhqtVeJIHi/pfpOu2pBrh
8/9GVT4QHPi5D8tsTMFUo7xDkA8BIGwowtroe+MfVfQV5TgddCokVJRtGMS+sg846Y3BUSKA4YZT
Xyu583XDzdypFh3q1hx6jAeMYdEfVaWn9phl1Tp9J3S0nJAKX5n/TMWUwxjBKmE6xj3tYPNzMqV2
cViTdVpFOAX11H6VdakN/7Bin22h9Ra73b7tvanct2YSiO/m2Bl/q47+fQvR+3a5M6ZukqEH/5pz
leWZvzdwqhfhQjtPRd1HWvqh7t38ZMRuVt+P+LbJ0EQdbXhvGpNhEH+7i9olRlyve4+MrntY9LzM
x3luLU1g6w8VWz3Xzg6fPAx0zSoAnPWqeaWJxhwnxJJdud7h75Suu6CpXXM/Zh1xWUg23SXPXMZm
8WxNXlq8z3Rt1u+WBn2gfW43XUP/lJw/INgXlyeYev5d1papilScqfXoZIBsjwHf8eiUq8vecIh6
94iJzsX7xltse5+qVt73uVh/+gqa49xucWldZvVz4VbdlxJrrj70W4MQpZ0pOEDUnSovlHYGGdVf
7fI7p0Z/d+nBMEKrXZX3qFathn1jVN5/nhySfm97U1vd20Xj/zeOTp/uEi7Px6ZD4m2XeAW07YoA
t4pMtymz3dwG1YeJa+LF6VtNgyPUQd7pKqvjZ/wK7C7shwKlFzSArXSHuon1Mqssb0LC4+avteJ1
u+tTi5dW1fka3/MOdygZpjVRrO6STX3MX/gR0k3b+SnAYOypUJuIVNeJsQi5UtsmSkVbY36RVf0/
UlXFe+5yuVLkrqvPc1EA6nES0g+xcvlLB4+WzGiG0UtkNoql2095hkTYmGAzuPf0wvA9isknWg4m
P6S0TK9dUQR1vet6QTqGNlsQ9a1b0go9x8b7NMvdnLDKxLNOy755SObRqL4Az/Xf4rhtYB2Opuru
OZP+UQxQj/720jJJqXdXeR7iHRJ/Hsd8bENIdmu/C5KyM0ICvOwf7bX6INqgVqE1wnj/uHqyWh97
R4ksAgXW+r6cB/V9tIOVH0zTIKRXO5XTSTvcAlXeBMOh9buxvPcyf70rOr7WSxPL9NEcuRn3S2et
5j1HM67vQDuaKnRaPEUep2Ft+6N0KCEcirbG6kEEmdcSOOjR3msfp/uvvTUV9VdzMrw6RIqtzj9P
lfCCSKyNk4dFXrdIlNR2EENxavW3RJTwO8h88syJqmlQfjQHxHfg1xYBLmIS1noY83KS92lnF0VU
qdToviKqucgw8bP4q8XdiuZGmYyfnFynfxvFOn2Rq9N+bhe/fl4qtX6jvJWXd5KrYw6zkZ28syp3
rI5xk9af/FTHQKAZi1ej96O/icG3p9DuoHhPXis/t6kXjKdE98F3Geu1P7pJPDovQZc77r5dLOff
WJiztwvy2pV3XONcqW5GpNqtRWk+un7TPKYeQVXIQyFhubbKeBkrEvYT8jem/ZxOne5PE/bnXDJ+
3NRPZb8OxWlyVG5+qtZBdX8VJvHuoxqz+ZhXc64gDIzini85/+us7aiOjmim+q+KwNR+dAZn+C+F
mtntupKW4NCRmxZZIZu+iYYmxwNPuxBfntKspOncRC7RfBdbUhQozLnyh2HMwccSXzl9B5iRWeGU
l7XxNGAcdTdlhYx3rnDkeBx7OyYU0255rOx6Sk5ZY2R/ibGa5gevtvR06qUZH1IgGf1YT7l75/0f
R2e2HKeuheEnogoQ4y0NPXieHeeGircTQExCTIKnP1+f271Tid0N0lr/uDi9fyhWd7dvWz4d6sav
aXtE3zvdBfI1kJeiE+JNFEPDcCGmGkW9jsSnY+8Uqk09wG1iTSCJV9dPA0YwCrfmX0eImuDKZqno
KTT9Na/5ICmm4RmVys7dbHAd9YJuVHQH7kzrdtCDlukaCkoTvIF/OCHOQ/91WytnasunykMP3VQz
o+3kffnG1O3F1YqsojzQ4gaLhwwPC7uveDLjHB21G0b5yd9bt0m03uWULZQsrsnS8jClnKAcbsx/
5j/HK6su7YfFspOoiKq/vdRbkc1BYG6qlRw3kzROIcCOqWw1d02f9zrx5gmoSFSVz4XSy64/2huS
ihNL3kTyZGTt5donTkfjEPU7Uf/g+lZtzvSmgKTZxL1zmGDL0tdu5ebW3aV/u8k2tBMbrNp5lv04
7EdAL9c/LlDrn8LE7nYYJLGdRxukoLhxZTftKdpbgkhyt5J/u5xI/ITAQMs58Vq7zmlhRmnPxiMJ
9uIV+1bdys1cG2vwY3lJMxGWzA5oldEh4jsazoMow9O8CQyUnDoO1gqSk/xjkc/lcEDF7+z3hGsu
U9bFvTt/TBZzYrbz42TMrPjXCzQU/WFRoi7B31h0eEfjwifMzAY7Gfmnh6SywvC1cPIuTKqyaMuk
6GeQlqgsBuxGdZdbB5cY/MfKosM+qbFr60ev3MJzbTdSp+BWzhOHePMLkUPpJa7xuu/S8tqbaHYR
4VptZdcXtTInEtbor0Eq6917kXimfvPTXtskavrpTxKM4osIEPHW8vYtp8YdhiYjF8f/7OKtGhIh
Vn0/eVxO/9bJ9t4JuHbGDCW+fJiLJdrZSAKwHyC07TdGH4/G0MW45WGVrl3dWZoPKymXfr2oXow9
0Ziu8zzL2rbOpaaC7c6HDZhTEp6D2w73SZ32XRWrI3o28RK1lo7RHbtSJ0Fg5Zql7//f7b7G1g8o
nVKve+So8TH0aLbMhtkr1szzxqhJZ+2Mrz6HxN99YVI9ECrW+hfRjMu7rUk5zxTK9ziLuG4cTv9o
uTN4E3nyeU9OtYkb673v6vl7d8O1T6emFMPR8dbmatfy9sdpUGNzWXA6Tgn3p/hoHX8v0qidy/ws
Ni9/3t3e8DrZFjPyatlD2i8lIUqkhOLSKccSV4GYTGGSeZ8Gwdda8LXN+R4+omgGO+TxmdykGRCy
pBvyyvO6EFaTuAq5fGY629apV2NaYRqbO9Ib6n77syC4VQeZN2udVGFfARu2U/lCMH1eE8LFAH0m
gRgcp/bH+nlSmNqOoLX6Tfs10jLEiJM+4GOC36xKHf2w25hLaLE/JmAJ6tRWLthDPDX9/D3F7jAe
+9EW6rbzC2392ekM/BfrasoPY1N6d7lu1E8EMFxnclu993nOq8vu5kWTMTL4VeKvJT2zERDiP1ED
nmXlrAm/1sO4kk7R5bDxCd9+Pb/o3jX7ccLAtKQ7J8XFY5huMpyF3luc9wbCrrTGj1h05sUEXD3N
Bk50GArtvPVbuXg3rVHNs9nW3H4JGArmo2WvkJsbXgF9gvEcHxvcCU3C0do9WjvLY+YNurtEkIDu
wezMkPe+affTSggge8LuNG3mlnL6dNE+jxfiWZsH1Yx5l4SFPy0nxxqbc2R6t7pprwISlhy/7QG7
mp7RiTsCZ3S+tj8bYPoG5Kxb97BMgnF+zVfsVm2wT3m6uZH5jChrbZI6CsWTFVQl+6CJ7PuBGsop
C93Y/GE2beTBnljd0pAZvzkQaWR+qTj3n0g2lO2pqEPvXUceYN0SBHKn+2GLgYH7SP6Zl+r6Vbu7
nwWW6b6utEd5UHsnPdyC8/7ceS0rHBkWRO/udl4uybgXwxMWV1pL2zWceRFUGx6j1cvXhyUY4gIp
xT5lu5yD8WGOLCamIhrqe8aarUrHqnKX1ITB6iQx0PlbX1Bm9lEPdcvHRC3S+GqzgH0R/BrtByVo
X35QWzXfeQTC+LwNmMslR57yRFLTl/Gv6aHZTtum1QOOsWCHDaBW41FUAQ8cYLNKpCuvw3SxDv2p
6MYxY5RDbueKluJbl+Tu1wlFWXfrF1V+HrlRXvu9c+9691pf5kZzj0K4jfP92YpLF0sOtU6JAc8k
eMi2lHtfzJb/DTjoqwt7vH+/D31QnNd9wGaJ+0v8RiZff+ecWKDYeNzuNqep+oSBa/xoRNVYcDjW
eh+svcWrTzEHScPb4ImD10bVmEZ5YUucFS3vJ69qvGahxe8C8GrCuy0qQi9zCBtH3Exv8qPj++AT
Wzw3AzqFMbITECfPStwy2t+U9pkshm1DR5BbAj5mtNaccHtvdw6Fo1SRgHrw8rBpgYEycxL6Gwrq
WBgfIDIuvtyUDYa6u/IMSL28ckdbTlpvyFWzoNyX6i5wRu4dw9w2PIBQbvJu6WPWH3KHXXVpnaIU
qS/d7TGXe/tbDiFWmcWnRlVEVCE+eKPkYyObrrIOtZqa/d60ov1cfCawj6YNpj/NUvn+SyPESKng
5M/OXUQj7M1mvGrJVppieKNyUXlgqV3w09Rx4SSQZn15Xyp7vZ/GER5l1PH8yy2qUIJAEqZHC/we
JhqDya0KgGvTti3NQ5/LZX7Vy1RFGQESuks8USiYG+pobgpTl817vMXufP1aA/L617X/EuHQlpeF
TdjKBAn+b4MxC08s9T7xt9CAcfQr2cXHujbRJ2ZUfuiqJTcwIVPQ5Oncm7lPAyNydR5aE5rbJqq7
540HdLsRSuXvET133lvXt+FwKKGgzVegpL4hdRABzG6L1jq02jXgc4uO6ZbkzJ+Yl/hVOFEaovhx
jljxOQcmts7daAnrvqnQINxfocQ/gRSBISIiYCxZ1Oju6dbZek3XxV+2zLKk+C3mabQSx4q7McnN
MlTHYYVNS3dP6A8gndg6T/Wmv50OOuNBiVb/BJMtH6dmETj3kLa6h8ndMHbWjlnVIazi4RkiHqdW
WJTxZSM5zH2r/QoyyRFEaqXEW4Txp4FFq88gyma5i6pgfG1aWLPv0ZtneVDO1HPQB+2WNmwBG/sf
C3iy7Cbwb92Y9+lcLFR+31W78hWwI8bCy0ZCd/M2lqWuEoaYoYTg2YFTRxa8+FCXi6j4FMMNMDuo
H1Z/9brneJ36f7SHe7RiIfDiNG0LS58neEJ1pq2UX4h7f+SjQUbmn5GfhNuh13513qzc69OYdKsr
hZTnt1A+PvtA1cX3ROgEFXqzWBKFEA/DP+GxcaSiG2l9DfY52K8ulP4ZI455HGSjzUEReJhzgypa
LwIoKtBvDtU5LaLePV+VX+T/q3CunqBcySuDNM//s9nYCeloQwt2dwr0fogCRz9UVHXqpHSq/Q/0
LxQhxaF+npBGyqSCnpSZ9RpAedsHSy/Oo6rlZxDFnByt3Iv/xrbP24ydmz+8IuwlCBdv3p6oGfT8
KNso/9mDVv/1qoFhe62dijm985890h6Hh4HQlPk4KmFljJNWeRyqoZue/WVVZ4f5bgd9bPw+KUs2
piPYu69O/C6hC/TVbq9iQSn9MrB/D6fFrNZH3EwbYUPLEDsnsrwHdanJiB+T2i7NUwTrIrPJ3XuU
1lW+rWSV7KwsoEmTTcGZwzm4j6Oz/RKbGSAT486wnEYNZgBDtbg57KGxX+bShH/moXTkYf//89Fh
AmlSg7AaDnxfnZp8cjf+Zeu9dGAyxua/zsmJg+6tHmtn2drBaYlGWaX8lfK1GKzBeY07ikaS1R2b
8RjrQYyECYUbCM8soBFqetiCI3SZJ4H5bYwRKzKtPfH7XHU30E+kItIlZvQxUpVnp3XRF9t9Tuzm
4y42pDgcTva/bgybuwax93xqbEl7XB2YIJMcKVcosh0aNCu85mWM2eqg9OpKsskEEJaap+iu9iNl
XYRyeplRCdSpe1bPYk7Y91nkRRvUKWyeUTdxHUE/u6ymcNWRu/TZwiUAgFxYAHPkyv3RQtSwvlE3
qazs3IFNZXZVm3SLMl+kLozce0Y0J2Sfxc7x2nrVOa4KOd548Jt8Ds71gW2UKdKgYPS6+Khvq4MI
V/Cxsc9JLAJHIYWATLHOI1vNDXoyMcrYJHVfxvSpcUGhJBE7L73V4fzJmmFWD0NdwUeiLSmjhMVE
fTE/yy1hUW+CxAkZydIOPepLV9F1eyvXkC3IGn36HIjgFkdMOK1O9y5c5Z3vD6rN4iKPAFB8U9zG
sVVvdxYlkHf9uOKI0pMLheeZEgf/WAxzf+aast97t7X/+u5GRUV5VaiC5PQtTeCNU/O8WbmpD//P
18rGQozHfKm77st0DUP8Uvv2wzgVLfp302G39VztgK9a26iTCN/2loTUyVxICoFZ8Fa/8RI0m+Vr
XXmNc5zmHC6L8Wa+hcpey9PoeNB2u1Pwp4sRHc7FIOK1ENd7k0p2EqA1DOe2vBSQUeOhaYuZ/5Av
cPFiJwpxa0NZHZmZV7JxbbruEvas9RJvtR8eoNnq4ZrZsb8sNaL+tMARFJ2bEgfGpSIT6mOAn7xZ
92nrDz1cfcHINK/NcVOdZSUNy8S11MJR7y24yke3bzsRautVorBEQTOleTUSQYSLXA43FgT168DY
5L2zDY7qyRNmCP+Cu5fIBMIK8qYFEDJps5YOGA9aRKbeYu2/61mPCp/tiGcNP0t+yVtJcty41V51
EY4ZtxQdJ2c1rHm+/QusnT+4sAS9otRomNfFuIsE8Y/NajTE8bGKSj/kPG0399w0qn6VxVD9LmZ4
ZLJa+gLBghMvO87OTv6F03AgGHa4uIrj3ETjcdvV5KZgBQghmMeRLcJVBeR6xlN8222aYryQEhAU
Uq2PpmjplfpmU2AU2KOw+a+HN1sSU4FCZU7rLPvtVtci2+h3XzC6uEPqI3pXF3aNecyaAmdBShdh
cON6V/XBUnKWH5BfbNxwfmlgypXf2Yem93b92G+EQ4CN0TOX9IqjbWjQHJyXuee8jnTQPaHmGbxn
2+V7+h2ovdnPM2d5lIz2UgavMlJuiNNMQmEb0lrKB3gPzjqYZUA4d/TcGKsvQWtJAczF2xo0HTBL
66wgb434gDni6m8nWeiPYOXY/2y8qmEFvd753O9iO8zxNL4h9c/r7BqJVaZ8zOpzWOdwvq8625UX
UBZY//b/v8puR43HF8ys81xUArGBUbv83NRWDkndGjx3sSokmbtVJQUm7F1djGHkuUqt6+jgDjnR
LiPBK788oAyeLMQh7cFQ+9Edndbjqgr5n3+G1fdXUPXIfgt6U/3YWymLBNGJ/d2PYVDe5nqgZw7y
LpiOzqbU26q39m+kGr1npDrJ9U7N7RzTaxYN5ISKkljefSYZ+MZxxuJfa41ReSA7miBHzIz2CzsQ
+vMJvLvgs2fJWtwIJZb0nYn7e+RIP3QUnawZkXDFfzPSqLcJJf3KLyCdII28ARhSe57lpjruivW3
Csf+lar6GJHSPhbNkX5qF11BWQVp2xNPT4rIMBBKZDsa/cA+xBPled5eVndjE7omkTVZW6koRsD7
AWjybkcIgLJoM/6/IVyI+SV6fXinx00TTqKj7bUNlOMk3D0C5romTvFuVxyJabhPASWlwMP5/aBH
IP5xMFaYKRIt19/z0tneYZF6tu+h350h8zqi2zLXypvHaOxcA1LVcIvl47wvz8FqBUGq9bYON9JY
jAy61t59kIt5y4i6msp0NzK2M443ZSdl5NNFM0DXZH2k9J5OJRK3Kz673XXR6ATHZVscDyvUoLas
s2QQwPNtzYe1IA8EIpj5zOsVBeBzXoUxB/asgtucOeE1Fx6CLxEjW13AaTCc5EOwHuNYh4+MIf0X
hJfQD9FYy/Nku2Y99wN/NeEYTf3geP1Chtmg1KPV1eG/YG+YEiBco+4ID+89akbfL8iC3k/wxyCw
IQicoNBBmTBK/BIBxCX3QJisgkjrv7Uo9y2RqENgR1dl6pQpE+nLuEOBqHb0qmwYusUmMZY0L98u
ZAThYbMyJehumEFthfQ7o+iW+5omnYlJtIGsyTq/LVCAQee/DJiN/MO0ivEn3zjGbuWEPCPNncZZ
UnXdJFll5cxgnRfV4zyaVr9VNXq/O4sGvrerqHRPIm/bzwGo8vjFOjt+Q9W24mFqctOmqGZyP7OY
XO/2Hh714KzWfleNxngJeojYT0rw/fmOYCj9Wvo+XWI8yRxB2+Rz/FHJqx76PaCqFP3F1iTLurW/
g3b26xvuM/97zefqYSNA5y0eh4C08c1H7Y5con4n33/JD54N4oqSyY6ewPi96b4MuHgSpcuYrL45
WH72ygOSJ6Gn2M+NW9b3my0rVFJw+QAbekQOEQ1NdMOQLsq0dGBA0i0o2rd1oRD7iCJa24+yXDh5
2CX1T7cZ+djq3OKR7DjtD1Pe1EdnopEFAhEk9nPr2mlMFosuZ/Tw+fbQr/uq//P73TzOrliiE8N9
7mRTPi0xGkYr/r2r2mchJO8fVAlVkfNfKNAKZvUi+tO1KwN/WitKRr81jssDR9E63kpRmAn2gJi7
wxJU4lFZ/vyHa3fd6IwRvcncyek/C7nX6I9G8j3PXWyb4kbV8wjjObTxg6PmwDtseQS1TBBY456L
eOre2b1bKGlTFY8cAkOYlmh8v9UWyi+xFIDxV3Ds02uH8k3mvQgPBZgRvzPZPTyMdR0d84ieiSzc
7eK9scuetMgJyRHqoSYvEMn1HKiFGYcXqI84yVeKg1GSjgLwaUTVyvgQlb+auWrGrI5i9ZZXOYcC
igH/CXEsQi6H3++5Hf3Y56goZJvMevDG+7m1ii8AVkp37arqCRaNFcdsUNTjjfB2sx1MX5HqSGCe
+Quqh3GTyP69OcwSgjsjEo3wWGcIYn3dRUL7pZ6b3kWuZpyS4HSrfdjjWvya8Ve4N0vkrDcsbS53
GrfKcnK9XezPNeDXHxltxjqoOWSrYM0sgmM1L+HHTmK0fDDV7hZssE335W9WOGcm4CPhjK12tpJq
7O0s3MIJ4Kds5HyWc9xjoS1EcQGLlt2xcwJ5GwiUx3DiDVdqs22g/PveuH8s48XWqWiagl8nHtx7
Cchs8ZSuWqV7GQn+nc11f22jaIITuv717LIEXNd9PTxFq+WW2ej7PJkRIqwvUuKARddCdEjHm/Kl
0mFRHIZ59v9rgxDFUUs137vTds5rVVuLhUouINxnjamWPQwho8fRaif/K1ym5r+qcpYPMjJwnwc9
Hy9zmrWDYMl4SWY/3P8tSE3mkxsMFltbN4u7Bs3grwoV33BcoXFC1B1X2hlSbsbLSHe2QuDN1FZ1
ntoOiLMKxuJONbdTHq7dQY+ufPdy4WyHlTQZ67S3V8qf7p/luUUbBXeSh80HCh6vR43g8EG5VeBD
GbNHPFX+VFDlWsXrn8WWnDYkOEV3uY3C8rhua7QmYLXFV17PNipay3dImxJNuyWWhHlneCRWShWV
khkYafurRciINGtyGvqGvJ7EmfGaq3MGIB055Z3RBTWUxXPOY424vLIAKkbdRUhavKAj43oW7rmc
Hbs7D45vHgMoDXmYEPuECdkpRiYEzWh9jRMJl6TwN0gX2wN4fQrr3HpBLoUooxgn+b4scHRdsrC1
3pCUUHfoq9YK0TOGblYmRkWII0t5J6KsvS2ddBgP/IUFcjr0D/2e9IiIp6TUuToC/msIw3grPXaJ
pVh+x2RQ/Se9PPyLHii8FdoHSHZW5np0OlUQp1E8l1NWCOO6p5DP4C2MK9fLEMHNl5m0nOmBpq36
v3WwSvsBMYa/3Iy9aebH0lHRM3xn3x3Uot0nuZJBdrP0Tvu7Q/SN5Mqz6Y5rrXV+oMAwWJN6FtUd
IpNpoAC+tT5gCEt0xwjVD64KuCnctW2ee2WF3yvJufF/iA3FdJSozj34zFXeI5gHfFSzF//0SwSs
JFCWZRpLKdUfbt1Xh2iZPOtcb4vc0a9ue3fjT7kxp3Z02jbVqAu9O8iQ/GmO4P+PRncKGF4UuX00
o4Tct4ahprZAVMBBbK2vNvrX5shiERz1VtrmeO0iwSGyq2hBsTZDLNaQbl1mIqQgL8swm69i7JfH
OYgKdZzzeYAgCPSQ4yS0YdNr3/NAAhZLaAIEXf+2WJH+JfYY94T9N5w+H2vn1fqbWHfuua0dpJXu
yNrqexFt3fDit9VqElsxLCDcX2onmWszp8HAknstwKmcJJhgtEn/RndxxF4bwsQov3koomu7J6I4
+0hbiosPYp6226JbOOpJhEAapvu2+KkwRgcM3cAztzwXIuvWjrMQAla56I4HrnDC35uN1G1/+F7d
CM9R3q/aOwQY1gF9omUuuTWGenh3JhdYh0UVdnG9eg2Qkg9Te6Kyrq/POY3XLwXdu/Wd9qq5Y6aW
6y0aF/WxEaJ+uzWFcACsKo41e8ASCSW1rcZJPbFGTmapOPTuo3m1u9PkzGt3Vn1lb2k3MQmDNAEE
Jw6tSFzYuOfOg4+MG4OxqBFm9U79zVLkYS7SzjpmToX2BSl+Sc8qSsvy1m8sOKEyLCVPQiTMfduR
45YhROsyuwr6nnU3UvwojdFf3rih91FL219iV8Eq80TAh698G+PzqAqEmLrx1H2suC2SwtrKIEE4
qvPHaHEqBEP55sVPZUzNTVbP9BLchwu70IHyjlhcpqZoO8aNoFnS0gRsozXipTvo5r4/scHOz/7s
oU8rPAzXiZNHrr5wbI0Tq1rf/41CgC1E99PEQb7HUXfwUTPlR59CI3Qnjd07lxl0gtaHiJNkoQns
TVdN/ROG8GQZZWm8vOEwzr8sYHbBacjCl6DCLLZjj9SMRjolybKqnaV5d6tyLY9tLWyHnEUu18wq
lQ8xPSwrN01X0A4fSBV97CgnGMjjoAT9kAZp/4pugH2iR5hbIc8FMstn+P8ysut0W/LWP6z+tjyS
8qBMhju90od9nzcIgmXqmvsO8kglVezKPq13amGTnc/d8F7Xm0khX9FiTFZgnRZOteU4UpRTHsvd
u2oMzJo/eGZRoNOWKvNksNflk4hr/bz2emJtpOi0Oiik9z6UJUaZxG/ryhxEPbf7ZeVpBsxtt/yX
zz/5JEQ4vbYjXVFZxwcBYxguCI11E2p1I0BK7kGyZjJFvWvCgsvV8ajXvZbHqFQhMf5bZbDgoH7U
h8LYtkyvPn5oU07N7xDTgMgCNa01Qc6uZB2fDX05UU/pbFJ5PeLZ2ONQQGQ45KzYC6KoAQ3OTNxM
K1+tpQr1Zc59+65z5whozcHJOKJ7BDvwexHc2iEmLLwNq3yhs32EYQu78dbUS8hLDUr1Xed2HxwB
oPl/ec2legCcmF4n5o48EVNcPQIo+FFWGV/Uj6Gv5te1E7b5lKIs3MtE9WT83S2BuTSj0BZkfV7a
PxtMmX7oNJFYKep3j8h7p26mU+6a+uQi1pd/Hfqpgn+2sk2fIAwgIFW6o0NjeDTYT1QiANSpffRf
dy3a9iNgTdbAsZW+Pur79ZFRWwv0bunoxE8ptjNOiPmmEW0RnAPRuIhsw73NHBAxk+HSbRu4J/IZ
LwU2J8Pvo2Hbc0C7X0XRcbZYKOv/dYVn/5A5iPiIfN7gMcfDBNS+FTgYJVBTfJpXYO3DTAbNBE3b
zMjIbel9gp45OlPEqRto2MX/iSeFnQTZJOppB0H016SU/TvXOg7udbPs8+fKRfeLa2SPUy8gtu6A
mqNQkDpt8I0zBphWr76uHhY21iKTztBsByq/rYivpV7PnoIuQhFV1kHaDQO4Rzcq+1WXcJwnfhiU
kCws6rNBEjymoLnumLm0McmMRaD5O2JXlP+sIO9+6g4Fx0mOoZjSnsLgF7+CbZN6Z/8XwCb+BNVc
bh82jzWFwRUVzoc43vdHicx3u+HtHtRHZUJEXMm69MtvYJJhOnkQ5IYF1ZuoIsTYM703c+HKl0n5
ZOrPfoC23tvj9k/ees6d0CsQUR0yuKZtRDJ8Xqygyc5mO9stEsRmP8i9mV+msMPowd253nTe0hHO
b7VIJGEMeVd17HEii7nh7NHzFDyVQWOQsltFdD+KfoquD8wE02MHu6wPhdBx+auVWyETRkjaGGBv
HPKFKr4NsqCK2wpJob5MSzigZR8DFoI86phDKcvSjMmq3dbU8nCoJNHs6I2JRTBb8EO4TwZ2aTot
lW3eeLn0cpZykvap4OI7w5QhpJqGyb0n5tTZvhfogzzjQ0Yo6pFOjdZpntVdXBNskjoh+9DFYDX0
UPxQa5uY3rioxaSz738mjxLCR5eKq/y0wNJ5d8q00bGRi+scXaJSf1bc6vdATYixDQhQ5ssr08PH
a0Mah+v/j2K5lGDN/fxvsqP9vdZIWRNHz9WrR97VmtrNqB+tzdv6Uxc0wH+dtbak8foFGJ3YedFp
8UYvkNJF35tD7Xh+992F4wAG6Qz5P0CWGnOJOyz1cRhxjBzqioeMCacufpWNDYnGzLrGh7bbwVtk
CO58KHoEKzfrBk40tyMorXGkDc2gwOXZC2XbnCVclnjS1ro/YrLAXbZOwXbbsKNzJdtTya092uWU
7Lismda8FjNlBZoYPJgFkwduOw6EaHDtF4QRpkkdbufwflG6Gy4bDZZYyzweyYz9yjwyk8o6kRW4
MYs1bkSwX3KO0XDFYk7R39peSnJb6Kb1VCxvkWRkvnHqkkVJrFZ+q7gvL7YI5k815nBygtYRfPyy
RYA2RZwUx9xy7c9VM6IlrRzmVx9X3hNOePCTbsmbL2ta8jcbCBkcbpvq/jAMuvgB22ObqidiSN5t
ZoL/bAG6CnTHJA/l2mxPw74tPPQ15phTZHd2kNbcTc/ALj7w9ox99xRFuf++CdlZ77EUOeNwG0af
fa/2Xz1zIyqLvWLqWnxDaIfdEbBsLTbSQu2040PDg9pkYYEFkr1sDaq7ohg3OCN+JkAJCktvQEl8
++jNkT2/N34bFhe7mYrr99OWWEZKIxhgmewgRXxBifMQVq+AkXl1JlWi/MIeYxtwuE7DH/pYlo6c
EV332LW2/0B3ToV+lKjCt7burF98Nd12QCbXvvdXTvfQiyL8u1CT/K/XNuP9LJTw02mPdPMzd5P0
ryeou/aQxsp+1y4lfDdom/fuFf7dLzh5pgjsRhJP9aN5M2Hq8mBg/JWlw6BW2+6BOLIFQdZm0Ri/
RHV9m4eLMC9Ib8XNrElrJDgOZcG565Q1nN0RIJ7pNZq9IyhChWJ8RTEElSpjGGntfU+2aLhnSMsi
0q1cpycCkHB5Smzpb2Nl2/+JsdhuxsKpATUbuHMkgrt5wvqrnpGrFT2wBvkyz17pDe9V71ofc9to
cZiZOx6d0bbysxot6x6NZz69ux2+u5Sg0uVM7z0gttUu8oUpUQx8fcXiJhi87dto6ENkuTFPUOKC
PhEZ4Bv7HLZz2J9EVWzDyduGxWSFnJGHRmry5VNMT2n1JfpYx48AA2a515rhMlUmOMUWaR7T7P72
dum+QuvYIzP3uPmnMrfd6jxibOivZJf7P87OZMduJcuyv5LI8SPK2BsTlTXg7Rt5J+8nhCR3Z08j
jT2/vtaNnIT8CRJeAjHKiBT9sjE7dvbe63wwVCOih1pn3S3tsTzZY2pMr/N5GZIbmg8yCdPFG9/h
+7M8JaTVJyME05f2Wyc1fUWfrkqXVRv57NBVRTpsVTup4+/miUbT3i1dv94Us+3syo5h6dskZp7G
iwU6MgGSlWk05wzvGP0tWgHrfpakvHE4cERcz6NK8kNR9807S3d8v9idMWzMIkOqqu2WnEzGdOYP
gyr8hG1+Hk/K59S7ctIRyFtvLvZmtGo3XzelzOR2AQFJmmKiY1/k3FcmprADu+5cDsi8pUnQ1YxM
+0BSPX3CQyJzQpYSrZACKGrujdmovpPZQP6paYwCBpj72iYoosl5pkqpUxE3JpSmjoGGu7Elq/0I
rXvskMLoYaPdq9SjiHcdCuVixh5UOkxPwXDX/Yjpnk8c2ascfzmhZdrjloE5kYwBltzGtPhT9CTT
LYMJahfn9RDE9MoEOS3K0f4ZYbF4tdkETF4wDtSYkLN46zZgcS8OAf8eGSK5mgjlJGFVNI7aSbfG
fDt4i430LWvnbFKZf1iVP5vbRaIvhA2gmB8tx/vkgDiXv1upiysxHobhO4tIPeGxpwzdEpNT31Iz
9SU5FxadkIybpcN5IRC7LjgXkuRxqwhh2Qn8V2KyJVyQtJQmSlKpvvs+mWlNv9VfZRR8pyjuJCPR
tKN/UArgIVOj4wZQLipVHWycEncVQ+r5KItpculT5upj6IV8cXoiD4CREHWteOK7DwyHnbFu21ru
9CywtMZeNX1H1s6aPeY574r8eTpfLx3Wkz2HeQRGoPNLT4qyE2/kzmiOkVOIj6UgS4IR0iyK1ZTY
k7khwEoo0+88eTLpvhXbYgmIGkIgwOPnmNJ6rxfTf+p13V+h09Iir2Q1PHR8xyVfuVeeCMNgdqt6
UlJZaaNZiDlPr8fWdsR2bmOHpSTWOO0TzN1Hw2XHWTMtTF9DCK+/y9R0Pua6yU/LTB4AucxRKHqE
Hj8Y7Gbf25xLUUsZe2RsU79j+FY+0GW07Gop10MP/xu/Yoz5hj+Qsy2WieWGr1r/wPEI/r+tUKL2
uVl7ewoAQAqVMkgjGW2FDxFaZLZOGttyXwKOUf06i93KWjlVkMx7u1us4TAWeXWsXJEmq9iofGeP
9q3KVQxqEHyEEkv77DINwzxgJ0d3h25QYl7CMNdiBeHFD0e/ms6c8tLgaHJEar8MWJBv1eSUHiSC
MmU/l9S2GylA8oVZNsxf7PHSgjGzMfDXY+s4/COGX+Wv6UKOZUdjnNdc5qah72ASOWrlRFlwSgzj
0nCLvOzaZZ7iu8BEIvh/T/2TSGT8ykkgWEJ/jArvAKqtKk51QTf7zkwbIz1Ui06XdYSjH4NrVZm0
iIi5+FlW5zc6HzMzpE2jXssgQHZyqgoVcTSZQLjpYnNI1jlp8ytCoMQVOVY6hLW9cTqTsUR79yk8
rLC2yh5Lau8Dpmzz0pnWljnlLpsmw0pXddsPZytq0zdLdo568ZPJ/DahC1XZWpRNVG3IHiVXkvZW
sRvVHODqYwBCsOpYqK8xY9jWD76nMjqVibKuWCcTFmfljt1ZsSAQaCz4fea5oLVmH3NAVNnBRRO8
HpNu+ObjRnoTnCXvOtiKzmZasvZZtmk8bBKnq8a7CsP3OiF2S2q/YepiJXs/ODIsM94LVY6onrFO
NqkFK3jt46iOt3bkyPJAz7VqmLodsPry9+uJcmvMH/qgFd11kafZyefdmdGtGnoN0cDYi11PExhg
VJEXKxNHPZk8gPCP5ngxPuJEDx4qSY439Ea/eY2HxLlo0BlDx5THGLxVgIqcho6bx99UhSSDe4Le
J/M0kCvWbCrTV5V5fF9pRhwzNFjX9CHKouHZpV69ic1CUT041vjmmnq8nzKGb1Bk9vY2IKL1mum0
LdeYx4y9qNr8m9QdB/LcrroQNcuCoY512V4niNjDNnLSRK0Z3iyecTypb4abtSfeiIYdMcn8u7JO
RXSyGHxwAmsy2YdYQuPe4pwlEgkmqL+Dhlwva4J7BFJqeCLRidMTlhu/RPAPZ4SHNtSW19ucg5T7
gigXJHuT154tMPfLR9pI7XCOsecVW49BowO4R1F9ULi7NoMKAkuwS1lQ50k7SGevOQERo2sbRSTE
mmJrlWUXt5pKM7M8Q58bxm0edDYKblWo2xIVktaQmUls/VPkLl+qjBKaeqb37EPVWIGiarHyaDu7
NCo2o29aW5hdknMxGgTmuKhsVjlxX6Z25t1MynO2jMM4UqBsxg55KhT0R3AUMLAC0MQwKk5bkJL0
qRsuhnDLYreBJN362KkiYmD4M7NrhsqiZdnZpEHRjAOT0komdG7hci/stQXclxDknH4dx7a4j9pq
Lo/FXM3XbR71V9TBiJW2Y83YJlunOUf4RolYG1FLEW4b/bVF0t8iV+UOp7ZSwfJI+n+58kVXJxz9
LZzTFLOahtsiCZLzSdxNPiCkreEtsIC5K9IH8cIqdMwku/3O7cpi3BpIjWy2GOmyDRyD8pqZv3y0
bH3OHWdlp9pHNVQTGFxN9ayLyD8tJst9SGFbPjZ2Vn4ZwC6rdVxE3ZZTmCTIRpPnQKGLgylXCpI+
08vk1qUM9zjgKg/Z2veb5a1WDq6JenGbdZdG0RVAky4+0yp0k2ylSxHws5rh0chj91gT8uauIqHt
pmJ2hk2LibAPFe1SGvOpb5Vv1siAgVOfEXgbQiN1JvVUgFj5UTY27jGjMyeLTDvI+3Fw3CmslK38
LSUdxU8GRCAPYRM2yGX5jC8Rgd6MN+UQiZMyvUtUiKBfhqHesLEhXFyPq3zCdk4GznLo0naQBkNd
T7O79i9tGBozTkR+jpz6EjY4kborY8Yrcl3nvve97mobjz4Fgt4szhSIJ3a4Wh4nBu8tSOcsvmEy
KU08bPIM/BButhy9HD2mCo1x6Ixt3VARrjvRsIJXeDpXgmx/vAqwLxIfZm9cTakcruiXB3xYDXXd
VufkVC8E88k+YadiuDjNgQbLYZrpt8jru/gB52jSbl3eo2jVqQa6kETdItyf95rkLQHC5KaPrPoO
G9FAHpazoFzB6gh+OGMv84OvkuGtnObkSy8HD6hPXbrXhu261rccDhLu6ASnSlijbvTrS9HOoSDJ
CR7qYfZGiAHjJUU2x96tJxgFwKZu1DRCrb5tb8uc9DwXq4iNSW9K241MG+cuukRhqbiFU244wzqk
k1usGSSYEiVuMVdgjRtErK4uuaPDVGL1oLVS0uEodUK8qQnSpuXoXfnpjrKJXIPtzV+9Gj7q6xyT
ABuGQJY3s3KS6pBEia7eR4Ouf0iEAnFfoVO3e/y5/hf87B3KWGORbQhoq9EGigK+/BLr4C3qP4WN
tnq4Px5Aniftkx4J7dmd7+mFO7e619P3FBX0xYuW2r6y82wBZsMJmOZMXZVUAX7xYcbx/C7QcKKw
W/r2a84fdOmKoP6u84R0ImexVDy3yo8sO2REi+TTzPi1A5JZXQYIpZ1yMe1TJyHfgjteZSAzUCTo
ZGzMmOFBCabdbktySBzjxTNTtWPN0MmRpeQyEQ4Ts7ex8BGyawp7+Y6naFjWDGCW8pjntCBXjqOn
U1Oyf21yK48b4FSWsr96RZPoo6yi/ptC+SALBVDl8ZJoTUEppNMVKyL1lp+yOW91UtJ21i2ndWgb
+Cw2uK2S8jUxatbcXmQ6OGTtaN4mM9jFvcl3E4fxnA9XRh/M/SoAvcAhw22p/NtG98OKcz3RUTSB
keimCXwYr7+q3s0E5GBYBrnbbeyKWVWgvGNyYfySiPaX5cXnDtPXi4+ggSiQJpDHnc5PgnUMKyVd
ZXk23SgmBjwZ5by0953NG8JbyhePK7Qu+wcO8Fn/5HtY04nALt2DAabniVbPJbvfJOominN+DTJp
f4bM0TBEh1FldRhUnfsVLiEMgjHNFnYFDvf4IQkeyFWQCXkdmJ0mAD7h9h3QDVLVnh3fljg1zLi7
sSPf01sTRsUTwyi9b9xu29070SI4sLfkVrdC55O3x2KbHU2mj6qV3bomTTOaA4ChOty+q4Ux8wjg
HHvll6CYOA4PSvLPzp43y1Oj5vGs4rhpj2Ma+ShoEkzMiiaSpDVC54EILP8XWkRo9GpLDoCU0MDs
qXRFBKQnxZWLZVxTwYLuSGaLr20e4shZ522CQbfXMRYAWqmUrDXYZLwC8NLMzUQeaIfbovE2BlE+
igK6fGJNwNIqw6VyCJPbyhK3TRuRxGaJVBuyr4mx6ns8Cqu0XRaLHJHM9H4cPdaXrFBx9qPkbNXB
3GHkbDjMY/2SzEug9nj7HC8UXRPfp94QPwyE4NEu3aBzN3Fa6W+0qrhfMsnbl7YQAnWIUIkfkiPS
Z2R5VIFOz4C4LHtK5I5sYfMj78FUA/OQcxT2aUXuIyIpOm97NYy3CzNmo1BUOHZhnpT5V6gyi7kD
z04gLfJ4DMciGqyxYF0TF7wx9LkCX5LhHiXp4PqYFj4Igopqvt1xas++zi3L+yrGw9bxD9BK3vhE
+cdtUQFdCWUKDG5tJ0H0tS9FZl6bqvQOuAH6dAVnJ95CYM6L/VwlXXrCdMeG1uJkFccAqK0KUc46
8hkB/EBMSd4ONVLrswlgzVxJPaj7dnSCe5MQtbPVfDiX0Lsydn2dNvGO1/OyyveGZpXu63yLqtvj
Hpos/6n1SmyG7WRgYBocvsmgt5zd2PT4NYrUKuVuUG3vrUcipduLXEvOhfjppUPp0Aol4Cjq7dSN
8s7QCtNH6lRdsQ7w6r/MkLv8dYFX+A4nOmpTROIYKzqjG3XY15ZbAkRJ8DBPWpPpMVBKAkymxLIo
v1IOapOLg5B40QSX7WImTBqzycIOHNvbwJ76MKkF1gAGJKu5HrnWlbmQn9gAzzBirlu0+5nIlHGi
RWt7q4kU+og1N3cPEQHVfl1UCQ1TVo4xCEmv/WsNbmR6U2YWjc8GdSo00Rqj0zj3ldj2hQUTAT6O
7by3viOvZNPpETkeeg6euaytzZD0si9WaRT0tzy8oUDMqNT3gDnAzzWGHv/o21Em9mYg5oCy2bKq
sz31i8fX5lqvxLv8R3b43Nz0OD457aZm8N3UhvkVOACn31aN9DlKnL2a4OJb0LSLtSrByfTHJYrN
eEcTO3ivvbpODqYtYsDnNOGN1Wj39bJpGEA0nYFO2Omagoo6uFSDflp05CShNqQiwGwkJgYW6VKz
53gwhoPplR2fT1CU09ZWhAjWdUx3f+O5UD3g7TF4F/U/MvyvkBoIX3gx7tvtQmuRpp47OQeTFnCN
EOMAXnNhKR57Jn67K3hjcA6mqZ0Y6iccyRKCYfE2a6bMQY/u6XMn2IRPtiTYDg+WT3SdoRgB7rOM
6RuElejB9owq3ZMms74jFgHmpDwbwXD2lrWZ6b2ZK0+2rULncgkP50MOby4hJ8NeLgYGTrnDhUGN
cZiCz8fvXYUggKsPh3iXOvoutdkqK9n6N0z78i8Uv4ScJt9VwKEf/kj/QLHFU1IMbFzWzuyb2Yto
vHbCtFYDRImTpbyxA0ZC7iaqYN5w+gLlHYxORa9ycegl5CwLz0aB53yPPbaFJ1n6NBSZPlLhw64s
LyJr7Ase+mhyq68LjTRxoDBhcjqnqSk/YtoRl4nRQw561C0SSa5XAk4glI38t5QNOzmLxbKc/KKv
yIqUSyGviM521RUNaO/Fb5Dk7g0oMHIz07fjgga2LsAWS000yi6yZeeRUKVX1qdx8z3A9ngsCW/N
Z2xuYtnZI7nh3SC1Hq7RU6PrXnn5d1F1bXqHCRzfIu/gTIuSpDGniMZmjInoB9d/tWn5Z0cSc2m2
bsuYiiLnASoCnhZWsKZVnXFMrEg85jPjO/d5P2X3QnUgDgalRmIEeUxOSMq0OHFjhpugVSrdsP2o
8nvWUvNsWiNdml3vpvMX/OSgx2dTe89Jjr1w4vvms411m2CB9ePpurq4K+lAyTsBnoq4r2Vn24Zu
/4jkgoBwV8Ue5gtyBHl/zgN78rfCKKvdIjgBkdEVDUgKnsbJNOuhWcFDC7zNkDmD3A6wVPHru9D6
iV1kfXUYbalfoH/WSBQ2+tW+miBDbsaWg80+AwqxmbOgU9eB21XPbrrkTxJkIGcgM5rv5yXL1Nma
sNNtKGuktYkt/MvreFriaN3JGRdmApCJbyPGq0Vn2UQp4iCIvj9JCxthybDqBHzQcpoACPU7FcS5
s+L+5QPZ3njiZVW6uiuMbDQesBczfTfImNV29pmJGW1wHycBmpngkGSOY1XsOcPl+ktrNO2NmOx6
2AzdOKS4FLLE3ZjgL59znFnp1m+Drt8hriQMtw04cE21hcsDkaRkI1yMbNj0QVOfbVvVDhwZfyl2
bTRZfMUuLl7OHUbZf+uCCfdV7cIAJIIeyN2CnTEJOU9YnCcXs7SBP+adeprYk7B7mEZXhgSEKtQz
evITKSsnK8Fe+H0dYmm1pxvqQatewYSkkStz5R6tDIP3YdBqTA81z4I2AdbX+owTdBw3Cy6mL7kc
Yvd67PIg/zJO6YQYnbfTDvto+jYahi8Y2pXx0ExrsQ50z4A9WV51+cBbw/2okqGZrtB+fb1ti7IN
jpNBEhDxYCQEjrTWxRsT3CcgrNYRj4Zyezohi9ex/fszzR64ORmxUS+VpBXc8pJRMxhNJLtKwAtc
UCPpvFmxed3WQTzCKfN8d1PD+WZJ6Ki6tmZNzwhiEWC+xTbGN9wa7keuNPlrWWbEjm2l5i/k3pI3
qpC6vMTeu3UwTvj/Lmv5mqPPhCqbTPGd0hn9XcwbdASFFnaGyFbpd3hl6XcOWQhIEfXezqcHkJxJ
i7UM38Z91jOVoyv6r+moONd1iR3d5o2p3saO/DEkB4KFm9xsGf2alAtNDVOaMOF9up0BLAcLzJZk
0WAjIt7wmJSNkscoVv3jUi3LVyAa8Beoxt8JSykWH5/5xkAY2mBvt7i3gPUs873IG/diZphxBHq8
XbetnWR7RmrFNxybEKC8juD8sXBbzkkX6phagQcDo+Bo08hC2Q2mf6i7XL/1zUhE0tLE6uHRNmSX
JN2HeS9II9SPdQGEdnsZEPbNzaeuP1Z8uzvSylF3mroq/6Cj2ArMZcw9c7FpdOBHyaB8BANpKTp5
OH35fmMK70GWdrMBSqeCUNtRuQuyIGZMVEkj5DhlWWEi+i0WfVuXpAKumTq/glUWF1dAaliK1ZBT
5Xo2Ld91U3BkvBxih+goBcLiRliLrzZCBzBr3YocXeiAk8WfSbq9u1J8aa+ODrq3xlfRGfCPwNU8
dvhB2roxLxx5TjbU9l6+bBaZmLdwoLE+6aCob3FHIHG3POZ9CwoMAZ8z4qvA/56vsfECdoYcC359
iWoz3xi57X3wsLS5qmBwJwcnnSy6NTUYxFXkFrl7Yqvr4x08IifZkaLkEfC/HPYyqwp2Jtf223OE
JbpFlp8jXsG2kk8JNYrexwKMtVlVxrsronzZL1WfWtsp6xd1SdOUtzhe6cU6o9F9ExCCbGwa3fJR
lmD2voBv0fY2GUT3A5B98s55ZrpKsTbeOqMi9lcVZv2YS9N+YNELrtK+7J4DcpL9JjYCSUS+dEhr
jdZTTCH56C7LOIYxHISOY9qSMd0cDvYhx9WEIy4VDtu5mLt2nXPOINUuJa7/ru7BMkdO5F4X2OwN
ltCs/8F5GfWyGFPzW4pH83Xobf9F1APzIswM2BGH7dj9Wlg9xijFDF+2qdwbT/CxPHtV0JhQ4gVJ
rIwOSsVy3JS0vZxVRnhZb+lyGV+XKF1eLaG1XjOg2n2hTc5rzlAiTkqAZ/XNDMcAhAHAFqRv7EjX
TkwjPKSIsSiVKjO9Mhr8mGHQxWrcBIZX0DlDC1q3OpU9gjoKBHZVa3x35qy4YbhvhMuZLQxSVeS0
GOciJi6vXH+csjMsTvHQDdQFxlBEDJIdJlqXQqKzja5fGasosAPvSi6BCXWzdcWLR87hFvdOkqxy
7KgMIK2YIg8LK+r3KCLE+KvGkE9MUvXNtUENuKWZCYuoLwZgIwx5mpJtxY6HbwAv3op0lM42ZMLo
Y7olKLY77PaCrBw0EdJndY9yPV2kiAqRl6hFQb5oXCyz2yXYCi5EgLbgzJWiAYetizYIOQzz2BF8
obWzGeDaXLd+BvABe45h7QpzYr5SRAPSxh1ee+Vj74HOwtPMtW+1117QuSV/0dzo7i1OAegg3I1m
faSWUuds7EwAG9NYv8+eIc4WPRpa+QjkX+zcqvutnAOc1TkfrH2mTbhka9euA1Zdmx37ypyxTGyW
MjXKbV308omzAWPZhAa3GCIssZem8wLCr8l0ByyGCnDclnKh7I5sqfRFW47TtTuSaFg7mXWReQ03
epi9ufjoKqr0D9ek3ttCIjX7U9kAuAmB/MHIHxpUxNDJFuVtKsZGjmgMtE7CJHXchzGpFXqDtOjt
Z01KhBw9qH6bvaWcoDPm7bhOCbsOITSyxmUOveW9l3j8TnpuxcfFWBSH5sCZgNWH7kPYQxe8ZI6w
7IOEnYOvZhkP+c1oyD45pW3tEeQjxM/nqAm9NkplxKJ03O1Kxr4CFHWCgvOnsSzfU1o6wO+UNrcq
9jqHlo508Ad2gJS/RA0cnZDp7W2xH32XjhZ5NKHDqDPcrym44LfOg4kMwiUYr/NAR/HKtVtW2Cjl
+926CVaFbaHd2Q1nu1ZX0HbR7w34LPBjJ/HktXb7vQNDjqPGogzdSW8Q7xnTjIordlt1RZiJ0d1t
JMx+Y+hIYJQuCCjyA+KM/ieU7qMcu+we/Al6FMg8/VA7DQM6iQMNPyB0NSocGND4rh0lojXYCYQM
iGfypiu8hOqA1RaWXeNkHwGfIPRfa8hQnZzRO48UwGSUkt7/UYKwHeBNwc4JC46CfgiFiUWgKsQ4
krjX5OkCZNfj0lBucPSaqAxg83hvXovFu820jlZWEbF7KFv7X3CfE3DBiRQ84SlP9pZOofHociSK
nLkAuTc8DywhAMs7DDuT9C8yW4LbwrSbvLoWZW39UHgC6kMAMLKEUd6KNyZ7GPZqjiubyGjlddlO
4Fa/cuRUdrvAipZhVWi0zc3MJB2xw3U3X3ly6omtTLE5rcvcrb8VcZy+RBgZHxwvmAC9TZqP6Y1p
hqLcwX7q29ArRSww2/T9bcq8iGif6TxPD3gdqKkx2XUH6SgTiBT28aepSuWTBK1P/TIME7aXcoAy
bS7Dt7S0qdaXrsW9VzgcOTFEuveLdHyamWC5iCG6jFpBg+ny5NowTPfBCAqywEbuFJdpnvS4ewgG
Hl6JUnv4iWk5XcoA5jurr263sCjWNUk71M52aLfeULkvfVx7xMutxb73FgyFTEyIxSZDp8apAVvD
Qnt2OJ3yDSUuvFGCFmvsyD6hy5p8YCgQRNONOfu0mZwB5G0Ylyyt64Qe2GaEz9Sz2qDUrwYf0/cV
PpAOXhkiEGRrQQjCSldcK2g2oh/z4j6GNBKBuZ4QH/FOBsMG3i65g8jLJ+S4SM7lng05jde0Q5xi
b9u46Ta1NdjfYf/qdF+LBDN24nf2GZr9kK97HPys7g7zIHjZDPvZ1LF3H3G2lRu7NJcCixLxtrXt
4+VY49qhTCXBqM4T41IeS/wQ33uljQrpTzoPZTsPUDLIXtOeiGvzGfZ8cScHPfPzcXl9CUBRaOYo
n/JiPjbCuwzRoQn/UbG2zjjeVCKBKQ41PXcQ2MzV8OX0UA799NwsmN0NmeVYkNtlOOl0osdsOyKF
hYu/+6HAh2edJmYQkAujxrpgBYhZ7ZjJpG/MweIFGbHU3c+1rRhXqLhLeIaILwNpHPFTwRYnguHh
5DS2GIzgSnUMQfwKfi62Xl2vpWc+MvrrKmEV/+GYsTVvvQw49ReDdAm94jmQGcsrhHeagaUtb5wi
IX7QE+BoNouVEKvMktme1zEWzAM7Sl8AJFU4p1vDce/60u3ZyQo2p5oMaR+mVmPk1JOePnpDGgTr
rEp8ihQIMfbGn7rhdfFn+9FM5spat6iyzOgaGslrHTPQbs2dnukeV4RqbGxH5Wl2hS1osgRR95KM
xLfP1Cvzkfyy1W21TU8/ZkkgYo98Dw+cOK+6wfvJERXpNnkYmBWK47uP7WyNHCRpzEf0PNYcqfJn
A95HswJZOfvbGo33uUpabwI+Y0zHvxoOJpyGUJn8wmWXEQpQx6AbIOZ/NUkwjk1VMIlG2qU4a+aI
fLfNJKMLXAq0kyEimwCau7F/xB2hU2Jo2NfgFIzxXe2i6DDVJaPdV5UwGmjDiA6jSw8X8JXWeC9v
Gp1U/RekbIsaXuk4ujf7SSxrK12cA1mjtCRp0yRV+Fcw2vZcUdut8dZkJ3SFAG44r3q+/cus6VjU
NAjXiR95b2h13UNlZ+mlgMKGJUgmP/21LIQZxWCT/vVaK6KsFZgVDdyt9ELq0tv+RXiyC4QfFRvl
WYm9EmyeR5EzhGef4WGe/zAW6hfzjKzLXDX+FV8AqrjMHPq3yVimiIG72HW3wpM0Q5pyMblsp7Gb
7P3Ux8V5wWP3Okf5fJA0Dtb/+R//5//93x/Tf8Xv6uZ/RoL+R9WXNyql8/Xf//mrEUMO2jfFvOOI
wPw063CkpvFZ6zj6kO7AugSSlnZecPr9VX41NglUnoOpEYdJID+NAIyzWTMyiNOTYSGuQmH8MPpO
X3HOmI6/v9JlhtZPg09ZJ3CdO8Lm7ONyQ3++mWOWxAqmFiNltZGexqW3dmym48oxmAvhlvY37Y0A
zhmwcWrd/sfvL375GZ8ufnmGpu8w6tVDlf754k0yxDk5fGZHVDo71CJlXiWojm0bdyQEnSGBwZMX
m99f9G/3FtUP5Y/LCQx1VvDpCS5zPXaJi+ttafv6UdiAsau6Ma7B4af/dKYiPyxwHVva8H2YX/bp
MSKWTR3zDQiY1XW7rfygWhNV7dZTxFSlf/qrHJOeiun6DmRCT3wa8uVE1lDDwAc26XtfdZAVXya7
+XDKobz65xfiLOkwhd7kNopPQ9kK03MxNkELgJPbhhMdgWuLVXWLBk468/fX+tsAOH6MIxkCGTBn
TxLV/fn9IGHLwJUycFY+tFFY0rMV5rZCsMAlHDIQY/inH/flesHlcbGuWGTlfr5eVncxoDOup3Hj
72A+GhunX8rbf/yrmOtpBYgUgtaG8+lRlU28sJtLCk7Gka0ilQVbAqOQcTsB/MQevT/MRfz7Cw9a
2yfbG1g+itDnT9w0yMGWAg9eIfp2ZbkeYm4DnsgZ5fL4j38a6UrL5X33uYfOpwc2XFoDZcq4iaUq
vIes7hEc/Nr56AAU7vCrJv90nfQdJp/j5aM9wAdmXX76v20FBvMA2CBx0RnAePdLrKjIsVCt2L3/
NI/xF3eR14IRdiCaHNIxn54ajIPuElwAOAMHdM9AF74AujMrsmv9HwZM/vpSkGgv/wl483/+VVZE
MoUM0eVbdprQsFJxiDAQaiNz/rBA/eIDs1kzWAux2rL6f3petYXJcEr4KRofAwldDthjPGW7xB0h
ri1N9s9XKa4XCMfz3IBb+WntZdbHWAwBr2LFFOTdNNrx2mFm2K5rs4/fv4m/vIdWYIMakcJnw/75
HhLyZ3aOTzA818jySx9HG60YUJ9Nsf7f/CibOKXgFnqu/elSMSW9Y6YTq9RowcmDFHBwI2IXgB/8
P0yN/PtuzXxnsJ7oahgUmWn786/CSo7pJgIpDAunwsw8Qs3ZxtTjCPKMC/0Ytcau11kGKsiCL/k4
BzYH3v/FrZVCBo4ppS0/D2hXHN4rPcF5sCKjYQYSaXOalXov5Jj9YUH+17/1c4VAflkwxMITqL+W
+ak8EXHZKQQxe1UtVfJsaBScsJsYbVTjMrsWSZHfpFo7J8Sx9swwPHHNlrtskNrlASuO/z7n9fCO
LbuSnO/xZqHu5/ssNWnuGsRf/rBhXb7M3/25n56PYWBTzT1pr3L0irhKUGCjidEHDLrYgGsXq3Lu
UljDgEJ+/0z+VXf+7srWz28GZBQiLiNXboE3YniALFfKa4/G2aoxveEUXCwBNAk+Im3rs0jLZN/0
0R/+il99dCz+PC/vsnDJy3//b8sx4SEns3H3kPSDLRmlMMZb7P4HIOHNHy51+aj+9nsBKPCFYwP2
vE8fHS2XrCe656yi7tXFo7lDlKmQdeHI1kCEfn93f3Ux+zJYFKcH8QfrU80T1HnnXPi3yI5VbK6U
6dRnw8/0zh2ngl68Q+rsD7/P/NW9lHQKqEgsz7c+TzMOyFhTRTCDE4BLC9uXWQQ4sKP64FOuH2am
fWFGsbwtuMDxpmanQOFiJsCG1kj2YFiBd5pxfTdr8jNi29As3/3+nly2hk8PgFCxCT5F0utjC/n5
WVeX269AaOGKI1gpG/z2DtLb5vdX+cVdYFsKKGjZoCwhPr3W0TKhvoI9WLWzAKnrAEjxXSskez9v
f3+lXyytLN8mG7vFHbe9T+9uMdoDbjtqP9QhfViSKjrUqDsr2igXCcKrdkNrJrAgA+PM5BD9zxdV
CmrWOo+eN6vqp1esnEh+pmPirgJDGbedJ8hWiLlWZyLXxfPvf+ovXmeXEccOJwVeLPPzARqHJBng
hmthFL5MAbCZU0ufDjf10hAsY/TZH+7tL56ix87II2RAt4ua9/O7whAdYJ4uLX1Ma+2xGXPYf3Un
z9qSwR8udfmnPr2WXCowLcoaTs6fRzgzpaf9/5ydR6/cOLOGf5EAZUrbbnU4yXOcxmEjjD0e5Zz1
6+9D342lFlo436wGNmA2KbJYrHoDxkA+l3EqaAGlTdQhURqFiIBjqnYaTFV/wRlL2YkQmzN0dMe2
wNxYliZPyx+RDxBnHaPOhCIapIszdU5QJCWa6LA6iuubvx6dCfTIOcOOQG50OZStoCUPvZQkd/bV
j2ZVxvQNwB1fYVUmLji8vtJ3gtHm7FybVyV3viac1ewso9WIgWwYNQja6qQgKvaCsokVexHU8rc/
V1hFPqHt2LpBBrycX8vDCTU4lhJlFRukEXmOwK/7VJfAO+8v5da8iFyOq5vYwQpjNa8EGe0C/LF1
hHBmYTCE+rCS4lHbAT7c2SBbF7Q8ATweKOnA9VxNC66+ancd08LkSQTH0il6C5iAKK4I6ytoGIdI
DqeDmw+806bhV11X/QNePvXj3Gkk52+fuc1dRvOcoGpZq3DTpLhCiQGdTEx3xbWDAXUe3eZzN0CK
/R9Gcl30sMD3cFvIYPTHyeD1hkEpv4BsUcdQAHoYUkc6uFcc8XbWeOvsC/k+w1WNvq+zuiyasQai
1QCnKIH7PqDHSJcN9yqvpofziHC08gA10fkfjiPvC/i3RG5qFMZyfoFA53FCOBtEcRrAtAWGkYW2
9m0ys2s5u/7Oi3dzjrSPhEmKhZ7l6sMVcBwcfUK3yY+K7r2IzPiIB898RVEjeYYliOUEWoVvfyYS
uw0JrdJI6+zVHGck6MDXId2eglXVTpI0Ck6wFfo7l7F/WFEYfbu/a7am6QiHvckOtYl2y1VFCc30
R3Q8jvZkNZ/HGaHxugDOGuNI+vcQOulzNyjTv/cH3QoH1JVRFHV5zpnWKhyodS4qc0ApASrM6BWT
Mh3tVIEgQLf48uahqHtSk6EqKItAqxXFZVsyzegdQP/VvJBq5TNl5eScVn6/cyNuzIoyOTQnVfBm
JMdZLmUHfQlSVoNSrKuq5wRkJb2Q1Eb+2vnv/qTkv7S6e6H5sSnJn6jGqKuPNqq+3ySl1hwNYCXv
akyrR7ieOR6d98eRe/xmHINHMFQ5lSmtQqkjqjyJkbYF71K7V85KcbHHxsZ33EBwarbFZ6MHs1By
HWKCIJIf94eXEWs9vFBtgCU0ymyKQssFdeq8swJhcOJVa/gofHX+AKobyVKnz8/VlCs7FdeNsyDw
OqVCTo3LcNYRtAObKMKElqIzBzCPskL8KtQmOEa09xEwkfaUQCA/vHmSxGzkXwzDUFUeEstJIn2M
aD9Y7WPvIk5XoBLxl013+oweJJomvCh3vunvVVutKpci+9MxLM6gWAVvNx0m2qQNwmpdkvywwkz8
lCH+hyqgdMKdqtFn18IxhMI0Q/oAzRV8yqhA2t79id+utiVsl4zCIMvCWXx1XCBzIN8UUShVbUV/
j2li+h8tCRxQISA8IZVgicMEwcY83B/2dlNZgmPK/KGFINogT/Ef16SNvnDkYKqEfyGOY0kupUyw
mXyAz/KLTRjtzHJzOM2RPSZXc7k0l8MhWahBXQLkJDUAP4HjMR/qFF78qIyQssMCmbk3z0+uKD5f
kOA15rgc0LGlKnExNNB/FNqSsZG1H+fOtB9iyx8w0CzanRlufEcM3RhTcI+Qtq4uSqPqowyXJaif
btZcI6NEvR5rB0/x/eQahor/MCuK/tf9WcrIs9zE1PSJ5zxxeMXxvFrOkgJtQRuJo4qnB+imesRk
MCHjEVpZ/muHVfVv3Db4B0Ay2jk/t1FejmyTGfAet4FfLUc2URaa6sriwkS/9ETrWTzUhqM/o/NT
7LQMN/YOFVzNoCpHKZcguBxK8fW4DE0TiEOJZmM9TvMJbjVg57n8WPg4ed9f082Z8QWpK4GuM63V
rZJkIlTmCOgJFOf8XJBBAvP3lTPSOenOIm59Po0Cj2u7tJ1UsdqksT7C8cikfswMAbCvleBkoruD
wrfxN41f/YKgkbRJGJWdrE4GleW+Ib9iSMcljWRFV5s1GSacibK6hQJCfUnBpegcUfjYORK3H473
B+Vj9iWh5uYM9hqaJBC/22PTxEjqQArwEKEpzyh1ojiEM8zOcmpyJ6ynJeTjjM6TTna8Og61WiKS
3BotTafKfBenvCDDOMfUzDSqCNcWv76oZQNZwFaza1VlSJVGbntq+8BA1mOoXlRE1T7f306339hG
v0+nlEfnmRtktZ1AXgdQ8PjGTZaiDtETZL8GSTte0Amyv7QtTMxrPMIu9MBxA7K8P/rGJ3B5Z5L1
8R+8jVWYd4U9wsutaOw38/cA+WMaL5hMT1CaCIHn+4Pd5klEIY02LefGMvR1+1ma4iKIiDuFCrT7
iiEXIjtiHq5+hmUuhTXxUAQZYpJd28YnCyjC2+vBgkPE+PwKG0H21XlKKZGqCDx1RyeJ/+VB1Lzg
0O4jJJuY7+9P9fYAMRIJGRRS7m7mu4xJXYU1X2KBt9HHHMZxFbaXiHbnzobeGIUMjAemTA3oSay+
XqW4yGirPgs6u9B+Mf95VHSkUu/P5TbgCVmClLOB3sJ2Wc6lQLMWJekReVYp5zWFRv9ga/FXY5jn
y/8wkk2GZ/Cyo2q2ymR7RMtgrwwYuwJGxs80EI8Z4sPofRjpw/2hNvYitXMeIRoq1XTW1x8odLCl
saV2DL6PDSyJzjqboz68aDr1+kNmNMmnbIK314i++tIM9tsryajPARnSASjYdDpX5x6BXuo7GTAq
zAvzZ9rh86kY0KVM1NE83Z/r1gf8DVpwf3++dUMQDZi+E50+IMdTQZNKIJPBfY9fUTvc60zIZVtG
WNxxmZEEsqgISq92pONjUqVNsC0rYzY+ondXfikVW/+iK+B7D33ruF5W5MWbrytGBbnGg1Kjdrb+
mMj1jGMamP1xBEr5hLFS6WmDa/0P5wCDO+qAEk9AI3d5DoYJY2jVRKIdxiG6oLOBVqsx10e8/N5e
pGIqvCeJHzRWqQguh9J0GMuArIE9CSxLBCKtJ5zwrENgIMfy9s0haykSREAH3FqdOb1uMAXqjf5Y
+c10mV2UsUMaxee0H3/cH2krWtGI45qR8Cqa08tJ2a2RuXOK20ZVl91DW/NCzh2Q/vdH2drsXKiG
BbcWVUxrFa1Kw6f0F8O9rBxsQ1DlRwq6tqrr3Bb9zuV5MxSTIKvmJYzJFwiTVZY0o7PU2B3erqrV
iwv2KNO1GjpqDLCQTvdndXOu5FCsnE2RlEzXXN1cCkbe8IqQO0ryLLgCfw6QIGrDVzzZmm9ub0JJ
jXHsKHZmuDGsTZaLvRBdBK6ZdZSklc0+KPHC5Aogq26/YpuoXdIs0X8hueoUiEBZ1VvPGQ+GPwdd
bX4LKZwsCMcZLbsCcpqOwQ6qHO15iob+en9ZN74gnTyXGRpAaNQbKFLEE0hHM+FYIrz5CGIZZU6B
nxsAcHPnnN3keXJWQCdp17KWACaWu98HXBIZYyKNOdMRazakXU0DAR7gC8ql7HX7O3lY8nEUzc6x
u7npVgOvtg6aLsDqzXA+tq02nHkHol4UWVA1tTkuH1FbDz2UvGDgYz78TGM52zmQm3uIy4CDTweF
yvRy4ojszW3tYnWihphQHSIVWUsvCNP82UciIIaiUaEMMiFxsXPFbw9sWOhO0UUj41wOXAsNCVac
tujyJf3fqH5U/+jYEF2gwgivUsV8STCBfPtBlT1yqoFcfwDBVqs9lIqr5X4hZwuI/0jJqsmeuzbP
h59znyuvfdjEChXcov55fyvfRFdgRbyCqd5SQDGA1y1naxezWU0o4ByRX1Bm2CQdqHgci8Wnt49D
0mmQbrqASde9N64LvXJq+NM2ZSjpqDPV/lMYwlvZ+XxbEyK0UrngyGHAuJpQ1M7CTP1ElZrImLcW
+C/MTb/Xn92IAOLPUVbHMkzQaEf4Qz0iB9JehO2j4h66UoVIvLkkwhciWadHAjmTBs3qukBHqsr6
UAd0Yxf6t1CZtPd6J+h2gSfy7n+kja0vSGpxrbdl73mNo8Mox3Hz1FePKL6htodmJargw/RQ96pz
DXDWPfSIs+98sI0IR75i27QPNMQ37VUmoYpQKJhsaUjMZfVPKi//oIg4vxuICU9Q8HPPmqW3nCsQ
lb8/3a2PaMsKF9UE6v3rrYLZXdBmCbuky+zpAi0dI8YYlp+O1s7O5bS1K8nagb1RGbFvwLIuvZ46
sJAIoQBeXAq1qDxBUWEnZsoosUij2SoUC4HwCdiLzrpzKEwkP6sZFzfg1RPqkaJ6kH6350raXQ7V
pO801LYWUFZEJLhT8DpexWh3xDIOmy/9WFt5dirCbjrj/DVd4DXu1UE3hxIEEJV03eI5uYxTagUT
imaTfqwgJZ6IlggTYlCG7qTYg8huriK3H3VFSoO0KpZDJRFo/Uyk+rHBE/MBEoP5UOKe8jjCXPxr
sIzgcn8bbp06PhmRUSdTo721HA/nhLhtbaZmGPWvBLriNWphzSU45HothhGYV8/Fzphbc+TJ87ts
Tk1lDRkoAbwH+UjYn9xWPc5alcTeVA1ZDoceH0ZEqPPn+7O87YywOV2uNtAzBBf4sstpWoWNIcDk
Ephjt4sOafRb8np0tXOCfDLCdaiGEeeccxRaqNHBN9TOfqFCM7v/Q7biDfPmCQ/siybNKp4mQsMn
KozAv8WO/qpgyKKC0bCHC+W04WdetBbUJWTp+6Y29uBwt2Nz/gmwGPlRzqeWtFyDUgnssZ987LqK
uPI60xwTdPIOunuGm9R4lRkOpzZrlNP9Kd9GH4a1NPayKTFZ64cuhH3qWvJix1vdPIkp9l8StO+u
90e5PaJyANDevKS5KdT15BJnnjCSG8HS+haBJ8BMC7mX81hWX948kjCJAvJNTY62TibwRadINwod
dqKhn9xkDi+D41YXbR7snUndHk4a6RK469iAMW5AZoEdWUreREDzXWTVjbxAPVxVkKXKHf8MIFZB
aqDZAyrdnk76zoBCee/yGKUNstwmnYDM3VmA+OBuRlezwtu2xmbuOrYwb5sIHPFb11OWk3jO806k
17Rez7xPkgb/KWSywrmD6zvWRIaCh8dzBr5mZzPenoHlYHIb/dEiLDs/HAaJIBJ1ixC106AVEXSG
p87WgFUvvH1REOIzXL136j0bIUgH9oWYAthzmeisIm2hWq0V0Puk4x6LF2wM+6MSml9zxcKtqET2
FGFS7GNHJEyrGsdjK9P7nTB4+2ltLkwIVZJdQgCQ++2P2ReR64Stqk3eVCvuozJMwWVKhX9NsmpG
YWjaS+luDyXj0YeGxsKAVGCW46VIOCIB5E446ejuCxXnETO00PACs9srNtx+WKESZHRNt3kWQ8RY
DoWazDijlTF4Vln3qBr2Tfs5ctFs17o26aAMj9Z3jFfqpwA39p1NdbusjM1HBdlsUllZU6zSSUNP
dSwGz8Eq/GWAQXPNKciie6U3l1DVup1M+XZZZd5II5j0xwHDaCznimPOqNiRGDBErAjebjwekNPA
6FStv94/m79bnsukTkiAK1cnrTXZ81oOlYa1S8U+mDysY5FpHDLwRIfaxCoVqJ/R/d2jmfVqo7Tz
F6jcCa3/mObIQQpE41GAwe5hSDN7p3d6e6EInQCskjTLq2yNAkQ8qlOBEaOi4quYDiLnEx6NIZ/+
uz93eRWvpg6Py5KJCiWAmzgITxzXLc1EXSFoUBCC6q4eAf1U0UXDdxRsmgHAAaaU4yHX2RqHbEI3
7/5P2PjQFF3k6BTrEIOQm/6P82q6PtqxicOmttTkmRShvaq1pT4CmDd2HkKbQ9FPg4JDzAf5uxyq
iQ2ykEYbPH1WWrzQ8lAzj2HToPgsjKHbefxsBEOKxTy4DJBw8r23mlnY8yVUJEtQQhqU/NjpGnxp
NHUeDSirx77V4K0bU3SBJey8a+Y6eA1mbY/vufWFobHSIXKAccMIWs8ZDUFdK0b8hTTtedINfGIi
Knd5NqNXiBssSpe64qUp/H6ymO7T/a+7OTzniuBhsZ/XD14zbfwwIXB4mpZYaFBqNJSTHlq0E1sj
eong4wFZd6g8lNjEKuLNeGuHb0BjWZKC5Otw9Q1aG2hHN9ajF/RZ+aPEsfBi+J11GLqq2zmyGxGS
i4e9DCeUqsia1BJondPq8zAik5IgpYGD8nUYAXkjdROheqO3l/tLu7WbAR7RuaWTqZE8Lb9sjClm
Ygq2V9W74yebATwYju1TXEZ7SI6taCSLIzJdAuu13sltp2IcGYF1TIxSLx7C3EFuCSM0jAfuz0mG
2lU8okbBvQ3nFYbtmvIq0qkvg4IbrqgM5wlzVOvkF8gQFV07f2wtRK+R23JP9wfdWEgublmPkcgK
/Tc64Y8IhM6pGIIEQT07KAdMxPAK8kpDmgTVDeJfO2HhNyJuPUd67MCNYJFI/sHyu00Aj7NcnbBs
Bn08aOid5y6Gf3OuivNc9dp8GvyoLdBdzqYfiDJYaMsjt4rgbyXlaAYqpMOhVWPkQBNcLd6Bz26n
Cz1RLTgPHVLyM1ob3ztVYDCLdBvfCNsYe36vaIHiH6w66J0TSu1j+xjrUfHCxIMUZWb9zZxR9opB
vkN65MJ00Fdlpzws6lRYHaJ8qGJ+VIvhMRiQW8RDSzymJlYKb/6K0OF4bQKStSiYyK/8x1dE2K9v
0jQ1eeJ27lenFcFzgUDBN0Pv5500d2PDwKB3YIwCJoA+shqqGSp0lsLO9Cojcz4iE5M9taqVX+0R
ocP7s9o4ELKRRVXGJjm5yWa7JoRP1jEUjfDxieTa8bR2Dh/jlAYdvEv9Wcf8aGd+G5GM5JI+JytJ
C81cfTlj1mvhI0nmZbmdv49E9ICNBUlYPYCMb9s9jOHWHP8cbnUg8lQ+qalreDN+V+61dQIE19QZ
s8SD23BV9XRIcaIxS/V0f3G3viMSmWgG8PqkRLrKMSOkU5EbpMg7TKP6LaFa87VSg+pzmmTz6/2h
5D2zOvR0WHghmMCqQPWs5thoqJ4EtOi8aprVE0VEzLw74z9MdjDxGhX9WGAA81/V0KC4P/DG4jKw
ALrJx9Qg5SyPhRWjo9X7jeYlrUCHZ9CVT6Cm/is6tX83tuAq7UnLd9Z1Y/+4FH6o+NJ3J8atJjs4
JdLJgjF7v3a4KBAoeckAAcaHRselKZ8ccb4/y40vCU1clYARui0UaJezbJAFc7sZAdMBLaRvmto2
7yYzxsKXVt7O+3JrQSWJm69JEKfMtRxKSaGHZUg+IDvaqqiDtvXgtO9Fmwv6IK2uH/XacV6HErbQ
2+cItdEw0GAik7Lkqv8R4KKK0o9BEunVvo+FUItK6qcqVWrk1dys3klmthaUzUpBUWbLRILlYLXQ
2ySiue7lue98MYqpwFgiwjTCdqJpJ0fcOhuWvA5B6AMWWSNuEuz7WixgNE+4ft3gA6f1T33qWKh1
8RClHCMjAU0v/YQqQLcDmt9IUF0AP+QaVIcZfZUgElvnuKpNrA2sUukfJpEGV+GjNX+spgCcWJvq
5ofMN+xPWW91/+UN9an733Vr+lQqJYqeziQ/ZLnU+IIKa2gqw7OTDJn2tLHi8WIWqfVPmtTqg4Xp
+CkE+ec1E4+0ncG3pk+9BrSTZJTe4BcMfezGwh4MxMLCPD1NwggqxC716mPiAqU1Cz95wjDA9niu
9ieo8Ht4r62NxvMWBQapKsRlupx9Qte9VlAdAtFp5AjhtuohKl3zqiDP8T8ECRjCEj1PfnCToIda
EocCvXIvG0L0HEOnu2R4vD5kJU4n97/pVgRkCEBPPODJLFfHRw9yDZmz2PDwqzeC40D55Fc+AEk+
4O0yPPXYNb99SKQWOD/UGMElo02zXMjAKkq0wuqZuDT0rx2cyRO+nZjX8KfjP6WPbtn9Od4GQgdd
K9QlpE6SlPhZDojAeG0jFDh7qabHX8FroHLlK9ohUbFzyvBLPCDDPO5E3993x/IihWxs0MWRYg+U
RlanZdRVPKCTfkIBNFALb+xH7WkwLf+fAVb5x9Sfwuc2aFDEnsrcvrZZPLwkOB5fpt5V/72/ALdb
lyyQtIGePnS3m75qj8opIhEKlT/MAD6p0Ih/5OAFX8q8yr/cH+r2mJIFSjATVyqvonX6oBv0huM6
nr0Ote3TmOnuKcSv9lRmjfXJ9bvspA5RfeB2FdcmG/3T/eFvt7NMQokQdFjJldaw8wCmtE05DFUM
RBRzVBsSJPJiUA0kZ3pdPfe9W+986I3dpRkSOUEZDBS6s7rtHFjSPYaFk6dJWkaf2vXJ6BT3hE3L
/AMPpOqS6OL9/WneRmIUnKnSO9yyZJrr0jEmZdrYVUgU1k0UfU4z/bXxneIDkVC5akOI5iiPf88h
Gd4JF1s7ieAHVhgUNm/Q1WSDDNNON0xUrFfRP2pHPXhSUrD9SZsEOxf7LdbecchcgFbg98NOWhdW
m7ar08HC4MIAFAqgdohRmE8wEnRqv3jH5hkOKRazXqwP44PQgulDRN71CblVvFDbNHnRKxFc7y/8
1semaUm1HhgWGcDqUOMuFmNmQCiJZsgGmII6gNExbgqOPvYWmCshNPyQuxa6b/cH3vripFJUa+DL
gaDWlzEsLjDzisdh9pqyHJ4xDNL/xq01fXAaI/t3Gmv1XCB4cNYSc9jZ31tHivAFQlznfUyJezmy
VqCP5VfoJlPvb9+NjVYwV035gi5W+1iHgb8TQba2GIeYM2WBxaXztRwvA6g7iAh7Suij3XlElfpI
6odRxOgUOxeD/FqrEE2sYjXpuBOv1hXdIsOIVzpkIpE7tu9pUJgIzrfD5zd/Ouo18k1FXYp8eHVm
KkQAJ6eJJ9w7s7E64lcoHqocwRxNScozkptUkZqoxV0Uloeys282NiyZGuxfcmSeVmscMOXcqm+o
VnlzMJe4Z1XVg1UO+rsOa7InyuXdYdTG4u1RmHSCu12Cldg7q09o0fK3oiiXCqoNnq6mieUGvtBn
tbc+O0mkX+4v8G+8wPo7gtYlf0H2wOLWXW4ZAzVbPcHc0aNRmhwRf05OWFVO53mw7Pel0RXfNZSf
vQnPlNOo4op4qmvVvuChmXyKuhLdehQlzaNb8Sja+Wkbu5l2O9GWKj5u7OuCJKkcfcymnTy7EPpr
4irzg+i76iPQt/xHgCvcSZ2QU02GOvxa8mr8GWP5oyIaaRZnHC+j04x/wHNLLLqqSTzs7I6Nyj/F
E/pW8hVsUv1fxTMI4eUsjH70BqtokNYphyH1ImR2vjWqoYizUPBJfbRRyfg5gP0PjkWQq89oM6NE
sLNSG3GGE6ipNO5oygIiWn7ELKY4HBbU/60el0rc9ZLg3KHw/CQ77fMJNRfjccJu7WrjkYzguZv/
7KapjE4FWmVeJZT8BVyseYlEmT0n9YAJX5co1s7W3shviIIkUmhSymaB/Ps/37Z9JeB7qaMX+8VI
iX42oyd9KrIn7kr3O9LuyOsWqL2zlPlUHtR28v++v1AbJ1qSB2gWgLY3iMjLX2Ah1odjpMrhiiys
/QLssh/xNeg/26lD86ZvEd4+4dbnvP0egHHFkJK2CHBldQ/EbaX3dOzx6lO6ErvRGpvoX2FtKFCo
deAPGL2LTH9482Tpj2smdCtQbMb60Wv5GuZY0aB6OA7V5fdAmcJrTNezujh4BUSHoMEt6hGnm+nN
lUWqiYRtKicEMY7bcpUBIZrYIuVUhuqkrPDBcXFqMZIqhcXsK/MVx3qj2AsWMi6u4hgoM6nkSo+e
tGd1yUP/1KFMJ+jXFzaqd5o/JFgMduWT208/DDBI51jtXkc36S8jOitHGsDdx/sLfhuvKE9AsOOe
B3WCHN5y3qYRz0NIpdYDaaZ/oVhkwaazEHBqcrS874+1EX3AtaiksRKFQXN3deRDl/eOOnNYZn1o
iqeMAJV7RhqKb2ZXN/VLNk+Tc3bNejLxhYfkeGx8NLjxrMmKPTr3bS4AGET8JnSR36KLuZz4EBlI
m0DGwJqdsHJoKi28zFjm7Jze2yi3HEb+/R/xox1KuCWO0XnA25wAZ1Kne2pKnA3w9Gj+cePePN9f
5K0BObBUjsAN0BBb7ak2tjtrzJIeLzook06BYxBWppCocEA8+MBtdjLkrXUEMS8/JwUF1OyWE8Rk
UwOQ0PSe0dfBSzE3+SfdGveu/NswTKkCtQwD6SayRG21jGDm3CHPuh4rgao5Q8ZM7IOLBc0rnar6
dbZc/7VKFOOlKIPMs3vVfL2/qhvHhLHJbkhQLYk3Wc6S0kZoDjHjh1mTe3hv4TTeNs3LNE/V6f5Q
t5k/VS8DyAeBiMxpzX5AzLrTZ0g0HrZOCRYpZax8iTNdPAaahrU37XicQHLd/8XLINmrut2K9sma
G6Uh9IfoV920AyoFq4FAb5lohLnFEUcQ/0kMTfKUq61dIXyEYu1vS8WvIV7JR98su7/bqvuZha3x
qYnm9JSU4YjAYC+e6RG1H+4vztY+gIwLZFbyS2GbL79DEY4mlkJZTyu7K6loIzL0QbGL8DIppWHg
G+0I9O76AQmj2FA/Iupu7SSfW/udPACVVIIYz6TVL/Cd3PRrl18wWDiwHkI/A7AbO81O9XfrGMPx
BPoP3xQ+/So8JVjr9Touc56iqP3nqlATnCYxYZ0u7jxX55628cP9pd2cGIUz+zdH47ZrHzUmTgI5
B5mL+Ys66v47w+aRcn+UrYOEQAgaTAQNGD6rcAGdOy+KkHiYp616ahVfeFHWYw5WKG/H71C0ABVP
xQStOZ7vy73iRyHRNhQIZvROfCmGwfXsUA1PfuCWO7nS1qwQDqJGQimKQVeboiu0Io0Mt/NAlKL0
2nXtSQ91jM3DcK8is7UxBHFdiizqFKDWC9i2tVNaxPcJg7MnXW1jD+PvHLPn2JYuF8Obgf5kBWC9
JE4F8P36nqSxkZcdfkSeD4kIre+svtRjFXgaNm7n+3tjI/LpKkk2GAseKCSByw8GAMqIqaf1Xisc
JGf92T0GuRIDHumbqx64PBIUE7jmkPg7h3rjRYkyESEPLJKsP60Fq0MdfBNtoM4zlbD5nCeTiDxM
OcVBiwDmXavS1b4hM40DtoqH2nQMB8qpvELNXBqsY0rFbu5wK+MGuwYlZETv/tJsbDCJX6XCSVVX
6pYsl6aYnLKhmTZ4Jk4Hl7lKv5XYA6EXbu8E2I0osBhoFXcanyf8EIKmnMENjB4qIliWGK3V7FT7
bl81PEHhNpI2gIOiI7GcUIcB99ApbGN9ntWL2/c1L19NOdUmSoKOmqvvFPQEdwbdut3gUtp0BnhP
Qblb7TCdtkBnNBiVdrEdFsdZmTACNtAMPTpDrv9QykxFx0JtDS/mpTlg9WKY73OjLD+U1YQiNZGj
S8ii/OAp5tl54cSMX+5/6a2FAUUvu25EFHMtwJNgR2ibJcopsabYn1JMWU9G1CmnIHEprcSj8DDT
tnei8tagEgdIV5X6zY0iJ6r6+K8Kv/ccNvM1DovvKTCnU4s96QPmYfi9+tA/709UxsTl44fOBLeA
RXjRCNGrnebHzQzbRiHTcIP8m130XxMEMi9R2ebPStv7D5EmkMqa6uIp8ZNf9wff6NaQHXMcwT9K
H5Q1ubZ0Br/VbHm/QilovKypi3fRJAL3MBWTdYmKNj1mvjqcx0grh2udAhcamhywK030PYbTRkyX
bzD6NUBeJSZzeRjwuUyDPtX45lmTPhBix3dDoP/Tinp6tMequdyf/FacRZsD6xeZ4QGBWg2X4Jyo
VHhPzLPV/ofTD/zlNiutkzVU+LLjYBo9BUjEvZut0t25Tram6lD3oaVNw4gsZTn2bKhxgaV262nV
5F7cUMUp2kLn5OC6dXaqq2GncyLnst5laAFzmcirBebPcrwkK0PN7RiP1HQ8pRmex4pdF+fEEt3O
G2FrWSHTUvYFBs//rPKNOJ+nJMNM1YuEPkSnxrHwoaMYin1X01x5qLS/UH3GwxSYtv7l/ifdOMCS
xyhBvYAUb31a9KBIsoCxu1yxz53SSgcy7INfHP60Opp53D6OduWc7g+7cYYB79D0JHjICsLqa4ZW
lXK0axiwQWTn10RVByzLFGoIka+MH0ZhDNWl1xXj4wSWHV2Fxtx7sWysOmgQisC2bMoh4738wDZm
fs6s+I2nOG1ydqf0oyh77K1nvTurpVs+IL4feg2X984p2thZ4CIkxJUoj0bQqujtR6J2hzZtPSWO
nO9405qXdNJLmlT5npShvjlJaLKkACgKQ3taTjJXZ8efVXx3hlFYP2oMjB/pTOmXuk/7h7ntQi8M
7PAotCj/u8MS0YYMAUxjVk08kBLH74MD9IThoR9Hw8sD4IgE1hx1Z5DnzdeqNEI8k3L7r8GfIwPB
9bn/nsHmHljPeXjs0qg6EiYs50BRCte92K6u4RTteWtszhLdRFn8g8W6xmU6ToilbTO0+FEpxSdl
HB5TVNkmKKZ6faC3Pin4Vo7zCzXXaufxsxGWQC/x9CE0AV1eb2Qdd8OwFk3rtdhVfSNyfqyMImgA
v4JOsEL98/1zs5FlUQGT3A4Z728kR7oqdkLyyNazm5JXNHzFTj9k+Z5+ytYWBUDEvOCxoZa22qKi
avw+D5XWU6sOg408ySIM5Mpmeiwd3D3vz2krFgCplbcYCp90qZd7FNfX2Er7mZedYk6fa8es8/dz
60Mp74bGeBmoR01YHrU93pa8rk9DgkXf/Z+wQZgBd4GQAp1LBMYpai5/g4LXQt8bGvxKzapGhP1R
jkUvomz8Z3vOwbvUgVH/jUqImb2IcNKlJXgfoBjSaj+Tckp+aVE2/Lz/ozZCMzku7SASd7CO6wAV
Nm5apQYuxkAth+csxr66b632nAX5dIrqRg8PqOnsCZdtjAqfWKKXXHIr+lHLlQj1xMV7Uqm8vmzs
Ly4cMzwHK9/8qJa6OR1omrhPSdgVb58sfWMgqxSwDO7c1XVbO3UPbhVd7D521OaYwBZ6TgoaOEcX
J5QT2tJANbipdo7v1mylHCCwZ8qDXEnL2RpqpIW2P+NXnlvuF6vSRx4Sph9DC6iD8qy2eXe2x2Dc
GfZ32XGVXYA6IYeSvVZsGlevGDXX6sTRFVD5CWfrxdAaPOl7w01/TNTQP8RubSSHFJr3tZvM3D5o
CR0Fzx/iSgfpHmI06yCN62mofqPKCG0BDbMWa7LDXCjBr/v7cCMY/H47yuY3n2adCWlWEg6lOyB0
Vec6DsRm6kbTq22gzJFh29jVewFha0DCOG1GHtaE1tXNDIKtpKiOspYqSrD+pNHpU52W0WPWIohw
vD+7jR3A4aJOIbcAW361A7rRaZyQ697z/dj60tT256KcsxcHR2FvrPryHFXBXgawcWmgc0em97v6
zYZf7rqJRqWZlKLypkLBHiZOG4GfuJqiP2tXw5fKHf6HMjiUZGjk8qEgSwHLEXFHNue2zWoKWeGQ
wJ+I5/YaOiNN3CRy0UubNSV8EYE5ZI/DXJlKfMhrXf/n/lpvfFhY3ghk0+eWOfVqrSO6D35WV5Wn
ZQCMJ1EbByUQxLEQQ7vz/bG21hg5Hprg6J+Q4q02kZtSEOA4V14Y1/2HQEunz4naZweGdi75XIY7
lbyNfQR1Ep8IFJdIA9YqtMKk1AEGhRdhqlXvkfvDKXRU43BE3rKN/6pKnwzP6fs98s1GRiAVayAa
kkijQ7a6PY1Uiy29oTUWgb45hWhCeJrD4/j+am58OaQlKV/TWzCQM12F50h1I+EmZeOlSVdAMTen
xxjX92PoJtXbF5LOF00Ecio55mpCczG1WW90refmVlUdggRgV1IEzgdW4BecInGG4RCc3jw/F2tH
aFr0F1E9W80PwLRa6A5KzH5ez6/9hMstUqEKWEAt3on9GxsTiRCplPX/V/tqKCdJkPOvSlK4rg3/
G7KsPmmxqj5DARIf8kLfIwNvjUe3geedzCKonC+PfpfmdY3kdetVoynaExdrPF9ZY/eJlEr/ODad
tRffbglhNB8gn0E8hi1Fi3Q1R4iRUdpPPUU6PUXuYBCIPJwH6uBZfIh6rYi9qlGNz1ok5uRB6ynq
noOpai9Br5JompXqG4h1FZb+o7ZGUV8C1Yp/Ob5VT+cMDUvygaGOs/cz51EKRhj+a9Dkwb9hW7bY
wSluAX5zdr6khZNlR9fP9eDipDQCd9LGmzPPSeAGB0kEzpzq8yqq8nQbOyuqmSa4l/cxV5Q3GrV6
SEtzvsZW/5N1+Hx/o94OCSGfsoRUd4OLslZECWcQkEleWF4VN07/BCiJ55uZ4l1/oEZQz2clIc15
7IDy7GWGN5GG7im9F56u3CA00lbRu4lxuZumwPKaGI2JUyCd7iOfDfDWsyjHIZDyHqDRjgfGcsM2
jo+HQoUNDcomw3SYkBI/DkpqPE+jk/24v5w3h4OxYLyASJRkXnctroJORy469Nm92PD9i2OU4mtd
G6+dEvqnIuu4Bt88nsw0wQDzXlQp1S7npousxtSSNaSglCndobJ9978wjHrMt1O28EfXyNE9uD/o
zfNYYnBp7dN9BiF7U+nAqLrWMIdiUDVAG12NG28u48yr66jzJuA6Rwuvob/04P+YO7Pluo1sTb/K
ibqHG/MQcepcANgDSXEQJ5G6QVAUBSAxJRKJ8en727L7tCm5rXZftaPCUTK1iY0pc61//YPzq4SY
0yPxrszlyChRTno0Hjicg9+fbkfC8DiUwk+Hojcephyi2lFgnZHYufxlGOX3Uu3Ho3EvsTOltOL5
/OHiDvZYm+TBIzuJ8GWNB124H3oCyueYqkN8NENEjnFm5zbteW9jc+0Vwri2Oi+8JUym+Wb3DdYH
HLFxUjQy24nk2Y7FWSUUZW9EdNilWRUWNhVZsZyPAtFUbGsTumSQ6U7EpoERX8L9E5/9rlqf//4u
/ow8M/Awfeg+4GYnatkPPapbeBRsZKSlMi/ND0gF7DmOFq/p+JpKqHhewtHb0drJi9FTeGUGq6dE
bCxloMklcYLm+Pff6Gd06fSNTlJ40Cxa1R+H6ubgFgp4ssM2zC3nHTe1Gvalk2/GDhdGm4HHttGT
tAPMhJh8+PrNpd/BHjInPi/ZhOkPiSKrXcUmHPg29jHl7tJtMV1zXyJDqJJyEOKm7c0az3THX5/B
uz0Za9zqq11HyMn9age4YNWVSzoGAc36rNzmqCRmwLMQ9yDUf/37c/75ica4Awt19KtYsoBEv3+i
17pHcbW2MkX95ydrZ9dH1Wj4Dtv8q0nXz2sTCiTGObRCjPJ/0qz2Cl1IjiNJaodqfC4m10fA5VsE
8+DtF5s0g79YJ/7yCWPKRY9wKhUwZHl/cmTS5c2JBZvaWsw7dng4srWqdhRGaDqnVqVGH5pxITZv
t0HgOLZrliVF0JW/E77+x7us+eF79vxrJ1dV4vf+wx//61q+tXdavb3pyxf5n6eP/vdfff/B/7os
X1U3dN/0j3/r3Yf4/X8cP33RL+/+sGt1qdeP45tab98InNbfD5C/dae/+X/7w/94+/5b7lf59u9/
vXZjq0+/LS+79l9//Ojs67//hdXMnx640+//44dXLw2fe6jUS9m+/fSJt5dB//tfrvnb7/vGCZmj
Yz1ll81vp5/Y9m/QjKC1QKY6zRFOjMC2U7r49788+zd+AlEQgz9++N0Lf8BdgB+57m+IBBgbnYgO
bEb8vv915je/L6y/3xSuxB9//o92bG46ZPwDn3632ANj2Db7KMUJE4yTgfsPrwby8V7Yo5phOdnR
eR4I97z6tbzvL49yWnFgyEPm+RGfgvAfNpD+iavLyhW/dlFpPK7wFfjTZf+Lk3m/Z55OBnNTSGMU
zohTYU28fxW0x4sAd2tK/aBjmy7Mk5ghN46RCsrzYGyHByy+tosO+49fbdc/DJt/PzaEIyhcJ9f4
n/xjmqwfarPuJoYjzEC/1H0XbmWse5DmmKkjHGe9lnI5CNurl5RlOX/UlrKeW7vpiRhoBo2pxOjU
S5IbgZ3vGmV27RVVXeH9Sm3y892ga6JV4yBw1qkx3l8ml4a28hFep1bh6Ft7s0R+5ptr7fyjSvt0
SVC0nJYm7jgqjB9D+8Rgh/Psb0uKXEcPcYHK07u2ddMzqOpmX40xisdNPDESLvWvhtw/nSQKRNjv
kHv5H+TIH6qYkYwIq3fwLQ4Gw083bJMunF7/syxtTpHCjNrlRFLknYx+rJUQaYkst3orFYEYnic/
BBD0HPnoldvT3z/b7zeW70fCbQ8s72Rohkz2h5vmrZFEPIMSuuytpYhbP/PifoJQFS7Eu9TA6+sv
dpa/uIK0Soi8ocpAPfqRm1Bi9zDaPuJRb3XDY+FPc7L4nfGPkIPv58VRwLgQ9cHf+5G35bWeq1zB
URxTZrfCzwmVC8gOFkvpnNlm/4jou/7F7PZ9P/bzMX9YJ5qydVd345h22Gex3WRbalX9KzW3/wkW
BMzCPAh+wUb5+ZgsSSz+FCDwCal13790Qb4oUuMnm2Ma2fkElHdjOdtyXhlIzmJPzJWOJ9w0/plm
8nSuzIO+txC42UQ/BfXm7WyEotc2SEJf306eKl4IYvVjlt9gjCe/qf5R/hEHZAXkHwi8oROdcmve
n2jHAHIglNTDICSU1wSx9jIdzYZ+osez7ezv3wr66B8WfUZQ6Mk4EFAQ8xZKvPfHs7perogVpnTw
s3o6jMMm2nNotHr7JLSqC/AJv8n2ebPZ7cFmXFrHdrZuNXYFfnT0LNVbL0u90IkBW1WTOh9kHebn
qwpWY4+QuQ9wSFxxWFgW2RaxwgOn21nKy/wdYbntdGBZs+Z4DYbFOY5j0FnJpMqZkPlwLFXSqLWR
12poNvdinQKrBaotHOdTuC1gyRrPm2FzzqK6IKgSC5eMfavNNxtaTrToLy5eB3W8huvcfZg7v/eP
kzlG1rnwM+PVQgxpppB05VPXYpl35otp0zEpLEEQk+kxtaSN46xM8F+HrcE6VTztk4omsmbUutFg
SULqnBqW06Uwo3GIkXPn9iE3PHEzA2hP8Qada7oxqrlw9r0dyCfGZoaxF5vw5H7RvRt+cAOa47hW
JsF+ljKLaxppeHF+bg6PGQL4gNhmNNpFHLRyzV9ZHV0STCQd3VoQZDv0XFo0a9WM2R2W3g/aXODZ
4S68cQl1K/Dj0plt71Cd2zlpe61+XJemzQ9RXdnYFnW17OLcDmp1sTFLP2IlAIHKrYIsjDG2zz5G
Us/mwVyt6HMWBvpk40TmsH9hzrMKFJORJbTuZrYL66Pbe2LAw2htbGh3rqYLNbauy/EhrvR8JNdz
s/fFMk3Gh7lYfPo0o5ns+6BrljbuttwZAI7DfN51WvvGDjFAPdK8ar+6sZkWbWdTj4F+Ypk1/z9T
vivScc6DZReK1vokhBFWzIsq72IYuO9F7GyGHD7gTBfd56vurDgXeG4AVU39Y5gpm7Ke+jZKANPc
6grBkFz3AN7ZGWir5kkoirpOOy39O6Vof+MMjUt3wbpOsdHIk9dgy0iySXzVei+qHSiY+jBsKnjo
jgyfeq3dt6wtyjVp1m2y9qZRN2ViNybm2YtY+sdJO8a9bfdLtXdIcp9pxDN6bTKjLCOecrF1cZNX
s0hOj803nvyuJPENXnDsDFn2WI1TL2OchZSObX8pJRiHzWtRZnl53uETWiTLpOXHdrTydmcQLdlD
4QI34bWKRucQtF3+qQMs5ZdURiFQDNkEXRIH0X9Bq25FVyUEJIHczF8DzM6rtYjh9TeM3LYimJN5
zqyvkTEqPOhkuDJDHh3HSTiOfsUTdIMpGNRsRpCleRlGQ60drg1OiSUX6ZLrET/9yN0PDimT+9UJ
ZZQAWG3jNcmeGo9TxmHuzqTblfeNMef5LZugKPejjzdUwv7WX61ZRFtolbp5HvPZfDKmXlwj9/fc
Aza+Xs0NH6oS+KeeyeeLDDt8IKvCBOeW5jNJSGtOzrRh37VDvkWfK3sN831fuJ5BBnxoqeizc7KI
unEGgqxEPFktxnBxY1ZDM8X4NPTFoZ9cskdbc1afLGJyhxsnGNVwUdbWeDc5uVeckUVg13M86qyg
uYeabvb7cK3t/Myxa3MhcmQsxAdm63W1Vza+Yjd9XgbD7Rx0ttsnIQmK07HZegfuV1tW6qtAf7Xc
G30p2iPvJn4fszu44VuOlWW2r6lNRWLjHmvGI5g+zoDzvBmniMKhvQ0iw9+tqnHr/eK3ekkUQuID
eXvm5zI03DZZLb/iO3tDRRjmbKvUymR1SxFtPhabq5tdH0ovjcD0RGrOdX9OvI753DXW8uaP9fqt
pQpwDh6RXNdyCUt505hN/0UYrfzsdc780a4kYWxu3ocP5qi9R1Npz4qDIMcTNGJdTCwjCG9FHRlf
ZdRtT8Ps4AG/0iKKnWTcFJx32YKDMYvnlNLQn+zdTK8JyO7JxbFZRdkcHVnLK6MNYO9swiYSZBDz
tFfrgH7SroooiGUZDVzCxQ7rWIaZ/FBFhboPqpwVa+pZGQGZNneXm8Xsx4bnNY+zObOs1oHesoNG
YDKkYedhjgGLY3wDfRmsxI6U8ZhjqnDTGqMBgwBsLk8H5dhvhBd67d7uOwe7ttUmvD0vSCgZ8+6E
rOmwPnZVmamzYdT+y1yFRhHbxTI+DVYNotQwmtSpFOtyNbpy+0jKPfz/sciDMM49vzBimTvmtmvM
rLRiq61txlWt6N6a2hMvToXFQ8wJA4H2heSb194pZgkJmzIPsAlRznWGCD86Vt2r+9nUUZ5YozO9
nG7ta02dQoGlZ9+MHeOEM1l+OZeH1avGyzkwlxBzHZSlQCWO3pGjk9+YbsPmgxK0eFo9zj8NQzFg
YbzOZkFim+rttKiUQ9JT1lY3m7H1KtXIgMPj1Bgsylnk9uzggVxFqrfS+IISeMaY3+giJIfFXPi7
innyZ20HWXS1Lszn0t5lD7nHj49MsSaa6st2Hi1rh8eh3LUmSPcxGNryrah9KZLWCAjUdVpPvvot
4YB74EsjOgxc0W8iFMpIybWsZlbW1uWOOmraeb7Os8PCdEWy+a7XWYj7wqEPog1t1boWXtw1fv3J
XkQ57Nss8ia8eOauiplclFsiNCVzLDbLK/YWLpkN5t8z6SxB1JU3i4JTliC3t16G3KxVTF403mle
VflzjMlp+FLXbfbUmTq042rubImUaHEettkyYKeg/hljeG3di2G0fp0incRmcFH2tMa6xIUi9tWw
fA7tOsv3KirVbY71bZHSu8hTVl/UzYd2Dgcc56UMkBh7NuzPCnBubwy2HhPekP7cx0th3Sk4CmCv
lDxfShbF25DNuU0bVD5bPIWzP+xVWyFQ1lRfJDtu0DqJ8e2gapShCpz94GINcYZxTtAkY1i5z3U4
DU5ajVuGN1xui3E3ZCuIdLYhdI75guYWB4RBHJdKq/s1LIR5lrX1GCYLgMGSRuUmTQjAfWuQ4Fhx
Vyuti9uAutRI56ySVbLYCptGOZZy5yhItvsNjcQXEU7ItPOuzEln9IUfxb6OIKFmpY9QmECfqElW
RHSUVarKrwRCn/lIkK6o08Fj7oiZr7TOylba1JCyKkpixNvluS5cv4uLpimm4+wH+jbLcU04Jxnc
Ywea3eJR4gGzxeHiyiw27MJhTD627sGc/dw/Bk4j9M4RPQVwaQ3lp3nLphdlzyLctcgrgtSdyuBb
1gjpx4OTYeBJ5qP9bfLa6M6vx+jcnKUv0mWQ6nFyzOpRM+KQrCYZz3OxNdaBWC3sgbsIWgKnT0hf
4o6repz7dmSPZzL0ZemK7q4tp+kBN+EtpB6X8ohPGietZOn5SeWF5H5htxmRhgCxDMs/PGCTpcJn
sF0mgeuWIwsd943VfxowirUZWJrteYfbsp8Wo2WeQB0ZPBqA1VPsrHmodrW1ReDpzcQ3otujNvWA
N8zEH+xe7lygcLhfa2R1KTY28xjnuBBf2EDSfVww3r7c0LN3KfiWCuJtsbw1mQJa4VhRxmXYkZnD
nITeJKPzNWNMu7My379rCYCrDtLy2ksP1ugTFKRe7JyloUw0h4iCzi6FaybIHuazQBftp2zNmJA1
XdNccTt7MH4RgoUTUG1/9PWwfi62VrVpO9XNnZ6EeWfba/vADtQwkJh19jaVS6/jvFzHGyw1oRP1
YXWSCTZreBVmelgSgoTzx2jrIZLmfd1FCSX28joVTXvlOsup5+DGTrG3lcOwg3NRUADnizdSKxYh
q5Y22zMZEo4R214HpU/6htPTYS32J8MdvR7NsupyqmPBxZ8IaDzzhM+rk1GwftxYIRWPxNSJfRSV
2d3qjmwiNVOIeF1du8c9YpTfLP5zieHB0n+B2TZNsV846noWGS3BEkRNGPfDBlqvdSTvLLuR+6DL
XMbE40YFUi6Do6Dh4oSalIs/P+eMOIhUb3vvEq/3k4XYMHd3YswNFmdZQoR2c2PGiypz8+Y8c+w5
jxeWoodJiuILaTxyOdZN5l6301YXFyyRzfOwOk130IyIMJRiG2Mq1I2ftYJlCgVndg7zwCQJOXmX
PYY8CNWZa3fNp8icZgcdu7A0DgWu8QE1C2soFlTRbd3QvaauX/YdwRymRz9IPU3VVAmTF3bJHRHP
PmJQthgPxrCqc+vJx7HhzMO8nmQwCR2ZAB+GA7uVZvFNYFAexIj8s3G35Ga07ITV+MNxszpJTWP0
9UFXUnfpZNDKxlNQNkvso+ukCwqWhkgS6CsHt2bNRX4aLmUyj15QHFRuTFncYiRzb7kdi7M3h94z
dQsWeZYn5HWHeYAXKwwRnBjYGmGBTSVwAfnLZLcaMtHG5WwN2UfsDMwmmf1xfoar195XNEs1K6to
r0Zl+f0VsGDEAqOgFbI82A0VFV50cjfSogpu24Bhv9bbCCko7/rPpb2UA2cWzSXLpB7XHcbsWiXe
GDb3uNO79+ZoGl4c6tC5KzD2CWNLTLRQfUjRSHc+RH7srmP5UgTYmsQuZu8vzRadSEdNyJI+ejzp
UOojncUjjNZv/uIV3LlyLPZwu6vPvVdOb9Iel3a/FCVbE/fD8A4LQ1vYpgRTZnEH/6+KZ23633xh
rt11uzoQQftpWxmWunjfpoj7kBcJe7Wb/elM3wpDYMNdiKI+WB6yzfOspagdQJCcpKa/YLDnruKt
NGagxqalBI4by0YeBwOt8pNgoLaP7XmtPziMF5/Gkel/PpiBkTSmpOEsmDe/2FZjfJjUop+n3CwJ
1VAsJ2gmhL7tNVPLOJRmIfYnCo+JV7hXcyHXvGv3vpbZF8qDsU0o9ld6WZTAKxJIWKaxSfT1HMM0
D6+CoAruDK81Hsag7l+yrN7Y2Z0yvx+bUzeDs8c4J4bK/LuFIqogSLrss8umZQaNMi3i91AcgFqs
NCVfbaalT9Iz5UMW2CV4PjkL+phXeKTFetgseeqfBmdPSOemz2hSKS+VrSrOo6LqOMhZN/cVN7pJ
RON5xyqHRnQ+uRF6NFPn+kJtOW4B5tJeMJTw5M5ezXI+sqJuJFQSCG0kuS2d29mvemtX6npy4xWK
1W1VkeET166znfztGkEhvWEClAajy1B7xQXHPhqwlj62CCsj0qh4CCjUWYd3RtiVEnHl5OWH0Rvk
tUuw/HOkNQmwtkTxnbIu+3kcjiPwkgRD+YAFdGccsiAYsX5zsb2heGg9MAQVuOqYRVkZvrTMuex0
3JrVjJe5cz9N5HTLGF1BOCazZRZWPDueuF7G0Ot3gFiox/tIL0XaN010Vq468lPVrhMmDfUyPWqs
GmSMNbz1gmVDQSjesG7YVUiezfPWqqz8OEVlxzR/Mqr9uPDgJUa5Rn5iI8yRF828Kv6GR4eKQ7T5
NC8SHqpXtpNz5qmA79A6RvHSbxWHaasJbpUaos44qm4pmriLfB4sdxo5wrxK/GOLtvC9o5NtXNpx
jdoGfUTEjJWOcLiEyFc0Z3NE4ms84J1V4XmtZRRrWSBkQMIwb3uFnXa0c3OM35hEO6QccvumvXB7
oz5pA2a9g+0WyicTsErsGxKv22QxFh3GS+MxuWbGHYxJ0FvDwRKD78d+L0TGopXZYWo38/LAG4xf
pTOAmRTd6Anm3DUFY9ugYo+VJ805UZ6/vFUYfz3RbOCFQWT59upq3zu3LX+x2PZy/8lz1+CTErZ6
zRs3OnkfFziQm8vsvYEe15Qjbl6qFCQmWPfBbI9f52Dxvhfq/XPU+tZ1qPH2pvjIwwd2rS6I3Yrn
9DBNU/eRGYcZXIbKlQ+EvmY6Hsw+uiGMrXoC18iqNDAKTSHdD8MIkR4eStwHp33fWELVxU5vKQNl
Q9ki36S7eN0yCSQjCsaYgxSln2QLsj4G4ljp7Kcwd784wszuhnBE0dcEmeldbuHQ1XuRWevnwMF4
KLF0DdpkqMmZj5Wq6vIG165RpmorVJfC1g5s4rp6gyeaZTbVMxZAHopZRJopkGV7Y282b8RY+fJb
2w3jdHR8bLljttS6TKauKIlgNbepeTAq0T3AZTGtuNz0ci+VdotkxJSHGDCPJvQ4BTroeYnIXE2X
RcgP3TKwnLvzFLEqTEwYwP2k5HJDfqcCAv38MLq1UQObFDJLc2PJQ3r9svyoiGKIYriX2xRrK6te
ijpDKzXxEq57o/Q6QpGlH34ym2jJE8OWkY7HLp84cCdWSoKh8a/XDbuiY+2CfPAQFfmnyADcSUaY
FF0MpgfkNpSB+5VZg7LSmtWgjoWSJ4/lrhbPZU+gaGIPyGBSa7GEiDt7q8IjS/P0FGLune/x6iR2
fTGBnuK8wRgorpd2xCY+6+Wnru+6N5dQtjvRhjrb+WMxczOBrwizGPoHVszpyp4CT9PJ160dCxbo
b049VF/s1SGtu6wXg/idhrZn566T9ZR5+SJwtlfhkGDRNl56UCTypKyi3keqcoJOjM4r+X0MLVe+
l5tlZx4QMGhXA1n/WK4YXyQr7hlPjtP2N1FtNCoBEsg+rlXrrDEWjuImWoTtAtu19jF3KrIpXWtq
roxqbYa9IDwL+ambhQ+BmFfe4sHpwwSjcbpPU9fko3XYiBU7oPuNiiYYMcuhq8o+oKIcm8TLcz2c
i0Z2Txkwa7/LMrv4Zka5XePYZJBstES1vHeZuXLThGd8zrSXtcnGRej2Eugv3wUzROTYwWzrpt9E
+DpHzmQlBYSST6ZvrFkqJ6t6gOeGWNOyId3FwzI1QaJLI3iYlqpn12d9WPa1Y1WvDJsBkQSqIyNR
qva2D11VeRtPjN1+bteV4HmvNJ3+ywTTMtvpPgBoZqWM8ptu8kyksLMxv50CXr5a/SkwjZ1Gjeel
ZioTD8ZsRHtMSKxr1wmmKqmseTB3HkakJE/0kUejA2pxqVgnDNbFcT0G7ujoDy778ycC4gzCsilX
zpx5nDSLh3Jfa+ekluz7DNzW8MP2kzDLMEszcw2vhS+92xWk59UECgNPWgLjSzEQGpeg4i7DA24h
GojDCuS3oWAsinVHk18tbBhO7A2OfWSoXctzu/fDCwLBe+wMpKRK1UC3b1G0QV+0R6P5YBgyyBKU
wGTf+nqrvpxYsgvvU9eC7o8dA52uL70gdqKSSnsWDsvsSok4JbPWdRjTt4WUgCFs4WOHc/+54df9
V+GZRck6yuyAVXMu3V2D2tvau2vltQmpf6qn5M2s8mIFP7PTaQvKZyvseVjo2EjFo4jnLQ4IbL/G
rmz9vCA9o9VzIl5fStGSEKvJwKnLYFhrAPis6r5AbPRmt1uJtFkOyxWqcmuC8+TMio2gc6IY1x7r
1ilGqovM3YYqxfELRZaT81gkDgvHtJsYZ8IfpdEWZ0zZvOvZ0dNAq+pMoB0zyOLOVyEIgQNkY++o
HaSH0Ix9k69SzHlijlt0D0M7zxI7A7iPfWpG/0L6qvTSMdpy60yj1r2aO2neWKdnmxKLDTfttUSU
HdQOwHPOUHhmNCS9D/NSa0ZGrbcZ147R2MUOjknWxnOFly9hBIS+7ywDKzvKASMLD0XBmHIfjVnG
8tQu1bzDzAFoPEKZyiwr7JQ4ZHiayQ8+ryxlpM32eFmBixppB/q2pY0/tc9N6BtGIqMK+7uMZvMj
9YjR7Sg3qb6Cdaof6p6+YCdWLzs11H5Q7hAcTd1h2LagvpntHnZf2MA8SgLAYDNeMwkAktVAO3tI
H4MLgCVzPxG5ElkScoPz+PSilMCkkI+Stt1Ghh4zkFfCp6JvUbT64UETN88YtFPBWeacOvWJ3vTS
6krbTjM4RqxekMeGhEg1pz60jEBUOkXZdDFW0ifXvbCNa7CTBkStCAUiPdPJOtwZy+LN3VQzpCUj
wXofKvrqPZ2nH5KVvCgrgYEuulgrtd7z3jbGznI1m/K4sSrsJbHc12XtuFdm53RfJoYBW7KA2eAQ
JLBZiFW2VMx8N0qhxKqF36Ue71wW11hllvsok8bKGrdmt16dRQqBbFGdVnHROXGQO7Su5hSZR6rh
JdhTytBFm7VBiBJlcGAd2qk0i3uYuqF+LU3Ksb101oLnu8lCA3yHo1bXHVbQipCyBZCefDjiOubi
ZN2PniKs6HXrzo3lSlu2l/OgLkJdTJ/YM7XNQKBnvyUwycQOS/S1ODpdPV6j2BnHK9qErL+F5Eo7
1LFu+XGeB9MT/ERQ5I0xGCGcdh1aONyJqizSml3a3ZfMHMIdscnOnnJ/gaFo4jQcE8anb2EtlZ/J
di2BZWvg2rjvh5nVvKRaJa6wuWt0FF1CeVnzSzd35YlY6RTGfmAqUOwbC5fmxCCqgziZpad3d7xt
rNKFFk4jh4/qjMXIdqPYqqdpOTpFk/n7xdmaZyMIBjPtRttgiL5N/rOS01gzOShNjayji2RiCgRl
Zxy5JtfeMC8mwirynaxM8S1au+oJ4qxvxXKrx9fIG6X6ShcDGWtfmKXnPnesVk0fzzYAMlaOumnq
Xe1HbBFb7Rp5isekJZMIrvx6DjbWjTvljwwQs6AljM2PYBTEwSJZIZyaaSL81jKcvhGjXbC4DQrg
1anaPLtnFFFoeqpZYQgesH4YRdDnsS0y3z1g+24CBU5RaCR9lG1eUkMqOObGmJOPMUZluDMV5KWd
YKe8a0NB/QvqNJ4tUdAOsWeK+nGDo91iWhN1w0XIwN/Z4Rrcl0nPBrHdraXlYN5PtDrDiMzCsNvd
DHMFs0eHeN4pZpEkznp5AXbrF3WqjN6s9lU9OsaZnL3oJqTYa3aBMVg+ckHsEL0juMyERaidU2K9
EI82bo8yt0p11vmF3CqIBQCn1Om2pH3Pwua67MXYxOT/TDg5dmWNu1SkMhDXaWtAwtTQOjbv7dhp
qGE+24rXdsa2t0rSg04Qkz+fz/OIA9DUVNE+k2xmzIlcnbONkMMNTFgMRVIjHOlsZoTbeMa/WubJ
YY38pI09QBEu3Go51C2F252W6WnbzrlcEgsfKydYD2IE4xSmOCGvnvSHr5pt6s7Y5oye0HDWKbGK
RbpJvboeHkWzDnaG7kkLc9tsaVILrBefGLwmPQball5jJJ8tgEeH39+F16pwvjC8ifVtjrTcDoSu
i+jcYsh9ua3ajgMR1Na+7fGnSbB/66ODLRrTTtx+zG3Wx3rV9JG4OeCYaJcHyDc+v9ytuu1B5lUp
jkXnOwX65z5SgM48l8tZX9X+axd00avV65kcQTgLcwTyZnT+Jb3DyBoKd6FHKG0GzQP+Obq4QbBV
y2+4nalDNcyiuZprRgBnE3hpDSzITGCn3aC4BmIa9A4cxcgxOAavy3Hprsf2caV97QDJtyE40zAt
l9vMXubqDJ8T7R7YzU1/XyroA7vFOqV2aXwL0cCU+FV+sHKHUn4D3zIPDhPF4npRpYu1vBv08slm
U2xvHINwxMRboH4kQBeggA6yy995YX8wiN+xY/+blvwjg/n/yEt+x2X+W57z/4cMZpi3fyJW/cRg
Pnt9q1/ar39mMH//xO8MZsNyfoMvChkZHBcng++M0d8pzIbt/kasNHRSCzMh0kdPUWl/cJj94DeY
vgQNuScyGIby/OgPDrPv/IavPYaVfMbGFcG3/wmH+T217pQO7Nr8c5IeonCiGn3PAFvV6pnZ2E27
oCuuAZ2ApkXPbDNchhRLizpBYTL8ghz5no55OiZjYw9+KYxjnJR+zDMafa9AUCKHnQL3fJlmsFhr
tj62IXSpaTa9XxzuvYLh98NRwnooORE7chven6I2ddZVTj/siHh1DwNbLjDjVqcmY7T0T3f+L0jU
f3kopIDQWjlaEPzgJZCNtTRHqxp2uWUwxA0iRsMM2GhWTQTQu78/2Ilp+b/VP3+cFz4NyMZP9PAf
L+PQqM5qrG7YdY6qrpjAjIeyqp3PvaiYPhnYeqv65LJiQxG6xBPA/cXx/+o20qNBzPeJk+B831/X
yTQzfyG8aJf7YXMhIQ8C3Cr1AbhfpDP+mL+4j395PN9DTgal/xSz8P54ETQA224c7M9oD27Dre8v
/cWZ4KKF4QUgwv/T4Zifmyg6oUaeuJN/8qPtmzHCuNJVOzbPIP2f7J3JcuRIlmX/pffIwqCYtoDB
JpLGmT5sIE6nu2KGAor56+tYVndVhEdIuHSve5NSIileljQDVN9w7r2hUUEcKm5LzaN2nEOwjX/+
Of/uz0OJAnvPrJ03//rf/+HzNDZq+DmvPbshivdBetYDjE14V9uyu59t9rj//Hm/PqsCNQ9GEJ55
PYEATn/5+So3GDdRLn0CJigeSs3mQNsVJS6d9pd//qhfdDYuC+4/f9YvnGloz17ROF2fjE2jT0BK
cJWV7gGi8oZ1nBwvUtoPRO8tj0FqjBc1L+I2VWn4u9Dwv/ujeWChiU0UIH8JYZkLmr8a0iVZw7rZ
rT77GEi//GYau/n9n//o6/Pxx9eTvxnti0lOLY5tHLO//M2BazEz37IucbMQUCMP4YU2a3ke1rbC
rnmYv0v+YZ1ksvudPeSvJ4NAC8iVgwEwoi1I3F+OIWUxi2ONUSf1W54YF2HH42fjMBJ18PzPf+Nf
Puiqf3FRWPKC4FX6a+gHBeVopPTvSQm3FLW8R/GQ+h3+Sr7hJHWI+jIoMycxqkl/VkM1Hv758//y
HV9pPo4DhwRk33btX46EKfec3Gh7meACnN84mWceN3dcboNMlnEnrY85E8NJoqH/zdn3N384l6XH
HY1ehcv4+pz94WUdK9FYnc6qZGIadORDaG3CoDiv3QoREmjc5ltjYsHVeDtHpt1vzoq/frxNYYDy
kyuNS/RX5VEXlqFVXAecenM3NpAsTpy0E7GjBs9K7ArRHKK9f0/FhuDYUl60vzk9/vrNo/92LLJ2
8EhwSJD68xegq4amfYDNADbpYh0UH7lonbjzsuaA4Wm760LiJlld/U418vcfjEwIXTaeAr+KslVO
owcFqxKPZTmQAluh0qiaw2Y6zUUWo3hd1ukpoGX9zd1+/Yv+9D5bAgXzVShIRYZI6Zf32VxTy8rX
oE18PIx3xrLilhPUOjZru9otdEFw19vvpFF/89cGWM6TY4TkHrnbL7XL7AH/TZCzSdMtEm46dPca
4uKk6hBeR9vWE+xW8HzN1fnNE/7XT6b+DKgOkbxejbeuj+AfnnBnZimlzbkGrHdXjHON9ouEKFLk
iR8DAjdPTMHuKmm6/1d2zrzNSLfxx+MAw6WOBcsvDxajN6NiSyATt+v9uJgDKzE317kJVufRkuFv
RRC/Xrt8nkATxE+LQ+nVY/XPf2feGnaItYCxcwpr+zblORmGdsbUwSdc4RgsaX+bGj79t5qK7BZS
OL/zDcN5H0awpS6HFp2g++j8lX4xRD8dcxuS6Z+Pub88erzj4hpoxfuG+uVXu7dyzfvrGIF0Y0X7
Z0ye3Ilwbo+eYJoF5TvFnEW/y6bmJL/eE3965Nlv4Tj775qLKvNXqxUf9A+RheXtUn9p6th0p377
aqGsrn7iZF93FwjGZrmtl5xhkhzygrELCxXvMLkZ80tEi3ZxWOZlqZ6ZyW+9G230+2JngmbkX8d0
NM0L5mTCek6zsQ5j0Wu1xE7Xus65XJpMH1PRNe7XyV7b5mjKcit3Kz6nxgC7YAJY1H6VMpTInBrf
KPwj5hhfQT3sjaKq6oszO8E3CJTa+wRalck7JaDZgDdIbI9LmWNNg9RleDcXb7XPRiantw0EGxTS
wF81anjU89i0u+1JOstYxtni8BwQv1KKZHEqYUepbrHTd7JKMragONw3yMDNlzGYxY9StcuxcZv1
8yqXpo+DFaFAPEJJvNIgwT75WGDu2knNQcxox2ge0LbMDGKyLgQdqJhkc7wr47bjEJB7Y6hJQRCT
o/aZ2xPzElJWnDpoTgRt8JLjYcOn7fNYC/Ox73ziNvvNTb+u89xNZ9kbSx1NS+9foBiY1c30QjXa
mBQrFPzPFELnJfNVlAlSS3ZtcN0EmtOVeFhyuzz09po77FVs/a3p695KEK4Mb6yEtR3jS7I6sYFT
1XIqdLF8W0g6uLC19ub9bAzpdM+gsgOAIU5o3Oc5CVmA5mqcI/oG41QNuXtrbVBxGf//utgOCv/S
sBj9iT/MgOqoh404rZ4Bi8rfnauYGI5NHtMgt08+e4zm1geQWHdMQFR3ZjxoJCZDL+PAAmSQewvr
Yryd7LwWsTusniB7VXoXH49ogXZj6PKdQkxcJGEwYWySzTbgQJdlgb2fvcUvzzglSBZ7xqr3XPpO
mhQUdfLg1PUy76w1a8vE1Ot8swg5ZonRFXI4ebpuppjRkkDdQ1k7nkAXPXCHVaUssIz54mmTsWwR
lj2LBseQYCb+Nr04qmedmStFIV7PNsPLEuf3epd6U/sJ0b+dA0MOVkNIhiOaPfhM+eI0EkeAvh9S
Ga86HfbOBizxZIM1VwjJbIkTxOzoxHbLpb4x1y2vD7VdDMH90G7BdHLoIS+oORx501FuPRN4bxhR
1oatjwDDTINnNTT9rdoWxqoh4nc+oZ/XYDcU08hqoV5lEyF0cfA7X635wIq1aA+jK9IHxPS6PlJB
sHyoFCRXbHa6oxAGVZiihmuv5q0qCIFKK7N4tchQeOM+KySbcRM/FydMw4eRdPWe/Z7nEXVXVWhM
PAAuk0312r57UnNHUaEaAiY1XPM9wHc3PWRWWpiPdlbVHZKHtYKbkJ5xcFpT7dHg4ahT5eB4fB1o
wh5W5QFR0PiEXax07qi72feX51bZVnkOyZK5zYGfewijsvm+lHk5x8MyTunODdr01OSLxcKEkq2I
w5yY6J1b2lCDU2WyIi7dbjQQazlLu2vCGuatJhgWTUg3I+VpOMw/isGG4JdbYN8ZlWhDLHjD7Dit
TGwiMGrzfugZtBY6f8iyvnNiTGgycB94HCg6RuQxmig3jMe6sPpP0siBZQcEH9N+Ah/MoqBjTHk/
KitnzdVnTLHLelbDqW2x8uaHJnl6v6LH0yzzqnneu6uyyDGsQ/cyhhxor+VUkhzbcNi0h2JAavsk
3A7IXVSY6sfr6gY/anNCfkc+lmoThovYGXn9AsxU6KmOB0dtzzhYs6nxGmvZb6U2GhgNf7T3XT+b
QQQ0ZjWRbsKNObWPffzJLooC8k411a6qQuncj6YY33yz982jNMf5MQxl9pIGq/e5bmo6rKnRmngw
HptjiXJijLwpRUqRLYhOcG8dRb6bMYzvEs9nuMp2pQFHRnNgLXE6IbDn3pln5Fxr3ryWMnWxnARQ
efD6ogH767J1hDHEaDpRXVA/L22wcoBiT/HsN438rsNJoeHLV+ZmXo9lQrlSTzLfJw4cP5WQyK5G
hmt52EZWsie4oGA/t+iogJfYCKM4yuUP5F5dH7cBnlCHbrD813DJs2Fnz1bpcDDiPRH5dTptcc1S
CAV4tQIuDs3ZG9Nmi8w2HZ7BL9la68yYbzYtbORkRVppjoFFboc1tWFHm9Y3PvdsOn82tbMUmHHZ
nsUqMIWg0KPtxnmTwcfUa4+jGwOkOgd28TiWpL0Vd1vYz3Bjc2r8sDJ3eKxVvarTOqUqIRsLOW5h
KbOOkCVboPCGaZ8FFNy0y0sNOuo4adDtU9ghWFntuEtMdcZNNDboCuN5sXykCXPvTmDdTpNGop4w
DZKsZFrej9V+n7NK35pYhb676JI6BIVNGETpVHX7VfUL8HtbCxWVSAPepTUZKmZVDeYgvXlrd6Xh
e/edTYB7FLbehHmMWQLWSG9luzak8PZxnekzmoUPCHMaV8dv/Qs+Y/plICro2yir7KzdrDF3G5ge
fqhc8O/uVF01HZOQd9yCBPyU0+q/AytqOwo7SyFXGIG54iGsxIa+rwZ+WDZw1VugKFezhu71HVFt
24v0l+4LiwtzBNfXQf+8+nMaHhRO6LjbSEt+sOcKvIMxBlb2Wvcbi9GtRc8TIp3TiJWuiqHJqMrv
ayvWU09WlpekXuoAj7US8xgea7GrCtN1QTCvw5cNznHXe1P5HTvIDjWpNWYy0oFXzud2Wq51rkPp
g/q8g4mlhLtZfejUE+SKrvbzFpZnc7CWL7Na7aMihNTC1hp5Xlzxg9c7tTaNkUxWIF/l4k97W3C4
JHOWWj/SwZzXuDUQiu4YroUPS5672XHzJ4shVGUGaEKMzPRj1fgrjB98ybllwwr23JvyUQlgOhpP
q+cZsrbeusOsWOt9NaqAP6t3QpnYFBMjji4WilfLY424WxBvqBsDPWnOITvZ34B9K5Inl4XTi4Da
Rhw7/GmbJOSFNtHfTCsL/1Gq9dzJKnwDfIjCNHinmhQOLqZufoW4GFM5g+Fco08z9izq02Qt+Vsj
8k1GEtq+ZHLoazSEg1heDXNsE4QcwQsCNcRPYZeu8zmj/v6YKUQZCHmZ/dIYk3xZZ7LKKfCr+tOm
2ll9EIttHUIxbM4eDdtS3zWpV1QRaJvEXqiyFySwreyGW70hKxwH7ap7ZOvduUgDnD0VMmJOMQKA
5tMWzIR2hPVaHzcD9VLUlsyMompCZAAjM3nNuUe+y27NV0wWjBm2MS4X1M/7LB2M+tJP5pTtA0Nn
Wzx7xEUcFab4ilUuQPpxlQUg/dIJUZ8qFWyAIjXEVMwAbv6Cp1Hqg/Cz47uh5B3yY4G3KqIG1w22
eLOD4Vu4whpGAlfmOsr7qrqx6Rf1oZR9TWUTpPKI44vj7zatrhkjS+YcDdSCXOtEMI1RaVn63XBG
67saJJTMKlOPLZmLHm0eG+JSpkzUMmaqZL2YRZ6vkbcZMCMVFlpbtIGzS7hNiaMIoph6D/E6X4yO
KBakVQEPrB927AVdARKBl2cGJTyZm+b0AYhF5jaUwZQsBIePjFNV8YiJAGei3VnN0dZcjEeFy/qE
AijkM5vVDj6GXPgrj+e6fDcyMWpq3Y6TzxfzkBOPuhZIT4uZtBEry7v8iKFUDVHEEh/PrsrHCXyu
bRMQjsDyr06TF9+mkmHQQa+QmOguwuYuv7IZyaL83Ila8JJPBRMWqMmy5w3Ng9EvmVTN9qlXzkDZ
iQ49pZy0BMtO3xsF8Mg1v0kEAGN7tpdzE9tFCezbhEvXUAhjyXUKNss/mDoswsgRpTvcr8EWFLEA
YVdHIbRBFTLPVNlks8gdaw21JutqmLj7DW35CdlJvuyy3vLh1/DLYOeuUJ4sYQFNoUvqzPNSmZNI
bEo9WHOq12hCtPOQ1aP/IhdTn/1h6Y19Oac0eh7M7b5F0GsmI692zyYkJ63XLY1B7Ax3IS8k7Ktj
g9DtKlAex7eSmYgf+b4a7bhQhjcdWpQS/KB8rTyY/toixV825SVK2tNHMTN9PAuMccybIu+080Hi
xXoUUwj8UFR58x4Qiyj2ZEPW3wueUt4UMQIgXvWpalfOrP4iYXDTkepkNWR4CL8SUekM28G/QuWJ
x/dkHJpMWnW8NEsBnjhWxg7cuT0Zq1dt8K618Z3vdELm4TcFbICi942aakLr1C7rE13syAWO+VhE
9gNvmWXYS3FvbOF06pFQNZHVye2mcwOUomPnGPMRWcs2J1WxEJw9KfQZAVxDhiSL3wOATc/Qy7XY
7jEkE5rT15xf0XHU13++hgX/k6bxwaLweAOnc/t4YlVkRq1lIygRZurHJO9WKsmRNW947G+UvtmS
1rcjwwMnFuzWXsvahITjkOX4Y75L4uNg5zYoDqBzvPDa9sewcjDG2eaBki4j46fmFWyoWKxgshfK
cy/Y64Erp6elu2LxNihx7+bZswsrEERBnpuvFaEPO8iMNkjGVU/bQUC98X92hj7rHEOSU5BzQLag
YMix3CVf9kDp/X6UCy6f5jLYbgItEsBf4AJXxmzikD2R5eCTJJGVeGKCAhIeKzGsJL2lsd69cclm
ZOa2/xzoqbnNxbDWj2adBfiKZcVChdeu4RKRmYvviAOGHJwdxiLynn2U9yLGDYdwo5fOndCjLzjY
bBxAKQpqP/EMBhc3Rl0hVxDZmJrAu0aGoQKBPEjWp0Fd0D+P60kpJFR7Fm18dcgVGh75Biu0G7vL
fOKk22ybINiWFmEvdEUYVTKEYVhg7p7RdJbXBhXCNx6LWug92i3V34+eofMfVV5ILJfckbP6alxC
phdLDpotRBD4drMZLcNTVxDcG/Xg9+vR3Uijj4dCmF1SEQOwHWRLec3cTQUvpI+M2wtGPRZis2Bc
3wKznO29S/rnKW0bMF1joaCLQTSXrxvyi+NiZZxIniy4k8xcjT9Eqbdb4KCNY4RAqPk237zMinVm
w79XZavxBKLsWG5bxDVjzKKAQDLT0iy+24BjeKdlm8L1BFdxKhhy95iaGMjG2OJLfd8Y3OCR64xO
fhkgKEMAsz5EkV3Y5Ks3o2QlCrYZdvuK2hhrLYSX+W7DCsGMU13WlGZCOgDlZDXuDISHPwHR/TsV
wsPvHXn9Scxe4NYh8NzYebRY+B1IJtRQnwwpIx4D/cVnHBYkQWlxEfJqTtbOgZ2yETpu3ddgw8X4
vIjM8F6RG44urbdtnZdxk0FcsKN+9FdsDp6hVPoVGRauxztLwPNHTdAycQ69xf7e1r1II47ioo8Z
FtTXZOxKOjH/pl9uBzcvrHhpuczRuBo423Jb1XS/qOjoKJAyvJpUYAbYz9RnO5zWIIjcEmuDhMiM
IDsA5gCA5jhkN5HsEPrFW20a/W5b08xPyooektait+VxLstAgi4u7BAd/umuKObxjlmCvzFGSOec
RG3XXXaWajDFIHm8tkFacwArNn35t8XW4yWjqOVFhfZtqJpxaYiYbqCAyOq+2iJr3eSbVef06qm1
LLdo+JBnIavybzdhDGUMI5j+zDl53+vBC157Qy+C4PIUWVsuJjYuW6D6Zz7SXc9b2LVYMGX9EqFf
TT8yEpq2owpXwz5mdJLcKNpNq7iBULynQtxIcJ7Q+D1olE1LxG4SOrAQdbDGJSMQzp4t6H3O5UFf
kNpnc1yPbf9OlomfxzWV2Q9jrfx3c+jaewjhkanFco1S1Y031JTUTF1uWgY3ULiZ694Wkh3zcfDs
LT91nTLfUOQMn8RUz1m0DnP5qgH+PjrfWuyL6hpGZFOWE/hlCv7hCbhRHlrVSW+fVV1xFK60WVsz
KxsQl4rvrAwPiuvGjidJOmJcFF1+GFEtI7DrKeyjxbC2B28uxGkt1vLD6fAD4WYwrHeOj7F7oobO
vCOCcIwO4KzwN2HOUPK8045lCR7MVCOMhq6emSyiPqQ20iWmay6bmAkZeLt2mNhof+OHFptnfNW0
hjTMYcB/+msv2huSjjozEibc+S6cKaIUAxOMEhAiObSnBOoeVzMzE4V8HMcLdLCMEx08md28ZtbA
7HHSiUJYSetKEswQ+7k/fK4dsrpiw+E23k/WZL6PhOmhK/MM1mIYz3bPBQYowU3aL3MQ2WIAg8Ps
ZuaJRXVAXjapwHvZjUQs+/gO0NhLn5jR3rm+sysqmzMXU11C+frs9lpVoedrnPK+craFOqYdkPkU
mLmkB+yyGmefFeFo0JV5dFET4+KvHHVlc30e5KVEQfDDN2RmUfTqQiXMoQt+MiRDMwI8Aq/QFfM6
xKPYsBwyOjhq9vc1LwyBOuGYsFFvE6wKiriFyO+OoJf0U46qUxRq0xBaUYkZd0WL3XUT4zu/j9du
ar8YKKu3vZdO81Pj19MKnLN5PS4AgdXEfrYsJwv3fmYOnVfXx1Izx+MTNOdQ2ZTqTZrsvk7hxKEP
sNn0YYJHFLhlwxhT7MlWcTFalUPGpDpsS0KsLFJ4DkxC6Nw5Kaye+rRFWFXYCAljMh1AH7sGJw02
AljWH3johnuzpSG23AoWt8qtbh/62xbQkyhi0JDTaSa3wYZCOzckNjAMeOtLpsaMURSRNW/Mclie
BWZb0cunzDVMtCqfteiYNNhe9mkMxwlNXYGhTTzQh+D87hgob9dK41jQMzVOsc/HbSlWUjkfBQcW
QyVfrIcU+7U28t2gO8xl373y7QDeOgbaZ8WqKox8rKxu/JYSKNJ24x44EOhkpnlb8HOoq6DFv2Qz
qoiOT2VJpUJeR0N5fcq+xfbbI5WFSWmxdaO1h+ll8o6qHR8MCp1giTO5QRRY2An4MRvQabwdyny9
N/I0DfcrMVd6z0E/tbdmy6F+CDZiQY7LZCJetiUWcbsFC/Fhb1uq+8I8t6QD2kjJ2cmp6Y5kJDBT
nllTTQfiDKqXoViz+ui60j9m4D/YxdD+fSmZ5oo4NUz96Dm9294UWD3f8d0P5M+DkNynGM5g4sSl
kMYYNJjULxKhc2zqVNzmawoi6rk53ZcturxMmHIhMBh8EnGigKU7RDIqBrGvIOKzOJeyfAolhp+R
roL5G8Lh2o3yJvWNqEJc8bZckXlC4vTGLcs2aKeGoP9syJZ2e2XukCaSPWSzC3y30btinbFbUp5b
jceB5+Nrv/YW7dCkm+ZuKLDCQkG52d/tSSF1Xe0m+I6E1X4RW+ih12XWezXGWhBeF9IuMZLPnB++
7qspXpux++T16Dm8LmCUGKaGwX7DxxqHC9JL832Of5qZsMt20Mk482fYhul9mUlsxvwibXeGnpGd
191GsDhXHadzygjEiTIeSxmPYVV5Sdu0WUkiLRuuQ2vU+bn0/NKNQ7l1wbHWq/sU0hldLe9HTz9k
dMoW4yAtHxlwb08uZjRZogTSgcOKg7Z9R/VHx1IxkEtvEFhN6VPOfgKrmiYz55+EKobYooQojv1X
1i0htt4rq8hD2/G+3hjrUmSPdu3XzmVclmm9D4pChU/kCpT+LeLqfPjqliHpMoiEmS6zpdQPRLzU
TsTiUXm/w6r+sk9mQwsTgekEIaQ4uv+CVQmy5DyaxgWNTT6flsHx7kkIDhMOOaTOGw/lv3fD/5+7
/V9XUPM//o8971+w2+gH0PtY/xG7vf6D/6JuvX8JoBSPh+ea/mtD5/wXcmv/6woYcN5gZmdaLr/R
fxO3rvUvmnvPwlA4wM4FnOi/iVsRgvA6bEHIk7OFByb7/07cIju/wovkA5OrerWdtq/WoX8AK0xR
LFVXey6LodVM0hkHnXb8BFF0k07XY3H7XYjlvwHX/1nj/+9P9CxkIdgHXt2S//yJeSvbuQhwfBg7
+xUJ1LecO6owihedjs92OD4GChl3OjufwtH9bjr9U5Gr97VGd9cbzr4f3R/XerEcmtjr9GfW51Wi
2VslQge/oT/4ef7EHPiIpJhVB4JgEpfEHOIX/vw/drxO6kzEXTQ3MzuZmupGM3u+ZDkuXdzGFnYG
IiuOxEfaLxhobI+s4w49+uVDsW2vgAIe/SrDHpLC8piFP9oyTOQjUBN9QZ/2ha0ZB6eTrpx/nfM1
GMPHXmCh6uG354yZfd6Ce5kHQ9KVWBYBIkY990IyjXJ6bfBz2Lkcp7s2zY9Q1cVESPb6vtjDZZkY
HRk1I1/fsPqdc215bOzoKUyXJxtFbzz2TnfYOP7gj680jyLQymQyFfd++7XeGBbiX4LqT2cUTI2n
GRm4hfXYDZPxKFla70PS9/bYneCVuVHXd1g+xtVoUrQNF99i4JHWHQ7OTbE6PyB2yh+6FQXDCgOZ
tb2huMTc0URThag/RwTcV3tsZT5lgwhPfuB/xtToGcuuqKWGjzXOWudS5MWhGM3y4HfbdmuCiJyK
OX2zFok4cWFO0S18QShn+x3tFoxhn4NFtcDWcjLO4dS9yrU2nzYoByq0qbnKSIy7cq7s9xBrmUO6
Ogd+v/CITHm8lyboYDU17h3b+lOdFR8M2OqHCo+EW7eBrGaBSgBjjjFhVNZZeShUfpjW2WHA3pnu
yWU0j2QzTAW4UIUAu9qy585u7KRNoU27rEiGgkVxbqfUXFMQ8QaK17ysD3Qg4Yk791tDuOrOatnn
rgw2mUUzvLAq5wG/HejVYcPcB3N/5CWk4LoGa7KpRD9Mo4ZRBgPPXcb+4a5apyVugvQn0xP5IRf3
m15JyaWwrIuY7exwVF7dPm44Oe1qyQLS8HhCiwB7o87vnVhamFv2Uyb3hHh9pzLOv1HKv7H7cu4d
rEJutwwbA2pf5yaz5DefFdDnDqLguWRnF7MzQebIiF3vFJOnux5lEhPTkDbYZQgZN75itp+qC2m2
6mu3pP6xYO9Gxy/rna798mTkqkFeapXABjmuB8q7zwrcZIbcL/hy3PpU94gDVdcWlzQdFOqn0H33
aafgH1aXnnvp92LJHlq3GhJqHo4bkiaOnH3ytTOXp9bcaCAcWe175qVVm+IGyTydEnTe9dagd4xv
q0TK7Nj3NQZH3Zw+wdtg0zkq92A3or0YZrh9wR5y/sLmUjxWq9Unc58xhFynjNYnRxzoh4+60eNN
7619BMY234kQ66IoJam7wj/uMIxQYUg2x/cKe22PvLdYVX1iDhmGH/Z6hxXtq1idD+FocRs2s3/Q
DKISt2TYjyBtGB6nOnUovRVIRICPl0dHBzlHjJNj2TrROVvncly6D5yayGjvhfcF29a3emXnsWYs
oWR+3U7jx+DFck7bN9GM3zYcky4Wsqqj33ufCscuXmmz9aN2xvTCyErecQQxEpu0lZQyaBJtufZ9
M4Rt3Ler/YA9bvB1pZE75Dyrj5gIq1vg8uqBgf0UI/To4tRjv23nJe4UeYN7Yaq+McDVh7Zoh59p
1mGvQMTzvSsU/XGOccZsD+3nTmVf13rhuxyHp2E1rUOGHdpN7U4M7A0wBTm/oHr5tLjmGw6BtUcK
qZJ3bNiyYyl6G3uRYrKetGMuZ1aV1skNrmUeB+QPa2n8GxyM06PCDmmOfGVh5YWhJPPpiaHCqfY7
nkT0mDfADOm68y1G946veK8x5ISz0Z1zhAFdDx32AMgu0zLHl2/t1L3qEHRzC2CmTM04fvGH3sr3
VUpPi9F9xnqzYRn50jIu55vtm59Y3LEVG2yHUWDqF7dsXg8DWEeQ5tWHPaw2RuJBeyOQbR2XUJQ1
K5LUf3ct2e4d+iA0u2FmR0tl5Uk9OP1Zur2FcNwjbguL+7vAKdRj2lflvaiq9SgXYZxkSsxAJEf7
+5bj9pSA56cv2qcZQtvFUK9d1XxJuyU7D5tuHiFdrYTH+gTkXqDo1wrPsmtclGG2+MxkCwFTnjO1
Se36LhJTEkqGDHFi26f0BbquzmMx7xoVulGduR6kTRvsp8wu7sAl0p9dK6YHfH7mcG/BiNANkBE8
GmwP7GJGUoIUXrIxxDGDHWkV3uI4+nM2dPjGbCdM2GuJb8Pktzf2KGY6a2Mbb+wMv7eLGj11mCvC
eHzUKxXmcVN9r4pUvANYIbh0iJ3GCODZ7pr0jPH8eCNdB8vjvNgSFY4/slpWF73ULRjHbO11NZ9R
EZVJgfXfg0YYu9du/anvMV9kgaRWboOWbWTemCgOSFhs6GHvKtOUO4gXj2OCHSs+nqH5CAg6JCWW
MRIahXxodMPX39BYvrj4pVUu1lhjFe7DurvP9JZfSgZGp6lMb2nS5zsqA1o6LMUYK09ckmNRlLuq
r+Znui8FvZfPJR3epi9pWD4NrM+hHe2U/PbQ+eRQd8Rqa5p7enpmTqN7rCdsn+NimNeMTsvMju3s
B4T7ONaJ1Vz6cwRiifDWb29YwPZHS6j+iN3bz1wHzgmbvhaWi301MdJsK60WGwOinVls9GdkT9Py
lJu4TMSBNIdz4IiAfLRlxAQOlDGuGi32ePwWLFe95U50iLBt76dNwKAFLbSF+4oZ5epqEjwrS/tY
uMi7/hoTFFR2iJX4NO2NGjstUV7nTsoVXEkepgFE9OyqEcftLV/SY8d2+ajFnN4wkOlv5bQUV3Zp
22uFs0TJ9XfTT1fDuy4clz3dbHFmvaPeBTZSN3Pp6R/GkmJjONeyxTmwne9muXoHx836J+HNjwNS
2B1ozvOsLYT25CnEG1qfA4FTU9ySbRG5s2sS4WwPx4DjJxnl0O38oi1uWstw7oM58DDgxcFJeIE+
N+E6HDbXf8hT5pTV0sYFyvMfrkC94RqlefQzYr0DB4viERsABLJMM6/kdm1hfDw6sA7z1DXHqcit
i7VUn8rJzW8zkT5hGei/zDUTK46X5iwm+6PBReKsxcCMonYwjZyGRzltxyrjY1uz/2C0tYOntQBf
QJlKs6R8z4pHHwYlydU0Po4Bo1bmsEFw4SYt3qaRy1MjEOV07Lob/KGiwpzlbRMW3o/U0epO47r4
lucy/IRNDOYxxRrGm5yJPFNF4z2wMJkfZmctcyxz8J3aPMRtUYshSMT0XN24YaER5hef/T6leLTJ
2XQCIFTbqfqLtUoKQqMqOLvbh9SqX1gF69i2sOlYusI9OCMOSsaaP5fKu+sqXcWu3Se4JeCH5qyf
/5O589qRHEfW8BNpIW9uM6U0ZbqqvbkRpme65b3X05+PNYvdSqVO6tRcncFisEBjmkmKDAYjfhOj
ErJrTSc9x0rXH4qa1jBKfbSerI9EOorfVuR4tD9hvofx77JGaotX3l9JZ/6BRNKnqSjfz7zFHtPE
/rM0tT+mwQw/FQ7SkEqgPiaIz5Uk2XdZFH5L9bE19/wyN8IOyJUHO9pD/iKbzNh8FIWDQ1L1wzmO
0KiA41NCQDe6E9JmxkGIn7tFrIKXAQnxNGfzx7rI7QNmQJCmm9Hcy4HCeunPfEmQUlP9iMBe+QFe
G4I4GTeo3sFO1Av/LwkhwV3Z0DHuSTcnu2bYKaQRIgcxVW4+PahJyqqaD1Qzb8pPlJTDB7jd0tEw
qQkp5s4Iqv4sN032mBppdg5K1LjmTtjnNkBf+95Wn+WIdnOsh/phaHsUkOb2FCjWcIjLwT6kiAl9
GMbyL8zxgDpPdFtjDQEbOe53o+G0oD60uz5t5XcIeQ87bFo0zwqsH1YpodhaR+OTTm0oHtL2EMT2
fJ+XOpz2XKrDhyk13HzQeXA1tbFP6GgHk6W8TwtiZAFE19Il/aGstew5jCgN0fwNdnGctnfNaHU2
ln9p8bVtJBlZh/khGUf7L6ctkCHIf8rVPLhaxQMHl2AqjoMq9z8FcJzuuJZ+pNwLhzulnffNGo36
lJe13Z2nrtARTaZNPOFyPe1aWua73Ai6U1c5J6rnpykvhZiF3OUIbcZDydbjiTn77e8gkekBOxC2
dxEQ3/3cGtyJvTS5dSN/r5rfQ0Axu8eEFW3ECKAUQlRPY6g6f0rJPLsU64d9QYa0c5C03SlKMB7G
pMiOkaF/QD+qBTyhvcf462deyx+BpwR3esFpiECb7NrJ+hiFcXsCHKN8G3MzOlY8ycfM/Nw6UH4G
I/oB2216J4tIZ1G8w8rKH494rXVeluk20u2oeSMZoyTFg5MpZ3sq0z3dy9x11OKvBkW6jwk1RlpI
hnzUA5oMHD6XmwU1ltpIzkOG0FQd8csq5Gf5Td/N6Us6BdMhV4onHuvqh9oaj4OJaP8uA41gFFZG
l9RqvhcqyDPNDsxj5yd0AdtJATUonpojusF0DgIaLLyX+H39QQb6QkeWA1uWiI+riL5z8JiAVwfx
XZkl2YENhP9ZnBydkRRYHh8GNYXSyDt8b/kfgF4mj0OO+TBgUtA+KrbHVnrSg5aP7pszjWFerrOM
hJdNXJx7Sf9I6076Qs7dPfRYsZ2Bmfp/WiPvddNOuzuY3ijuJ83XOunurIQmX1mECDo6hYYKx2yD
MBlKzCbiEk0CrZQ/N1Ff0oKQpUcIrOoZcb7mYNWFQR86C3/N+GT8SXMpPtRx9W87mjcVCT8VGf9b
OoZdMPP/b/z9469CeHc1y7/q/yF1X9DS/vcS4oE3z4K5L/6Dv0uIGvVAqoAyZ4GioCgk/qeIKP/L
MFTK5DDXqXhQ5f1PEdGS/wWTngKhrirUHy2F/6j523rMcP6Frx2WxUhna1B4NOUtRUTBL7wo6Qn2
vIVslDDx1hx9QRbWtDgCToKEEcYPnRCit4e71gzCz+y+9vxqUZ7//ltf25xdMsEoH6oQzwwVCpKB
mi+m8ZcVudgIsKBqwY7LVLx/Al9qqLBlROmBDlC7x1K02CObhGOXkafJhg/W6uCmSc9TFG61K994
DmicB0roVboU3ef0HI61U2koYdOsqDOGbm0/u6MBOW4wHF8MrC/XmHnblpDFtXV+waISqTW9VEm0
f7xSQ4GWR2UkmATSMS54iY1DaaF7jN3KfRNgBYFaeIgHjqWe1QLEQIeCZrX1gwTZ7+oHOVRvkESx
EbimQv26ckxVUUa5k/Z9nPv9A0SB8A4vmfbElpwPoD2K35kDXWZnywBXCh73BygfzntIjcqG8dSL
6+7ip0DmpYSNnDxORcpi/810UDPy98hrJyl+jPPcpA0KcQkvtLBLKQaE2bM0NHZ4kPSq+O6g/Py7
RUjW3HV1QOKICm39ABJHdlyw8QB2b29ZodCxXCoc2uDIUtEXJ27BgB4xFG4mc4q9yh6iD3T4R49s
bNojf2Z4NcyyI13W+p7kND80FT0yMGDNRi17wXp/OTiWgzAD4cAWMheLH4HcmhC6sGPEWOrxqYpK
3UVyNn0XdY10RmDXAtEAsmo3BXXygOYwWlOYDvR/WCZosdsLch0vLAupCLoXGqxOa+kxTkMECGgT
JF7exOpfdaonhzG22mMb1P7x9lCXDbB/z/q/QxmLWZd+6AeoLCeeCtenF8ib7q6SfP+HQXr83KWK
dbg9oGhfLPaiWF1CtUlnBfbo5bGIFAeiU9mg3A5cQRT183tdz7WNKChO+9UoyLFYFnpwhPbFKDm4
KUkm9/WqAZXQFnQtQc/gkZtayFTaxh9WolsbX+3KGJHQy+nEyhx5FnaytljLWJokdMXhaJhZmh26
LJme44ZgmKVS+wOho5A8FPUUDgDsH3suUQCnHoi8nmw9J1mhHpUWV7id2jnG57kfmy0W+PW2IgBY
4hqkl0anbbEoxKm0irqCdlDRqkf0o2x3xIftqFUANW5/5ettRfNKIfAJPqiK5MjlVy4IdENNO0Ng
l0DXlDyPfH7YJ0Tye3fGQ+aNVmyiQ6hbuo6vssUcDTH1V226bCwAZyFa5iV6GyIzZRpH+Krj2Sxl
x7s9tbVVhO6sMzcuWhKHy6G6pCaKFkHq2b1jUXIveTujJH6AOWvtbw/1IpJyuY1tmctDs0lQ6LHZ
i0sNvC6grrDidCZYKaOHJU3wPIbR2CEtByRwKAXPqQu0dwo6bg8d2oqPgdSG6Chi3I2nQ/c16nTn
uaJw9i1t1NKDwTGano5pwhtd/8QXMOnSotlD35WIcrksKCMrdCj8xPNLpeCBClZagYBzILwBQjNb
+dDmyG7fXqDrYy4GZYE01K359CRwrz/7nGS+UuRTAi62aLBJyBL7vcGhOtXSnP8uJyt8l+DW9fP2
qGs74NWo9uKcV+AiFFnuEi90Wv0eWbz3KWY1J4lC/sYxug6WzE81iCX4bjLJxV6zEebG+4L5aUWs
cwk6OvCL2f7bzpjHwroz7krguhxmsYwDDY1awSfES/wqvcMLXaCbguikBLIC3zXuWhTai24/2Z30
tTR8pG4j+CyC8JCEd3KYVO+lMfddCkzlgzFM1vPtBV+LJiZYJiF8Y8McWegqYKVg0yaCutuT3J60
bkQGsbXNj13oFF+HQfVPt8dbSZhYEMME5sspt4EQXe4raKetOaO87s1GZf1sZUf+NfUWT0NKnJiq
DI0zfGv7MH/OB8N+b7d6N55DBdMA3qvJDDFb9eU/hn42ZTS0daPZuGnW1gODS6D1IjSQr1z+PMxc
2Gphn3koCA8fweXCADaKSvpCsE3uc3Mq3nyd2qSxLwIPwBnlZV7fDZB3BkwsPHo7MbJ0lHiOkWol
X1uL/9fGzljv4z533t/+DmLfLcIf4mwaFC4Bh6A3cjlPzOyVYcpwMkvYdDChJt+rRrU4yLUtyhUR
toeqgqC5Bv62CCxlYxusnHOG5y3xEtbQE7kcHuJhlTXYx3iqnYcuwj21m5W4FKUa/nm3Z7o2lKqz
5zQ0Wthwi/vSEKIvaTtwNVsILDc0C+/BDVPFhDsSbASVlaCpaFDPTPa1jk+rCDqv7kqr882iM5PU
c8C07uxcsekI65RHeDm4SkTFCSFR4+0TNHj5WiC6wbSgM3o5aK81uCOVeKkgdB1+aHz6c9EwT0jl
vlFzRqS0uJ0ZrKVj6bZpCkfz1/NLbCNQBhVNEr+LtfOoUO30YRi7RojPUcorx42whD3PYfL79kcU
+2GxXQkaDEjeg0/rUoSF7Tr4hHLJVc1g/JYqYfMth2521EiCdgC8VS+27eSzyH63nlArEYFMQbZQ
KCQRAjZ0OedU10FIRyX2nboTPqVV8HtuIvMAPidHfEPbkjhZG47RKGoIaR98zi+H45nNG8VXKASn
TvgYKFgoUB4tv1Rhnn5QqJdtrOzqeMDA0Orjhc9dfzkemhqVhq45VKqxbR5yLivIV2SXtFlC9CPa
jbfg9Yd0+I42kjbEPL6n+DmvTkhsGQG+lX2Idh14YF6/7V0LbNebseA7SmH9DET1Yx5irHF7A6mr
AyMeZDlA11B40S4HjkB6j50joxQFzRsGSpp1TwmuBePRikfnfaGNeY75EKeabqIUFXSSpSm5Ly1z
PNMLgxTS0Dy/V+URElYd0nsCrYGpw6DFzhcr1pwn7BFos1qGPgC9CFpcMcIqR8RxhEz3POHqQadT
SYVDGz6FPxQwpTZInMn2lNIJ9I1ItJJ4AOAzZY0QixwYWnqX8631DsX8eYg8GJe0Msux9BAAKt10
hBsOO9lHG7lFy0CWAcNPMe5ztpTthI/0QU0rZS8l2XQfovVLExufxdtfY6UiwG9jjxsqVw8Rc/Hr
1GiIowG9Oa+cQ3XfGrP6oVA6GYsZxTjhgmLuFFzDccpx9L2KgO9x6kbg0YnpbJTVrm8HVAbRfERi
CYU4VEkvlynTlEnHWCLwTGWwcFzL8j1iIME560v9tDHptbFUUQ1lysiFLXOtxmnTVumVwAPXLjVQ
bABEIGNjIQkQGcrOUdv4s9GMaF1UVdD/KUkhINkBboRrmrN9Z1ZttU+hBB16fNYPcZAV0cauub6/
KPBSTYXFjgGBspT26mfkVuAJA4WP+SxFpSY4TUZInhil7amwI0Cb1Vu5wOqgYlXIxkGBaouTGTR2
L9P9Drxu5GxSMisBycgYFQheSfKNviNl1cza+vIibl9eKaKY/d9hF3HdlOQB07iEIBcP8Tm1tZqS
XD4dbn/0tclpQNoNG1Vbk4fa5f4KMFND4JWwE0G0OhtzgmVpMvSe7YcGikG54aEvvwW9Xqn6OWxn
DckyixeOvTz86hyCn8QqwMMGtQDHACNTC9BANw1p/uD0EW9HkdonOfC6pBiLHRUNa2u7i++2XGDi
DmUi8MKyJi/OuFP6PFzEj4D9oD3p+hicrIAmuJkCFxOUoa9WPYR3YAaycxsF2Rk1GAzKk1y6MzEp
ejSMCaHy25/jOu11uHSoZ5Bwo9S4vF1xarPV2qJwRCJeerT683vJoc8LPww/3LhsH9o4y46AVCDC
UpZ1bw+/UkpnfPS3iHlcgtSuL7dDJ/Ciks/4QHlhh/DAPoAHNB4cyLn7GT7yfTENIxAd3AV+Ij6h
PeaIYUMB9EOdAkOpbVzHayFJ51LkBykIvFqLbENx2qqv6hpoDVaMJ6XvhgOuP1/sABei21NfXXl2
5UtlEgTXYjfwwsuwSBo5CPi5nGCd6d97KmlHWIDNuIND4YOWHLSTkivhO78f1e+3x1+5/+kSObaA
VRuK+oINf5V4KFokROpJPFKd6t9U+b+0PO8+jfXQnawyjM9w4uP9UNfBH7cHXoszBtKyPCmBIfHk
ufzk2RyOFnohDCyXWMzmTnpv+VTAb48ilm952OjFoVMounS2ql6OYha0q2wFIcyuzGUvkvNhDyQR
UY3CCj5pdZ5tFDbW4hrKyyTEQvySu/xyPGlulKjPGG+O1OnOQIlE29FUlsF+VY70mdwmPchZDF/l
9jzXxkW/xNRMpFkoPy9WEwvpWY5DCf2mAh5br1o/ESSTn8wh+g3gUDlVpvb79ohrG4dbQrd5PTJZ
cxHBQ8ny7YCU36t1pDSduWrJUcHjuT3doK/YQKNvlqXOMzLUm4dm7XjCkWC6uvEi3H25ypFl5wm8
5ciz4zxzu0x01Is6BO7p6BuRYG0DvR5qcR3meTrCYMuQyYXJtrNN4Ci9BsCrzfL20CjWlkL46ofk
KePAcrBoLy8/pM1HdDCb8PyUPLgGoPWIA522ByPc4qGFhEc2pcPx9rdcW0+GojdC6skWWoRfvWma
wVeZ5KwHdDJrKdoHmq0deKMPGxt17dgTVompGrr29pJrgpd24pA20RikxIYyLZ3JqQxi7/aEXno6
y3Nv2aI2jA4+BbzF7kzapGp1lhBaVVTfTbgxHehc00DDKbU8pXbw0Mtx/R3Zz/KDpRfKwanK9ndb
zd1RxVDwRBIITKgvNcRjFfpTqh+5upYNHirD5UYIXvvk9AHp1Fsqir3GItGz5ixJWijSHkpukfB2
MdyyNjQP01TslRGNPeqZqX3cWCGRwS9WCGgATEVEYynOLB+402gVeVLXAJBVJ39Q1e6r1kbzFwyM
5z3QfgeX9yo9oWqX7G3sN3tTHTaaxCvzplUNaEDXgDzQCL08xVLTpkGb0z9Xo7zzdHnESQVY2MnR
JB2RASs6ynMxbiz22hOLIo1KhQ2wgqks9WMbrcCaBTqlV/Y2hkElbTC3t0JrT/m1pTvVJ4dZ0bNH
pW37d5KSD9MOs+UYYiQSfRuHYeXc8VsMuGM6hoVXL59OV7MxC/TAw6ZPPujE7icLNrwLprHfaFeJ
Db/83BCmqBY5tAmRbb1c7CAAepsCyvaUNlH0O1CP4XctMzPFq+ixHPMgTH6B3muOYQB5fD/kdX2+
vePWPjclQD4cKZ6u68vIppcBGOIi9Gg96fd5V2jnweyiMy7IcDgNDVZ03x1uj7kSvamKMW0SblW9
gmgoI8/jOEzo1iiQwLQ46OGudPbZkk0EYeH9frk93sql6HD7yzZ9WdHTXx7lEfI3im+MB37Bw5hH
eOuiZwq2+s+u1MeHZJbzjRRnZRNxV3CAKIuRRC8Fih1DGmP0Y+kcNMIIWR+MY6rJ0UEbjeT97eld
LScPFpkLnw63gbfIcqiKPtvMKx40PVbh4oXWHOFyVaccl1tX8uVqY2rXh5WtysX0IviM9eAyfVPk
VM0qGOCukLw6U4swPF9y0nyHZl/1MUqU6dyisI/DRK8cEkQCPyFmkHkY16Ub52dl6jSyVZnrEUMU
oF2X56cZjKpHbhYbOXku97rc5F6Fvh3NKkzuDreX+eqOFLNWDQiloh0EDfRyrLgiagUyY2Wyj8ic
YmaTuZ/KUgs34s/qpMAvvQyESLv481fJf9DCclbkVnLjRLIpzoFYlnK0FX2ld2B04zR2e2LX1zIv
HLYqmxQTFOtvQelXAxay0nYoxvqu3tXl0UAqza2HGsVsLF9+VQ0d3FiN9ftRHmFVSHn7pIej/j2T
S+OAbqJ6sODc4VMVBaeqsvPvVW7VD0khFb96UNAbm/3qLIvfSkJEO5xOkLqMV04wwissI8n1ozEH
fa6FP+de7r4rSRDM+9Ko6+8FsF/PrjNpY52ujrQYWpPpPBKteSSpl98FAap+yG0aFnLbTuc+htvf
SEi71068dR+u7DXQhmRk+DTY9PcWW2BEoNEcdEl0UqfgrkPTa0+VPfpy+8OvjUI3C5iEDQiQF8Pl
hGYfMcxciyUYUmoBj7Lq7gGyb/XmV0ahyUQDRtXI+9SlHHms+FpBgdl3x0zHrb5Cl1Xtja0Cztoo
L1UrXu0yN/diLpEDgsZGdtN1EKs4IUgTH+w+rzfeHStbgKeVsF7hdc50FqNIyM1Rw2pFzyoCmx+2
yEAZNm5yZadsRIGroSiHg18UXQ4DRIOwknodBczSsjNqQgYYe9xeUMCMvibhjEoOKk1/3t4H4q+6
yEIwGGUPEEZ5atAyWww1QBds0mBgqDpW7mpF9706QdQTB0UT0a0mfEKB9FM2IG12e+CVORqGzQOH
5z6HWhfJyavAU7ddgtcbgAF8SKKnNPdRyC87G61u1d7Ic1aGwjMH1xOWlVLjEm5WBnJgB43iuIY8
Aphp+6KkEThZ9x1EvMm7Pa+VBaW/R+MP6J6NN9AiUvSmWWEYNziuPebo8FXor9zXPhiendQ01h+Y
xZVfjSDBj1lPg/StYcoEKsJTziZDpHO0zCkTX4N/qSS+W7f2j8inaIkW0MQZB5/y9mmaBpViQhVW
OctYPGuxDsB/Agw6qiYiK+04uRTpwg/o3SF6lCFPdqdDBf0a+GW88WJY+54oQgACoRjIY0X8+aut
Exm9FDu96bgpVN5dVluWp/WtAYEfvdjb07wKLSwoYDLHpLNPX97RLofyAZ5qOTKcboMkynmU5/6u
k8xmY0JXt75oMQE71agw6BoaE5ej2KMSDHiK2i6JPtrQsDH244Q5CmgtvLTHxnz7NrFI+kERyzz4
8Vi7HA9VMYB5tWq7WVSC7A1BYtItl05OURob98za1IQhhS0wI9dIuWSI1FBG/NiVqDXftUWcnWKa
tYjXquTsLmKpfXS6/c1e4O2LmMbrXTRPqRNxvTmX08P/mLcdcdW1WspBux6T2XmXonOErmLQf8gU
czB2cTrN7lRpuEn7mWTfSTiK7hMNowjHLDQPbn70+fbvWtm2/CwH6BKPApqdi1DbS7XWMH8cJIYw
/yFzxfduEPTTEfuweQMttTIWGACx7tSScVtadAuNQveRSw/QpU+gqzQFuruCDIP1aKYebk9rJeAJ
AB4ridGbjUfX5WrXaCUhpuXbbt30GdJlSrcjhivF3pZzHDi0usd2Yn7fOFnx6/bIq5PkW4K1AP9E
rL0cuYM9W9oTk5zjVtmhOlmdSkC/OwPVx609dVWcoQaHhRBIAMYjD1jMMolRY0HBiiOaAbKs9EY5
13o2HJNBV84mBs2HSev9Y6UDxkR7djoEjp6//R6zeTYLDARRyV4CXOMZrcyyVWx3moA99fOg36W5
orhG3uvfbi/t2kcFPkOdDu0dE7D25dIGiPW2E5R5V9Ut6anHRWnf0X0++OhBuHIcG7xt1Rz2V5K8
GaHMSmOFBn1HEcdkSZSp1RagmVPbrrCOz2ZrOAYaI9NomTfKXWv7h1yeKitAIaCjIvi/ukcqHc+1
oMPSRS+ddDebNBrRBvlpDoOz8eWuoyAoAOygyHXofVw59w0A8xDgjG03zgAQFhFsPWOodejXhfnQ
4nC3Md71zBhPt8DK8DbGbUx83lcz68wimcoaE8R2aH7VPs6HyDA8oe09Hm/vk7WBKKyAsgfDAa1k
EWoL3ntGWxoQDEHC4PdDTM1BaiCKsnWRrI7E2+vlsCMwKpb41ZTyydFG5MgRVU0VLDAiwzgFVTaK
upj0DybFncWT3yJddJa911gp40nBkdkN+5THHiB+4I2YYkSt0735JqbNxwOJnc59TBHnclaQskRd
FFdTzY9DN2n0cD9KUgOYQTW9N38qSAW8xtQXA8nlK6mUKsrOc2q6RkU/Ydd1vnIq1bx4Qst2y0lx
Zb+LohsdfTEtIGmX0+pk32jgCJnIc1rfgM6OT32gdOjooidEjm5sROfrLA10KFg/AqNoXRqLvYHC
dIDaKfapjtXg9iP3jofVdPTWghOBn0/1NzKLk7WYlMMTdqIEjbdWRNMya3yBOambsx+3BXxem17G
7S92VZ9dDLiYFpSYhramYO9CJEcKXLI9ihzVTmpn/V00aJHXIC21sZbixF4mT4RdrhfYObI40YvM
YUahYawd1rLLM/PRcUZkSPQpRd85FAosJVZL82idYSGh95RPw5fbc17bORA1qXuQSiDls4jJPAO7
Ko50E3crzCKwUUHWWW+zQ8ZXPYH5Vd4Kq2KNNRu+DoUDXsFYM1+ElaFAdCzWJg6gXBvfY7+VzJ1U
DcadndlIx9+enNghV2vrQAQ14UbA6lrsoIoHaqI1TG7MU3o68MzPKeLhJ2CU8Vvb3syLM2HRQzOZ
nrwIzKhiC31MNKgHOWphH2mqSBgaV07t+gMXePycVsU/uOYE/UZcPNw7lEsvF7MNpB4rKE5INTXJ
iV5R6zpjgC31WKPz0Mby26Mnrz+qJDQUKcsss1zdJjarEZMsIZcfehMNd9SNpLMjF+HGe/e68C0W
VBCnKABTnVnGGLxwU+qibBRTl5AZ6xX0/1A3mv07HUjzO8uqpM9jTWIkA9tA1rxuvToy9ePEC2Nj
2mvhjs3DzwH8ZpNUXC4z79XE73uNaaPbTccWm8HCCrWN7Ggt+hicCYF75NniLE6GhEEhaIke7U4r
sF1eVMiWhFq/03PY/aaPmVQT5dbG1XuddwqMI91hWjUkn0sMg17ZNTB/k7d8OWZHPVZBqOOxcphj
ejYtgkpukPT92QlRNbl9NtcCj3hJWCDtQCUue75Txt2IU5eBQViYPSVxXum8HNHp3tFl7tF1ocqY
bIy59iF5otL05a1mssEuPySGP1LW4PrqgjgKDpNaSHsLdY4NVtZa1Hk9yiLq+CCzozqaKfEhyOdN
UtPv2t6Z0cjtt8A9a0NRngdIQKKBSf3ixhq0SrbnSDEok2tgwWQflXd6A15ebrqdXkMHWS8Yzbw6
iW9QU8T+fZUQzmOaBnaLpENthniEjGOi2kJDz/6WaFEen7E6UY9Zpzjp3tepBiONBXJjsIPRvb1z
1r4ijTD49kIogBTh8odEudYVikIJ1dCgTPRtaz2GmT1/vT3K2r0sUkSap8CkSU0vR6kz3w8cOTDd
oi1VHckq07+HZofy+9AOUrjXq7D7OeZVmu8RzW3uEBsmt7v9G8QYy/uLvECQ+qHYO0uONvdiWiLM
YropouP4AozogVs93iIAr8pjoyrRb8PE12PjmKwdTXBCf0sagEdeLLAWG0Ub4CnJN55lYm7d7ZXQ
qahc9dp4KFVf2lISWBsRaBq4Ypn7EwjI5WLnhTpGOM+Ybl7I5nMjS/JuKIjjgd75XhtB/dyY4toe
ErBiWGQGwedls7/azJKEF18dtdjbjSr+fHpQvBuQwv5x+/utHU9bRBoqGVDGrEW8qdIAyyKN+xJQ
I35femDjhp1le7tInE+3h1pbQSqW+CCjpANic1FA0NQi0/qBQI6NAoxcQ1Lh4Urxzi5B8NdjNm3c
ideAVcLB6wHVy09WqKEywT4z0BVN+nvFrhxX63TcATs73VdVhVetMyQHWWnsx6pMfuBZZ3qmgwOn
2XbR8fbs134N9zOFeJA0FHfNxWk1a6nGK5PH1lzl1Y8IlGyNB0wpDUjPG9mvYtBQ3gzNIIFylSiZ
xC6OsgdkK9B4n3OpHE/T3DZvRrfQ4AHdQ1YvclAMihdrhBylYo/k9hPURm9sqYW2tfkwjfiG3l6A
lf18MdLiAFWxrvpmzUiKpHwt6yQ/jrNkbjxVVrYzg5CiiHYwE1rcNgp+KcLhgQdZbSAMVE+km6k/
4AATbaVcq0OBb1QhGfOKXkpAz0Ze9F0n8z3zuMXQoMzuyqT6NGtjuZF2rRwcAjytFUs81XkmXH6j
IXYKmPNUBKxabw/poFoHGdjbybZz3dOMON4YbyWmA8ehxUGco7WuL74UlrN2qeGMgtUmpJuosTS8
fnP5FMa2kPYtkuSzJaNitxHwVqcJcwxXdp7GEDwvp6kMTotDNem0gaMtknHm9Ex5gsdlMvvv9Bpb
odsbcuX6pN1I615UdGDmLUIfAk04BQb4h45KPFBjKWbPqDuEeDgR+d7Ou+xYB5P9OET4Y4Won2yM
v7rMr8YXG+xVgI/7ri1nAqI76Pp8UpF69ppUte/aGlA/ilfK3pjQ47s96ZVsmrYurAqyE9oOy5zB
lrGx1sfUcuOiKU+hZan7pJDBE1SY1TZ+k541JcFvs0Nv+fbIa9MlJyKPJ9RwAYg/fzXdKS7r1CKs
uJDDwyM3Ec7AHR6T0VTU7+akq05dhgfd7UHXDinpCQUz+p987EV4A8CRcElzSGObwiCPhcxt0zx+
IJBuKZisDwUvDDsQCmra4nPitJpq/UTdczYDGMi90e4n9HsOPV2EjaVcOylUY/4z1CLKTb2p9EZq
kfjNLKVdxcopVXxlN5W6tjNIhA63V/F6POgesB9AvnJ3U2q//HRNmevyZCF1k83z8E4vkGmqqSS4
lWS177vSiTe+2vVWYTz+gQWEHoy9zBQKW2twDh4ttxw6Kd3LlRHnBzRB22Afzl2GZZHSNCpo1Cj8
enumqyNDc6TFYYl/LWZqlrYxOTinuLaUxJ8m3Q8+kYROKRa6ZudJ2J7Dm0UW8Pao15HopQlAZCcN
E7pQl+vbV6AcsIe3qY06WnfEQLl5LHFHeeqsCM9AJdakCtN1LfwV1pET7gs0ZLYeu9fbl98AVkZA
MamfLLtZ5qzk1CtMjmejVJanynnw3ckTPJn1sfI3UrO1DcUNQz2RO03Qky8n3DhGN6Cwift4GiYH
YIPJDj2L6iEP/J8YmXYb67v2VSkhkA8QA0C0L6KArSEGMRZwEZNCe5h9DcnITn6ColUdHeEGWXfV
Vl61PiR4aZB0KjZZi2jgp5KZBTHdsrrzHW2nDJW8r1obd1Bldn4UZpzd0+g13lzig0UjnmJCSUmQ
aS7XVU1t0CtIx7sq5k1onYaSJxlY2Qdz7Pw0acrg26QF59u794X3fPkGvBh1mZ+YvIxi9o/lCvXn
Z4e+z2HM5OnHlAMl2tu6Oqj0FlRpX+GE+U5CTvpQcf24SjvMJvReDBnNUNY+s4zNxyAupnfUQtvn
279SZ+pXP5I9R8MWVBMt8Mul0STkawvFsNxQmGgXTu6/a7qxPN4eZe0UUX4gp6AKp18xtevJlxND
9S2XQm7kwj/R93Jiyi5yCu1GUF4birqeImANFrU2ccZe3aeKTLPZacEOKE4PJl6KEYE1sWebGjva
OD9ra0eJkxSJVorQRrwcKjObqs8RUHCbOE0OdNWlA8r7/cbmXZ0QYBdgbkBPedRfjjLGCbh+jbQz
zKZfehEEJ7Wef8gKCtNv/0iia04zQSCll2ChUla6Mq18w8XDMdv7uBBiaygZ5ySYtqSaVuZEr5Xp
kEqjAbYE7+ZzEqd9Q0WqoNR+T2EPzaZWi/cjThQbmd3aUHRdoc3ymqMItnheY6ygy4EWk39EkU95
rUsOxaAWP2fKYP9gKApsNhhhaJcUwS+/VNBH0jCMiIYPiVUewfmEnhX1+nODv8TGgVpB7sBtB19N
25DckfbT5ViY4oVKEkM0x/C8OCpqJe0jUHLe1KNlkIeFth8Tq/IgYk/IG6OrjKVZdQznMd+FMjap
iN6mG7DPlduLIgZgTFHJ0K7ezJOdp7WaM31sKSu3NSmIDwXK6T00zL0xIOhxe7+ujmcBfOCrUmpb
9oi4ssF5VAmhC0UfEBY4rCJiOWpfJs3XTn5Yqx9vD7i2lRAlBU4N/YaPvLgvO6wTq6gnC5KGcvgV
x0VwHsgEPBBp1Uaz7QXUuYjL9NN1FDwEIxOE1uX3xUXGByXGlSUpRW/uMT5Ucyg9dVPsK0NJ34N6
N39HKh4YrkQ49TG7jxJq/kUSVjs9i3FLnIwJUwbaPgM1ucYqP9hTrlheONeZjC2HMz+XQ9WOiPOr
/ecY01Os5YNUx7EYO4MabSadHjsiavk77J7DdIeIV6vugoBux1+FMiKDATGnwyJzSCJ8Bfqqt/Zh
VdXv0xl3WnWsU2nXlqZJlW7K5Wov120x7TUE2t4Pc9GVR4A7+LXFZaNKrlln9cc4Vo0/0fo0P2CF
4HyoQ7+e3caQ2q06qTgdl6uLbCZJiCP0UQSl/nJ19U7SDEPpwb3ZavmtqSYaf5HRHivDyI+OlSYu
HOZ018a+wnUof7q9j643rhid24kUSINKsLiiOjq3fpmIs9v4wSPlZ9THQ9p3j6bRN/p+CPFM/wcj
ApwE/MUj7EoiE+scLnmLKq2o4b4zLSnbT6ZWPGONA2UedbCNSHid5lEn4aEiYEkyJYvFDPGxC9Wp
533ZAlM5537YHpDiafcFJc5dLivTIba6aGNZr48ng6JrTKGE0hNY6cuP6iTIZ2hEPddszPRLC4v5
mGBE8A4qpbZxJ4tIvtw/ghBA19jUMfNaJOoYlEjD5GeEHg4j9rSS/xTEsrHRjlrbJ69HEb/iVSoT
TdoYoXvOe2+WrLu0yrsHK9HSfdjLqIhrBV5ft7fJ6mejCALAFjXnK+Vl31ZSaSDC84JtW6/A/QQd
UGk8Yo6MBXA+y+cYQN3Go2f1syGhAFJQlH+Xr+g8gHPRa8yyacPmg6lH/q7z++x5qBL9HwxFbQMU
G6Al0MOLXKCoOoT1DY59p+fjKdTxH+2a2Nz5eGttfLu1pQTwjUgZFwY9YTHrV9+Ol0XVONFsuZA6
HDfvDWdP49j/TKWpfDRnYLWmnSmH299vbcNgaIKiJO2+a05UhOl8PassZTTNCBOMSlS/7zEE8PyJ
SL+vtBwk3e0hV+cJAIXCMuIbOKldzlOOFNbUDiy3qiL1DJC1d0etqB6yqcPCiD7C0R+m4vhPBuVJ
Tt+ARvSy6aS3dmQGqW262AoUj/X/cHZeS3Ljyrp+IkbQm1sWWVXdLe9GWjcMSTOL3oL+6c+HPrH3
VrEZxei5kHQzMSiAQCKR+Zui/8/gkXcnitLD/82nU15pRxPdri1YMNTYZGoH0Yiwvdk7eJzVMPfz
NcT7qQoERKrAjCqsbcpmDnRMiA6y8e0V9TweSStq68RPctfbhY1y4anLmK7hlPfdRwDF3iXLp+E/
ebS0j4OxuJcmi9WP2HBHJx3S/VFFdG++TJnbEa1pNtMmmjqY/Va6PTNfXJWdrJs/plT0fducHkoj
mf65/0X3ZkuRB1gf8Rt4/2Z1G56m+L715B6RbNkubfKYoXpRnRuxtJ9VpelDTVu6H9EwF2/62dUP
+n27s9U04LuU1WQGf7vaIJiUEVT2GlKgcE8r9NPATPrirT1omq8sQ3wQHl705OXnhRGCjBCFPOq+
8gf9ER9oWdLINBuWt6+06zqtzt/yUXYRQ4+v81JOgdIoeoirkfqErWXyOUmn+SAr2EZefgNnx6Eb
CPIfHuXmE8+4pAg+8hqahbcEU4peS2ZleGSo6xHXZ3codpLsqPL836o0rFNc6nXrrqFSd8M7Mymk
wK3afB3n6qhfsjMUx4VDKjmoEmt/u7Jrn1quEHQtojy2P9kGrlXmlGdPZa4crN829rF+VEygZnGX
AATcol/HOFNi3LbUUC/sJFDUdULvalF+xaT171CgoupcmaU42Dp780M9BPwmsBGYU5utalABxbiR
pXSE6kB4HFY/itrkAf7UUS9vb5di9MC5AJ5q82DfHMsIX2nF0pQ1HL2ibPzZmRcKA5l9Lcuk+bEY
efF7dRfnMk+Wjn18g7k7SoHqkTvAzkLTsKYHRq8P/YNtLKSBMbgdTmFhn0/flNhUHi1qaEE2obWU
rGPjL33TrQc32846k7/KIpLk3PHI3OyjEhc/FYJ/yPNEu2hxrJwTa04/IZGpH9xnO9GPxxR9BDBz
1H63UM6yovKu2bkWRlrrhi5/XVwtrXysopewNZrhjecmoIRwNMV+Zc4PHu4vZwoCGYY6FxwtP9La
25kaSj2rilVpYUeLBgJqnHyPsaUOlnhdH+7H+ZdxFiIVFHCAiLK7vm1Ep2WXdcs4amHZDkC4Srxm
BlVfH5sGx2+jE/3X++O9XFlNUvABrRIPUAXffETX7YBFISkQzin7t1On8Sqc/reBfsIHS6sbHOY8
7RGqvuqvTVUE90ffWVha4BbZpo0lprXNGfSoiGLMBqcwg+LypKTJf0urjT/g6aee74+0M0+yE0Dd
VDlALmwhXos9LO6C412I09kc1p6ef5oKfH1iq6Lgjb3VE4q/ECv1rA7MbDoS3nsWM/jzQUQDjFhL
E5OdCsZ0q64wtHZUiWpcQjvXE+Ni2FGu+rz4sMXUsG55i3E6nmugDfTfbqOJ6WwNdYZfrNpnHwue
TuX7DlBhhhR07DWIR6a0JbsJe6ennly9eRrssqeGRe8P0Q2RRR16ii6Vrhx93ktRTlVz8Olehhya
E4BxaGNJpZVt192yzVaL+5rTH7n1xezcOdQaVS4edZMiblKiYVTb/9z/jPujSpYxHECi7uZGLrti
BfHEqGk56JdiEdOlRybznbdU/X+7mWd7OVbJz/uD7uxScA2wwhBYAV+5xVbak4L/H2bWoVVEvY+U
ofGAre0czojVHWzT3aGQh5A64bz2tok7ns5GZ/cOamaiMS+4J1onYrCCGV9ZHnxAGbS2O1JaHJAZ
S7GGLVO0V0wMdJJcDUvbRSoxzZaLLR2UVcW133uRp4R22j1Rv+/C1y8n+RzZnaQUwiC5jaYTYJCl
gZoWqrOzhrbO14RtCzZFs+KDKuHO/cxpk8RwrqhnLvXtWA0RHXZARgbSqeZDWokfy+p157Ki15Gr
c3vtu757nA2T4FfhvYWbr90fzHcnpHPieb1rCLlKQe7b35A6sV2odsf2UYHqZ0M5PKZjlvzuMKl8
U7d2aR1czDsDwvXhnqKeRT/8hXeRG8e60bZLOJhz/SWuceOM4rh6SAG0IHWmHqlFvzyUUleMhhKZ
iwSDyd/zR6qe29Tj6LyroWun8ZNSucMHozQi0zcSW5zrYh6/LMLRv9zfRi/3L8mOxPw45D10LmXE
/2NUc+gNN6lZ1mHw7JMsbEGkUapvSYXApSnMX1UtucKWctAQfHlEiQV0mVhcPifPz9txDYi9xdJx
Y+qW8D4iRkaDNk+LxzQvkoMjurOwN0NtMtl4HmBF1kQDz8Uzd4qy6FTElvte7YzpvEbYT2oG8l33
13V3fiaMGZBSPK23yFy1BtaZNHxNxFSz73NTln87FvfJlJSv9T7RJR2UIEcplOzjhTLp1Nix1WPF
FA7kfdhBOPrbVYf33zjKq+MqRR+2i+QfaDSFNpsF0dnUFt3acVt1xam0IoxEhWv6Tqoon+6v38tM
Q0Ix0G3gzNN62eL7mtSEFW6qDOXow0MzAfhXHGSEtDmjGMJ+9JcKjM84IbucL6/Hi8pFNYGHUfkB
BgOq6HZ/TgPeXCDzRaiuafvQV7P9LRkdw6dYpL2r9b46kSSJa1U0w0cu0fWMDCosQeAGBVrQdDwO
otHL/QRvnuAr81pC0rYAhoKOjZd0IcKyWSdfi0r1K80Rul5YhFzvL/3L8/Ks+MmTlqBAl23Tb7YB
spfGGlVhbBnVSYnF35PdeI/Z2IsQdtb6KVn6I12al2FIjklmKfNXmV/eLrdaOJickNyhJYjuCGh2
3beVcXm75MUQpIbiwmBa9LMnkiNg7Mswj1KNAcON7jpxfptS4hlpxGWl12FdYAigAJ1+aJAIuSjQ
Mf2VROnj61eX5yWxnpSBvb25xwoUVupeM+vQKlEKTlUnP3nDik7nKsxr1uV/Uc08arnvzZGiIjoW
kNXZ05vNnJO0k/KpdRjVs37KnDYBZ5RwmNQ5O8W1a786+HFy/hhvEycmyxFenWo1SjkN/sVt47yt
l766qC7exPeXc3dqFLmkIjMlva3ueK1g2x6JqQ7N1hz9eKY5O1aN8j4HPOp7jff6Ch5T4/njSD1g
kPSbjbrUokh4o7CUcx5f3RxdrbwGTN2ZdtgN1hGBb+9cPKMKoDyQN28jrtDtzsjdocIVOLW+xXT8
T56TpkHdZXMgWs15a4kO7/rMKMP7CysncpvY0qQDR8lkDJKSLRbPjDWnKGa9CpMoEe8nfVze2Diq
H1SZXgAMiLN/DAMi5Pbgx0i2LdpiVSFt/RT/gD4ODLMTb9wo/hiBsH5MnDIJE3xqT11cY+KTsdrm
NExvbDfuSetn8wB/vbej6A+R+kmJuRemKAiu8dbunSoc12UK26xvkVaAkyFtkc9u0h/VLHfH80gR
cCeRpdJNeiIG25iUXq1C9F/yv0sVgjZm1pN6GhdR5hDr6/H3/U+7PyKPFm5wWVjchCA7Ez3PdD7t
3ArT76jthQNW3GfNXOIA55nydH+8nbtLo1Mky2q4zfDMvf3G/WLWJfzUKtRKFGbAcrvopXrVQ9O0
/cF+2ru7ZJlUaliBYt3Wu92hnsWUunw8N/HemtMyBW1VO58jUU5vqqUi5uFUfWT9tDMqrEzaUqgf
AZbZQppGipHOPBp12E2jeKjnUbnCUIxPCPerp6G2tVNGt+ogrd3JkGBjgyyQoFHgupt9k4HOzVav
aEM0dUYqGmb0FlX+v63RwFXHLabHBH0USpZ2/iQmrTg4JTtThu1KwYnbhBf9VhRPdEm3ToZo0SmK
hlPVYks+efHq5/qYf3HsTjulph5f7m+kF5xfbml4/hSBMN7jNbhdaJQsptE2sEgEKNzYIZ2UtYJf
NFq/yI3Nh7g3oiUs0a99X87ghp+WrI++e3WcNsFsK8rB3bNdA/lrZHRETg8IIESG2329mLQ7S0iO
QWyJ5SETwxCuHSLFVt8J+mml4Ud1qRx89m1cZlBybxN1SKl4QCX1dlDPzBUryYsocJKk+sZqV38t
HcbB91d6u7meRwGABGJXsn+3C61FHjWwsYwCoyyNN7qiIDHpeSKIMIN4mLuxOAujsXwsjeunanQP
AtQ2YMjRqWjKGjGqy/QgbudoDAOGObPpBfHQrG+Syng0YnV8bCaK1ffnuTcSGZEUVqAvDr3ndqS5
w4bJcwAKo/DnTbgvU5LyXbdtf6jVWh3AOXYHA4vDK5siOK55m8Faz5rWVQfejpuHOJkQsk4TndHs
ZOjr8uX+zPb2CYHhfwfb7BPhrcOiDCDKu75pgDyj5OwAkzk4kbujyNcgzRHSom1LAVc7Q4tGibgd
Suusp8K6Jm7vfLo/l92FAxBCh5p7gv1/u3AOdrHJAm4+mHpRfoym+Ct4uOG8FG1+MJ8XpS659QBu
gMRHqIwGwmYoHIUdRKxQ58pAqVIQNYr/tGblnbhEhqemS7RTG9XxdWxWcUFJy/1AovRa9Przb3jG
c4Btoma6iexT05api1xLoNRR+jjruearWms/zEOCpl+srI9Kb04HN+c2KWBQsi8IHwDYJbZjc+Z6
OzMTNUURKbabAVndTkynrCKSYhzWXRSetAcfdW9AUmjZXKRwirbU7UeF1hKl+egwyyZa/KrNZ+gA
hh64q608amjgB6/eRIwGjApSOKnW1iAUl8omw3bVDYZeq69OU46PibnYZ4es/WAtd/YrCprcUirA
NPAGm6lhLV541eSimKVPVaAZjeq3lKPPWPoeYal2hyJVpYpvolq+1agXs80roBiZVdZOD0kT/2og
A3zUBA+h++u3cyUA+PFkTQBRBvLG2+/VZ8oIt6lzAqsr7I/LqHd/0Q9OT15iVV94xtpPVbTGJzWe
ImreU3ww/N5EkSDjPpIqAygZ3Q4fdUsLbBukakll7ayJrr1Mbi6Cbpl/3Z/oTkyjmEYJlroTqrJb
kEiSgbibZ2KaV6JQ2KIu8gOn3+bgMtjb/kDROHNYWUh00e18GruyEXfG77rvpvJz35XJQxpn48kU
g3vVaN0dJOF7nw8UqOxSGKDftj2RQRuEs1o0XgsxYorWxMrfaGYXH1UNKyffTfBzt0e3ehvZQ/tX
5Yj4SLH5xVNPRhipDyE90ziAL0rN2LbZFHpRKF2BM5wnq4sgPg7FL6Dl6tcuaapzhu6mCPrGNjH2
WUUfLvbkfaadW86+46XON6SFx3+xsdAJdhEZke+hrTDPikfL0FerFyzZapzhzyy+a0TWQ0tH0L+/
s2QM/fNN/bwCgK3wcKKo+ALsZMaqm61dhj5iKxRoKWvjfVySwdV8K7aGd00mjHBoraMNvbvywJ3A
OT/L5WxBVsRZwxXkI0FRJ+nXrNWTq1N3zfs2ie0LL6N68o1ZB9ZtNWrsx6pVfU37Ol9B/Y8r5V11
qH+pVhkdYWh21oODRlETfBC3z7a6gfpBgeoZwgBup9V+z7pdV8GAyUKhs9F6XOrwVRvP97/CTiQh
Nrsu+Do8CLiCbk+e1bQ5NH9UG2FVrrwWjD6cLAzREwd7jftD7Rw6iiegO2w0Xfn68qf80V2ZLNDq
WskdN6VKFyYxrRQCduOnVt6fep4JD3ZRfTXbsgjL1T4SzdgJZGwzaJTEMR6m2w5WHQus673ECwAs
GtdOh4/Wo09yEFj2lpPbTlrUcYvzLridoznaqxHl3KvzlP7E2SH+GoMCecpd54gItRMyAVxJmKC0
VyBRux2pTVvo0yVrOIJcw2Mw8fxagZHirALUCi+v6/2vtzce4qJc4Dw1oaNualNq2padaggPrEpf
ouiUfxEibi9KW1enpiiOWskvmHxsEBzvZAcQ0REKT5v5iTHO+Uidh9JbUuGmko5+ETni1Op687gI
Zb0mrTv6nYVXVjcjI5uumfO2MNi23iTs62DZfzv8x6fZpohe2sN0sCB7nxpVNiT9CCWU6zcLog9g
Uz2v8KBVpgbbObY/dqVZ+AAXo/D+2h8NtVmLgltTlBVDTYVaPmSaU9K0M9IPlt6/VlJankv4CsCZ
YWMg7r55KSVxMmSTzmuzNfP4Yq4VLd9VqQ+Oyc5m4o2EmBaS9ZDwt355MZDfvikRrsYSnO9arW7s
O7HQwgbX15PVu/Z/76/gtnT8PC0EX2TBDQ2b7bTovK6RbSM9Hin5+lVzqUc5UfFWadLl+0L5793q
lL1frelrNc+fBwbHRwVVyslvbY/12sYvabKY6UJ66CZ66Xs009+ZyIMeVKF25wjBRZYpkKfdEkCS
ZaF0qsdRMCIT+A8EjAbemaJW7Wmu2+z7YsX6O6dTooeu7bvz/fXd2aGMKUUDpaYfEObbaIQOAaDX
ZfRI8jP9W7uAM1pcKyp8rx6PiER7YxH3JPgCVVywvLdj1ZmDIuKMwPrgIqdsFpr7iNDvo7tCb3r9
rCi8yJcgPWVStduRvArLGq1toqAy0lYJKfcATRzGsh5OSY7s8EFGtPfeBvQAGBqgKXy+LVJPtdIG
PGeC68BYU670Sqv/YevZcHKAWPjKmkPpiexva4+VTJKW5qlCr//gaO7ck/wGCbmAoi4L8bdzTqLY
hAiG80GlRelfaWe2X1veFwdT3Ul2qO7THqZ498ztux2Fi1Op7RrHEupqaha6ZVLDrINh0w5aYCrC
sc6KJrTXOuVwGimasEcpaZBxbt3yVB3BmNRUo2DVOuuHpU72l2yKv7x619wMIoPfH3mOlyXV2mgM
MhsignLCYcO9Nj6X7TQdhLW9ZJaxJMfW4HtxM9+OlYsyyh1jiALLWcrHPJ49NGOcvviq6/n6U1Ps
9HFR5vzS4q/9LdZxawFi1ySPwu3q0u9VwPAjCvRHm0hOcZPbkyhQPZHWKtSNNptImRJjMFctCoZE
yy6UcOdzKZbaj9qo9YvWOLiK93YTfA35RpXg8+2rxV00NEgQXAoGPU4iDI+hHA0+ZbJ1fKBj5n6Y
R6pV74BQiKM8ZScYAeAjcZdqpjIAbj4ACjYeTA3pVGMCTEI78nPaFm3hK/ly5Hy9N5bsk6M9KXEn
28qfojjFNBnYLym4Ep9E3qqUg9M2nLQyfbi/h/c+4J9DbT6gBrnerQV29klVGpide8M5K9Tx7ClD
f6p4pB2Mtz81YjlXh8z2Nnmz5rXR1FqLEiDrTqc80sy/9XT+q9QG+9v9me0eGVlKxwGFa/8Fxhzv
vrjXdL7Y4tXLz9UQ2GQhr/tzaDVUx3Rb/yyf7ejfFomPcIbzgOaJ6bcq6FhBJYk6pHnkW7a32jIx
oRaHqx/B/3YTGVGvFI6iKoFwPChcMA/H961Wu36FvsMDtN3BCu6vwt6IyGmRg/HsY8HlifojRi1F
0yrqUisUxPOeTNoRv8xhbMJKn96tnlX+i5BItUPTgNyDC90+i9IhoqGg4ecEYR2LjXIw/MSF/5JG
9mspBDLEO9LYWso0czTlzP+YGSl5nk8ZERHSePS1yOrvAFi8s+bE/2bPgsGEHEEXjnxrE3s1L1vL
1J6VYJ115/syJh87s5uCNNWPyMvy/7QNp6ArANODCiKLlKfnjzktTpI3i8f+yGddBE1uCh9VyaOV
29sTUquUsi9ABISEb0fhiblS5eEMmvbSXVwxTX8BD4x8pejzc5xDmL6/B3dnRU0YCgagYVRtb8dT
VGdYpsxSggHZr2B2svbjsGQA0u8P8zK08JABTSD9FV02xSaJU9cWcyokjUIrseu/ig4A8amplvoj
plWNOMiedgYja4IIxWXEP9s9Mff6bBVlHYerVq4no/e8i2pFzml0Du1Qn7/6n7uCO0e+n5Cz5WFD
gr15gDpxoghU7BFajiLln3ayzUcv77zQaSN0ySOYKw38f+EMpwz6x1MtgWM2ak1xMGZTFyqp2f2V
x5Z1MuidfwZ34Xy/v/LbD8wPhC9F2Z/Qhl3YVkXFNZa20FfEeOIyGt6gEft7itv2lTfH8yB0/OmM
shTgv293kam2Q+NMCEREk535kaVklzlvRr9JnaNHznMXZrPi0Fr+b6zNVkqXnoswQnyMA+LUJ69b
HS1Q7Gr5rSee+Cdt5157j322U4a4Tec/7EmY8amJ21w55YmNZ6KD0YYTlvPgItOg2Edoxe32Y5nB
wFPZlBAwkoTNkXI8RQV06RmBnSn946R086noUi1MpvaIbP3y49IbI4MHagYD5YUSiDKsOQXcwgpG
xdLfTaguPTTe2h8cXvn1blcc/pBkbEowL2++TeUD5LyRrEqGZDNypWd3buoHdElROM+LeQnF0lRf
iFNGoOO98UqGlhQS5nK0oaOg00UX8HZjdT38IjxtrCDq0UQUmt4EuETPZ1jJeXD/oLz8bAyFlp3s
JVEC3uavZMWFkRWtFTheVbzNk0y9rtFQntDy/fYvRiLY8n7WYNxu8VXSmXhORc1X85QeG2HuyT4X
CLzOmnEQCrdJ+fP6oRQqqdQwFLYEQrWuKQQXkRk4UZVdY5H+IJ71Z2fOssCA8cI7ID/y8d5eYZsx
zc03axel8HLBmJOljIHqxulptPX2lM5Nckar5QjMtXcIILP9zxy323OdvX7C1YTxWqUOV0dvz3Fi
eNf7H213VjQaQXFJBWZnk4yvnbMaVWRhcj1OOSCJ1kWpbLR9mhLzFe70EbJodzwyAVCdgJBtYxNF
JlhsY9XaZpCoWfFJQ8Xr7HKv+W2Jlj/wnqOCzu4hf+61UyajirQZb+jLIh1Hg52Su+VZtUQq327z
+6KZk5OuD+5JUeziondGdnB57M3U5utR8KBy9UKj1+5ENgmIggEtiPgKjBRFZqWvrt2sdg/aovy4
/yFfFHjk/kQoDWQ1IVqW0W9jStuNegsz0gpoP0QPGM/Vj5HVr36WTUVgWMUQRhTVfe5u5ZdrVN+1
XD0Swd+bMsIF0jqeywJQzO1P4HZbOs2ZUaJunDxEztKJ/dRFckwMS/ywKPmR4d1ecCNzBRFDLYCK
wGbOaHJOCd5OVoDsRxZQ6U383m6WsIvqn/eXd3dqLDC66Ii2QUi/nVpbpLRrG1S9c7NvQnUEIDU6
s3Ma7Ll4qjX9UG1Q3j7b24lrSUJHCd3UHm4HNPRunmrg7cRtaVIYj+q5LNFeorel+7qXNg+FEsPG
XCbzve1l4lJ6iXoy7EM4x16s5aYCMevCmn7hFaY3qujx3bHQlnUixJhj/upVLRhbaXXXIsZ0BQeo
9Af31v5+5j1Cw5gaFFjT2wUo8qHIY53X6dD1nmw7Cf3TZBnFQ49g+G9jUJS/rWVWToWTmh90Jxpg
rSvjkTz97g7D5wsKLvBPY9vDtFNB1yduUOD38uFaIsf1IyqGz3GxHom97I5EgeJZHRVf780H19IR
XeyIdKTsXeNTtAzem4Fq5cOK1PfB2u4NRVIvTyjC+4gd3i5tq9rxoqgMpQOtvKaFa5ycIevOS1oc
3dS7Q5HNaTybySDVzQmNG8UEJ0xUytAjpvPb6N/XPM+CyB7T3/eP6N6FSaRHvcGQj/Ot5kdR9G4H
3dYMYs/rfupDyv1iJvbB2u0EApMyAPR+SqKQdzdr161aD8KD0JlNSRfaQ+f8cMFpvlFs/VM/xMvB
pHbWD80h6WlrScmE7f7Ti2keNcU0g2JptEuVgzPkGLo/lXqYjrCou2Mh4khxlSGtrVK4KcQEyTZl
WwxdA59Odx57y/xleGv+9f6n2rmVKc/zfAMVID06N9G0rwAbOA65VDE0hnkeLCP+aGtxjlnpsHZG
MJUQXtPcUx5dm7LH/cH3IgsQLl50tLb5s81BhJXryNCQE0yqk53R9ejeirQ3A8VV+i9FXpSX3slE
5sfEpccqo3Tl0ZP+6/6v2FtseSjYRXSAYPrdnsG5jhZX9pYDmM09nEw9bR4z1yrbwFAbcb4/2N6m
lVq5/1/nnnLy7WBYNMFziEqeOrlHmpXhsuFP1tSfu2Ec88BaW+Wo4bQ7vz+GlFvgj7rSnCyj2y/U
ND1z7B9ot8xgIhL3faSlR+qju7uJLj5iqshHvtB0NuZaTSiLE6ORUEtPPLfay6xUfWiBjYC/CDL/
azQ73TfFnrSDtGtvbAgQtNQIONS1NtPE62OqWwJGUJep9sbzphG5RcSsPfhEISr/SMjE5c80boqD
T7q3vmweria6iC9BXvParyNOBWZQdY56caSg41gY5qWelyNA4t5QBvA8og/Pcooit5+yMi0a2zbG
DHbd/105ufWhhCB5gftgHUxqb58+I9JJ1Wl4PJ/cPzaNgstDrbm1HZQE12AUiK2OM+V0ZVFjtHic
X/ePxQuaAzkzKGfJPCe0Ss/g25nNmOhmxYotjNtGyc+CsPeQtJn1NEd69ctrVpjgYOcpy6dKgBis
9bFcMFHK61Qc+AvtlH/4JYRDaX4hJ78JB6k3Ir3ZkV+6vBZ8pVOWN03tOaQ92o+Gzm0wOXb61Jpd
jPwi9qaeWqpsMrtB7T8fA+TTsAayjCOXzp3kjxBJB9DiuwMzkB/sjw8S1ZY1RBPXd64M0xm6Mmqw
yO/6ApW/0zgv8aO3zuKgOrJzkd8MuolWTVGPInIYFNf68VQ7urhEtOYOroG9vSb97AyAaaSY2woi
CJEonabUDtJG/4YCvXVZezjFYH7eaJFafby/1WT5bpPOyxKT9IRgQMo7twu5KPoEu0WzAzWqNV9N
Y92HaTy9S7WxvMZqM4dxhq6rkVD7m6Iy/XB/+L0jjP4JBBOq/LBoNhvd8rLRwUkOJci0SoJIIC83
dHp8stKkuvybocB+03Ajb9lmEUh/1ALgBKXjOkGU0UrgiFVt+z7TzKPkfPcTSkCKRLoCldrsTivK
mzLzsMHpphRrkyrW37fDpIE37IvAbup/IQgtWXz/O95mYxqJ1YhJYN3iNUpxXsHbn3jCraGnuEcN
jN2pIa8Gtw7AH9W02/3iukuK8jSKq7GYoifqFMXsZ21TxCCa2vGtZabz6fXfjWLaM5+PELTFL9jA
2NB1peRftoVzKodU91vZQvOAaZ/vD7V3wP8cavPdWpQ0B6aE59c62T6SkwMU22o8IAfsHTkKTHBl
qCJLKPDtEgoxal3GgQoMxROhkXgu+kKR5j0WeqxerIQEsGi86KlO1+an7s3iqOm1+wOI6tyYAIpQ
zt38gChaRELLMsj7wp38LMd6zBhH75+yNpUwqzjvtjEqZ0WJi0Bz0/wg5uwdelgYcBW4SgFzbu6U
2hygEQyYkqbNUEmSdlNOANBd4zMAf8Q57n/U3dlSzgZvLhFi28PYZVpRIVRhB7rQAJFH0/B+pWcW
JP00XO00LSEdK/Ebp9Hst6s1H/Vq9hIxOgWUuulbURDa7Cm4g1o1WIRzzUvKzFen6segZspnzYr6
sz7xcfOx6U9dKcRBwNt9TyD5CJEOvD/In01YmB0kpbsZNWYP8b7fozn3qOap9dWtR+/aajOTRibR
l6WOk7CQbKWa0hx1M/bOFAA9Ko6SeQNh8XazGYooPGRhsfN1nPdtESmlHyPVegSu2otLMBJV2qpS
d3dbeS+yoaaFgDOzpYr/moXQzknTZP5cmH1IpeKIy7A7q+eLBAQDvZrtFq4KN416fEKF2aEXNtN5
stflqPSyt3VlBkCtzZPl083tiPKGl88DD99Wj2fjpPTdggptnlrnZVq71BdCj5uQg+5aPk9kLQ4G
p5jT8P4B2t1HEsxIkwZsAQ3l20+YgQaeUo1KW6St8XeVm8Yfp6l6VGqnCOp4dvzZHpqz6tYGkvBF
fTWaITqg2u593z9/wzZoqlmb5gIf03TBc0lZk+6NJkr9mg9a7qtYQ1/vT3rvAxOhHKmXIVVxN0tv
DzOQi5iSsVnX07W2ev3qpcv0+f4oe5GQUgP0cLrnjLM5oVNC1ZKGIwYGa5P+jvrWLH23LMbU98Zo
PGJb7IUiCEVSWFhKBW2lKzRAcgvi2rwbjKyz/Mzy9McmBfMDRtcQtt9rKW48ld1nsd9D4HktAU++
aqTGii5FnyR073YfARQZC0V0lBasyT03oOOu0LezR7zBpoN3i1y4bVrLtmS3SusKvBVvh8qnxa5W
ejfBaqll7Gt57wEoXeCKA5cO0yJLgnwpj9zEd0d97gxLxacXm6atmrgvZec2t4v6obbzL3W8rBd1
SssnZarKJ0TIj1TK9rYQRTgKwVwuMv7dzrQ2eYw+F8eSeh7edrEK1HtM++sYtYdBdu9QyISWsrsB
/X6LeKa2OU+xU2FA3WX1uW7U/O2kQYa9fyj2tql8seEKiE8etKzbGY1FZw7aQochqXXjvxZ6j1OA
9vZ0WdLKDFAQSh/7vl0xziumA07e7mKCryY75iKhCH07tDlgSQGWBU/CIRkfRFLofsRqPMZdfCR4
tD8UOCoyIMnb3MzS01ocLGPKwF7blOHi9D/FHI1hGk39QQK0MxLvSVBoiGJwE2+DTDfNQNRynE+x
QjARzKqix3FyrcI37eHIL2Z3LK5fitAwUl+o44hYGxG6wAWnX2IMmExNCeGdLW+TnNfl/W2ycyPg
SyJR9i44KjAgt9/KNrMIKx9qJHE9KP9kupP7IOSS/wxd65zaFvGF++PtXMa0u2T8lMJGtIpvx3M0
7EdUVAYDQIqV8n4qFfVLg9rX4heTaKbHLG0K9zy7nfl+WFYHNOw8Ld/v/4adA8hm4QjyfuDG2JY9
XBgwJMtUfgbTzr6O6EaForT1f+6PsvcRKexL8UMJ6tr2FLuV16veYdAkgMM/Vf2U/kZFVyKZ9SN9
8r2heLpSd+CtTAzbLGpRe8LI0tkMXC/probb2h+qmMzGVsfh/PpZcfdIlB/umzRLb7/folJdnkFS
Ar8HAR57UfKQDx28aZSVDpKVnc8k+xRQpeVBAD11O5Rtd/CHRtMI8JuYYS0UziV1qGrcn9DOASAZ
I/TTwaIwt5VpMwcXSIm8bXgiI1uvD81fLnJ4vz1F/HL1tD8oSu58Kky0AM9y23D5b1HfnesUUU1p
NShK0bwHNDvhlDhMoa5NR4nK3vppBEYWD5Qk1JDb9ePy6S1tpbmEjq92ddtxCNv40KVjfxSwudJY
DRDGZpSozVHzJh8gE6irKymJ/gYB8OJ6/yvtLhs3IxAPIIs8A2/nknu9XRYt/ZS4UPqzko6QaptR
fTs62c/XjwQcnyDP9ezBibodqVK7ui9KmleVMM13arXo11kSsHKbDuf9oXZiIfZbkIToC0tK+Wao
sqro5QgyyUorNN+IGywWIyW5Konz3VCKBM1SsarXbpjTy2gJ8tn74+8tqlQw54qmAkz79naq5Fhw
BSqy86q01Ys3d19rs6Z0mRjr8u3+UHu7hDGwx0AanerhpkCqRlVeli0h12w7cUIBc0Hnv/X04mBK
e0v65zj67ZTyRp/adOUpYC9i+OH0RvqwLm4bFE5WnFtn7S9j2VhhgiSIP0/oLt2f5u6KyreO1Nqk
KLFZ0T5rbLRViPnrVBVv8AZVPjvYM/hWpH15/UgA/mUaiQ2PviVbzTj9LCq8p8Ab8vxa1Z33KRG8
0vUotQ/WVJ6tzSuA+RjsRY9WJqnP7ZrO3uzWhaDXly9N8bc3mOqj1av5zxhAwyOUmvKdNRvjvzjw
NCXo33o0KKytyoEAJgEPkb25ZDmQ/56myFhF/dUDaRDcX0p5O27nx/0iKytSdWzbhJ8NDTsCYzSD
tp95zOTR0F/Sui6eEsOJzl1vNR8avVT+66n5UVln7/LhdqMxBKgKv9PNsehgJI9KktDbxCbiUtY0
fCpnzeEr10Yo1Kq7vH6qpHnUMqDQOTAgbz+lktr9YpOcY1+tWw9jlzi+PkcdLMVYyN6i7td91YVp
0g8HJ2MvAEALpAvCRUGVffNqHXHmbleOXsB47cmb56T0Va9qD6L33jDksrJWR8GNnvH/4+zLeuTE
2bZ/ERLYxsAp1NJ7d/blBKWzGIyNAdtsv/69yCN9X7pS6lJGGs3JJOOy8XIv1/Jygr1mEtYBW9+9
0eybGZLo2IHfdSEyOXciEDJs9PmNGHx6+CDaJhZROhxz1j/Bxzg+dlYHx6QLoKKLNkIhy+CS+OjZ
meE5wj5NIURw2nhxHbWE1ZgZuoJqN5HBQVkx+/H6/jg3MTxGCS4wtCbw/r1cvtEEVYZOEtRUSIiW
i5lcDg6mLRCfw1JsMxXxpvYX7pczM9sevw3tC3/W9BQuEizQ0A+XAEbgsfdjnsiwux3mev73viOG
2eDECPmBKDyZW10JiBxA+xyuejb42S2x+hB1UK54fQXPTgZdY+C+cZ0As/ByBStN0ZRoKNLEjgdX
XATLxkz17MIOPPPOgRIO3ZutUAs42clkmB5NKD3acHEi2UMbBc8lvM/vu5LeKCCyHt0wfg3nTN0S
KDhe+F5nHrnNZWbDgG+1zNNWUtQBFKFLmIglTmS3re3TDvcJZDeGaGbJfxmMAIoFbRO8Qaed1Z57
EInrrc2jl+wpLB1cvWONdnHoOzNf+HhnZ4bVxNcj6IqfXo+jFWIBxjKBuED3E5dj/25F2LKDrnBy
+PdtAroU5oMtCaDQyUXMoA1PeVain6H74QAW37TmcIFbLvU0/+IsbiDsrciEqBnxOUrYL/ejmkLU
7np8rHCYsl23kOpu7Fq7r5dkvFIGavY7Na10B1frSBXzKMgTxMS6Q43avCg2Uw+XN5xKsXt9Ac5u
YGCJUUiB+y5KCi9/V0RsH6weDB+Cp/VrM1T+Bily5/N+9uUB65Fm90gNaZT3NGzqgje66y/E3+c+
96a2giIAKrns9BAZ2feTaiDFhToavadT7O/kwOfDAJneS7H2mZsVOHxQ1oHLRF3sNNaO6riEDRwc
Bl1cpdfGmeC4xH4oOLbcp6lq54JA+fw/7Gfk6BsIDZE8NtTLRQ4ltzAPBaiwsXz5SKY5zbNI+a8a
Cc1/OKeoR6MCB/VoXDUn+2wAyFnFQYtLgaTohpWwD//VEKXbo++HkP2H4wOGOPR4UPZDa+7k+IxM
LFJAWhnFzYg0TyrtuvjAejDZL2yRc9c5euYJ1Npwzf5lfe2HcQ2QQYEjtnaPyRCl33tq2a/Xz8L2
a08CUGjSg6cEf7Kt/nwyG+F4NpQl7rgQteDbuG2ip1IlvKhq4tt8mutLWdK5jc9QV9zqDxvr9eRj
lfBag1on4bs2G/iBasDoZOP8wbdlc2EBzw6FEs4m58u3+sDLLYjW9Bhp3H+QT6H82jraXA1Qc9qb
tLqEZjp3paBB/f+GOtntdGBQ4+ozWK9T8BMcR5+Cz+6Li6GGCDu+LJ9W8LQrNrhcy6S70Cs5t1MA
1uPYDRDCwbP4cqLGyZjEaHdBEp7FbxowTg560u7f0yLESHgJt9IlPuF2zfyB2JohrBlPEtiKZhHD
1VIuI+jmMPCcWDAdXt+VZ58OaC9uJLrfKe3Jp5PCADPfC6CK+ghCboNCFluQcByyPEgXwfOxF7if
Z4Hy8QNfRZ0Wetamz/nCoy9A9M9H0vbTj8mxwFz4cedWG7K6AAOA14QM6uRbW5CYVARHF+BPdfdh
McB4AOT7H0AzCXBVuNa2dB78yJerLaquTJvIcZAUonIPo4pvJuyDKxFdFAo+d0w2SiQCRyCQUB5/
ORIi8jmGzz0AZCtMjvZcD/VQqDAyCq8vyS7o/ZwfDWlEBGc3ZGUn55+M7dxFDdr8UdxXXzOUCa+g
0UDeN6XiF2A65949zApqXClBTHwa6ITgVVQOsuW7BkxSGB8RsmvTCfVpsoh8Sqb5JuBV8OH1rXvu
QsVDBOYwsokNqfZyNaOlrRiINDiLg6vu5rhLclytEDXqMxvuOjteQsWdHRDRCBKn3xCRkwUt/YLm
uZk5/N9FWNRBlD1DGEHuR0hEfKoMvdQgOruqm7Quaj9QQT4thw7jEGRLiA6bUM49KOriD1Gg/WFc
qeJ73tdh4UpJL0WTZ0/dH8Oe3AgxmK2u73AeqikkxVCrDo2w7hKp7/xi4m0C3AVNjdO6v6Y8IJVY
8Toh0UDGGUcLKmgV0CegttRjgdwQclyv75hzJwJyOKjLbzkbbpSXO6YZGjsC5YOWZcX4g1003YuJ
JfdNml5y0D63iMCCghaAQAm92ZOhRBiWI4yMIADr66bKdQgcV+51fzFPO7dJUNeCLBTiV5CBTgZa
0G1qIw1+ux0NT3LD3Xooo6nvoFXSlnmqsnSf+d59fn0pzz3DMHwANA/2D5v5w8ul9MD0iAa51a4C
leUoU+e+QawTWIyqprcxLM0OHLiJgoBcA94ruyQafA71ja4z7jbwMlEv+SsDNyqaViBw0GHsN4PM
MTJPcbWGMu8mFw27YR2nO8e6Yc6ZnwC8nACNn/LOp6wtoFluLvWoz32HzWtoY9in6OievFUrCAN9
qrZoyyh6Bzy3OCBlbnYZ3CpkviZ9tKN1YP7DxQuFQehCg5a1gUxffgaw7MfJOwSVkoZbRdHQn7KZ
5W0w2vXB1Ci/gV7ZXQhPzi4+3hVA01GbQMx/8vHRiQpiusDTvALi60DhcVfYdqieKF+SogJ2+EsG
jN5di8duD/1ajlgBWmEpZFwv5CPnTtlGP8JOAOSKnQYIJKn4GELNDmbuVXlEriD2bUgvZZDnRwH1
HrL3KKf+VbqaFaC7Hmk8n1Z5Tcmk7vimS/L6idqu1dP8AK8nMJ6I2VNgOl5+ylkGlA5bfpBNyqLq
wvlRztD5niRZr51PTG5KSCxz2YXH10f+Lbf119AbiQq5CSB6p2lr4uHyzTpoqCeu8U8kDcKiVHr5
KDRwn/sAbG9/bBpK4KAVp9MdrbGv53n74HqOn1gfyUuw27OLgY4HQ6gdo463vR5/RMAGYtkrVN4S
xC7l8kznkNQAe6U+ykm3zuUNiwQpEH6zu3mI1gvrce5pQh6I0iiq2OjtnxzlYW0jKtbNya/UXj4E
nVXQuSLBo2BNP34JK8EuzXf7uKdfYMsqCPRntmjtpEWA2KqO7YT5TmWZxffQ7UzekL6Nwzdk7slT
sziYu8U9vZDOnJkpAP6buwJeRADGt53/xzLjelwkOGXpDtpC8lERHN9ohfueHYJPazy2F4Y782hA
wAvp6KZtDbDZSTloaUzTowCFfeYpf4KlITTwQCz9Ci8zuhSQh2S3UKyJ3mdtqIArD+ILF9e56aI0
85togG1+qqK/qEEEBO5IWysW4vLBCNmCvEEB9es6wNERIVW6/rhwtrYo9OTLIvuGxAX8YyFcfnq2
Br1AcGWADutsu+qj7UdyTKZGPIF9w3/UDaxgFu46A5Xj4Jku1O1KJsmFa/LMacJvABiHoeCJOOEk
UrZcLtBEWVDxTNr1OPAO2gLgo12VUDXNOQf1Dmz0RB+aQcsLt9qZkAvpG3r64M0gyTpVwIDRBQdQ
GkMvul7e9q5LP4K5ml5Ha5b+urDU2279a6mBnUZHY+vXnAJk4P9ZNhXETXZj1skHhAHZz4RokCwy
yKqOeSkjYhANNMNDMokADuVhG5JDDSFvWCqE0pp9jaYSLZSFk3o+DqS79CHO/0LsBJQO8HCedo55
4Cvtmzrd0TJZVK4Hp+9QPb6kd3huGJTLNkQI/oEo2Mtj3cewkDI19lxUVpWBZp4BWq5Xq3r3+oqf
O09YbSC8gC5AmnkSfWx+0S6jCrcW1IxEEcFW4X1oSZk7JCvQdRFvXx/v7LzA1ISCAweT7XT5Itq0
S5oiqK7Tpf0MtEH4I+GeFa+PcnpLoRiCSvFGlQRUDiiGk9PSyXlETYJBjG6iyfOiJ3Fsuync2Fa9
v67QubsCINHH+RqzbM5LukzvX/8Fp/P8/Qv+h9mABulfiR8aPQR5dBbsonlSt7PT0Y1sUSp8fZTT
r/e/UQAzhqYiesWnSTsdQe2VgxIwrRO6iIJaf0EwpeS+6rvgfRC1Ndm9PuLpZfB7xN/VccQ4SPlO
9mW5dGhGgxsJ/fYhu5ZrXRYGOO59hQLVhav+0lDb5P942aBVMpkMTMv9YBqFcnzr7iCDpnIiePmP
u/L3rEDH22JQAvHYk7cbhVWSysqLvZ1TwO0ja9+FItP/YUKAD2wiiZua+GmJ1fcsa3mFANfUQ3ZE
+/m70GI81Alg8P/+lVALB+dqE41Fbv5y6YaSrpTOJci60IK75iBSvgUlWxswHuF98O9jUTwMW/Ud
EKVTlDQIUzKcXRCgMxX6XQU3yiu72HnPYYl5IVU6tyOAbQGkH1fHtuFfTotp2lVL4Ko9NMT11Soo
BH2iHk32eL7kNnfu/OJKBLzst7L3adsr5JOIjCfVntjK7Z2do6OJbH/497XLUMzYDDLQ2Tp97pho
E1bWfbWfhibJy4y7HFpW4pr24pJs4ZmrYvNfxUMOTS4QBU62xDhn1TS4rt7DJ0vcOfQSDzSYkn2v
tTqmycyfXp/amQVE8xkS8HgkYWJ+6nCLJkoT8T6u9rFj0yOah+IBCPZLuianQTcOLp5iFPLR5N4c
EE93BDh7PR2yem+ikhZ+oGPB4bZbNK0MnogU9b6G7uyFquyZpXwx6MltIRrdi7FK6j0fjIErVzs+
NXMz3CZ6nZ7Tbnb/CIj4PUkAZZBEAfeEtsXLbe8nYgkRuNVBmtvo3ll2zczFRu9fvKdtGESWKAiB
WIFtf7JDpAEVO0XlYb+Ga7Avs9QWUGso9wa3SQG1QXI9tq04ujZmN/jg4AqQZtq/vmvOnHC0CQDd
TxBtbqjOl1PN/gcKEs1+ibtqp1YzHlMXlEfkr9nnfx8KstS4i/E+wwfs5Csqi8gLxtpyX4Z6uO7m
oM7XqFsLO6TphWf6NHjHCBtQAcxosNsQ82z//Y+XDA0Lok2l0C4Y0+UG22R4g/ZLc3R4TR/7cNPs
Ho2qIZCqzSU+6JnNirG3FuJWqP1L/wwpQxKJWDf7QAR8T9fZ5CimRQXt8YiTbvrXbOF/c/3/420n
9o+59qLUS8wwXrTVlFI5mSIVbAB3GppRr3/BM4cfGS9wjpvPKsI58nKoFF27UNFM7slahd9mDXes
mSn5pq9Z0uYKEvpfEV/r4+ujntuigFjiLt3UI/GWvxzV48zHMkXvp49hOoo/p67gtBbdZL2vLkzw
3FC4PkEcjjZO5CntMrQbvr/P8O1ArN+VQtYfSTD0xwFJ54Whzq0lYh+6iYtAvOk0rzaDVoOFTc8e
5e02J6iuHkSIRhD0Y9jjOjXmCDofuxB2ndubfw66zf+PvZKg4xugD4JzkYTdDXciKrpamRvjfX2T
ju6SoOnZSeICBbISMDYU9V+Oxyrrqqas1J7N5l7rCW+6r44Iv/ixNBkpTJZeiiPODYnnCajx7cmA
+M/LIUeyhLzPpnq/wKYXTQTU/wFfjcudYWNc5QZX0LEe0urCjXNu58A3EpUakLtAazm5y3kTiiAj
S713rfX7cUApO8gSd+d8/OPfjwMSdqjV/85UT7HxgTQw9CzDeh+SNb6SSN8hxQkBlM4ElxjeZyeF
EgzCF4aH8FTXkPhyGJPe1nsI3orHWLTqGibMy9Uy0kueWX9HL8gfgf9BTLaZ/50SKr1MYSa1JnKP
LkH7hFqAuWOuvwRo/nv/Y9Ug7ow8GKLwAAq83BxAro6lX8sWqgjxbggnf+Cpz+BQHz73S31Jbu7v
pHjDu29FM8hCbmDEl6PZaG2hVwgofdJW+tivoG/BFe8x9k2fJ9U4XdnMqRyNyvJI2XxJiOrvgwDE
BwQgAGgGluWvOmXlJ+2j2dl9U5ZxrrJxuUEF3rxjmXd5yXsLy9FsePOvmzNDvQ5a8cA7oblyWrpK
G5mwNoXsBFKgsWgaiA4AHA6lZvfPxBfotqKNhiQI40H7IDu5y+Yyq8YgG/Ue+C6AYyW4lWUubJuZ
HHxdeQFW+ndEgdF+m6gjeMBoJ48QvlTV8KFR+6Wk/c0Ev8bdWgpTkARuezpt3+qS0usqma9eX9Bz
4+LgbbVQoFqASni5h9pBQ8eBwL6NSp3cj6GSjxNHB1hMwbtKE3dsJQp0ZMFWfn3gv89+BgXKzTQe
vLlN8u/lwHWIbiAWVu3FMEzX0dis1yTxHk6OqQov9aTOzhKIhK01iipVsp2kP94lR2fAWe2s9haG
47D58JHNE6vDQ+OXx6af+vdtppeiGfkloYVz04Ti1v/6R3ioTr4rm0cC34qg2XdxiHhQj/TYl+t8
3Q6hvrCFzg4FR/ME4IvfF9DJJGWMW7S224qmFBYyvt3HwSAeWd9dUl06t57owqBdAIIz6rqnN08v
MyUDo/ZNWka5Sbk9dsFo9rYk0ceRduS4kNjv4KV+iZ2yZZuYx58l5S0gRUMXdKZwK1OcCkzZcbKi
KWcUbNFRHWmO3CMCoqUDhia3VaTdV1+GZVWUdF5wCWE39DsvegMhwlmSnQACYM6pW2ee9zLo30Uw
8ihzyWkP8b5pYtcattN90Za96vLEUP5rCPD+QnWOieclqdO2SLI507k1WQ+CU4bOTN6xxAF8CRzf
VCz1gpeF6KrGOHU1T1dwAW87xJeOfh1V0+vreSzTaUecp67wHf4kBmoCeH9pWPzm09A1V2HcaFvo
TpDPdS/NsHOuWh54PQh59MIHX+Mlzq5aLhqbR3Ndp0eBWe+hz8nSwoFMTwpUoyq7Z9vdssuAM9x1
gYT4BX5wBK89LOF1aI3QeQ/R7TKfMhSPczuWDLKNFfslm1oMhZMoWOeVHLsem5ZEVZ72QSBzVYfr
7VhXATROtZQhlJHlBKO0ERlfvhiULo9QYlTvRhGNEPMWIjlC4hcoR5t22Q9GAvsd7oTNVgx06sZL
l7Dbrk/rKp8IH6eiZMF43XS0jx7ShYd3DQ8neltBNPYjsgHyZlzr6Vura/UFzLnhGzzoYCAAc4Uw
g00Jbe4yA2EISDPH8DqEwwD/FiVIKoohSSdxCAfkFzYKl0c8M0N3xONcvwltUIqiKcf+iiXzMhXM
1VwVIxkhHjn2bRDnofGI+VY9BN/7oJUe9KiuJDDHnNbrvqNqyLNloF0R+JA8OToRBoWIUk2FU54m
+5kmLawzACME7JPNAO7bWNE0h3i3+xhVtnyIlsbVu6Fj7rOsgnkzjW0SUaTzqO575Ck/iUQUmNcd
7LUhkVA3z6GfqqbozUzpPfFCAnAgVNvlcdq0fgdFDP0JuMHSFEu2jjeDFa7bdVqb65G2nOVBWHZ1
3q2+/aBGEfa57cvZFZDywJcQCvqWsO4O2U9UthTM9tQaDjn3Yv7EwT8tbzQG+w4DeqoLrwUc+pAr
IxqAZd3yPC1ivW0gSv4DtFS8Yk0GKO9ea4kiQwPmWbOniTdPNqNBktswG8JccFcdLMrcSS7L2P8i
qHr+qMJsupkgSqaOYbCS9y7RaDQHpuUWa1KGiEwBIAGyA8QgLKuolyLpVCZy74PaQtwdUodQPtVR
fVjCsTWFZqTRRatTs7yBYNPK92oSXEN51vC7QU0wemBBEH4TU9jCmAp4l+uJkgbPYNc038ceyMR8
0ToATW0Uz2UWLO+gr4KaCpPzEhUKpf07a+GdVdAmrdn3MKmz5GlpxnXfoQY/7ljSuymPWDf3xVqu
VLagoRnI3S+SVBW+BlLuohUjvOO8h/Dd/Yq/94V1QcTelGSmIHxYV+PScAmE369HEnXVOziL9JXL
YfMef9MezepDl0DG4xe89uCJO9DVhfsOsf2jj6QP24KpqmQFfkRpbkQQDU1eJ66aHkQTrWMOO7np
LhmaAKpKnYE3J4wpBvk5DhicyeaobSccpSC5FloPY+6j0NoCBOvSvh9nRpejGYRv8ilY459AOYp7
Vile0RxwkOUJVGgoNvWTDUSedtMM9fRE6eZb5up6yDWpvXwEDapNh9z0SRW9hcR8Y4uVy/pD56Mg
yxNWjw1wTdEIyzCo00foEgYTnEXt7MyuEorSPF2qpT5mdPSf4liUPE8akYJSvAaI4PDmJ9VBQwwu
OqwrhAoOS2QMuVtoLfXPcY1E+Y4OVWvfmtKwd5D4w7ORZ8yZh1gSUt+7tJn8DxWUUXubovBVPSTh
rMhnJyRJ79Oxa6IdKmzB266rOoULQTAOR1RLFbTEZ0ILtjSyPtqQNz8zlfi7eGomB1UrXDeHpIvH
5CpLTI+wvvZVDzpIb9ai5ZLjI9aBBV+ZT+5Iq3KSh7jparvTZeJ/VlEd0vuJa/1rBmVt3QUdgIO4
1FpP7qVe1YcumF15w0UXgpTC6/Rt4sNI79FL0xCqZt784j5pOZwLq+VD4PyoCo9gsL6rXD3zQ4bf
Q3erz4C6YUvUiZuQl2MKoao+qK9UwNbp1qcC9+YqrL2lrI7Ft8WNRu6GNl7XHVOq6/LQ2Ya8tZtq
4hM2YN8UcA1RQV/oENvtIUEkZo5QtCXDJ7Uokh151/A+lwOjLh9AgUreuogEYV9w63V5MLDdmHfj
tJgEslLNsNiDwmT6+84KWMmGtW+cLkZnJ5rXg+e3KJdCIDIb1yQ71KEG/UcFs0cVrQSuiO1T0dfu
R01X8cVBPNUWou3TZG98TD+oJJyGOylICnpAhrb1O3gjc7lrGa/hS1a3nsL4OyWVX+dC+syuiE7S
Cq8pSPOdDuDRDaZBJvZlVM3Zr4iqKnxUKgrHTyChi2oP6dSyP8xoN8b0wFu9pofB8kltrq582NMl
DUhuHfCMyWHS0dJ/DsU6rUFewcOvOQQ2GP380DKQbI5OyqbLGYyq5U8EjYTleJ9R1e4BI+qPcHGa
3HsehMNS2K6vcCuybo12U9Ia2EtXa4M3j0IyHUc+MvQgU5/08Lgchg5OFjDezpM16cKvWZ1Kk4Oz
yWkB54AuQ50wIW2B26udcpHSuSvmecYhntFlT4qQNLgBXAgkwlZCccudA8xB75axrB79yPWyr3y5
VPcE7jG3Q6CUhJZCr+6irAn0lYYSTFhEkxLPo8Q3LOowbRTgGnASLGQNzee9U85nOZxT42VXeZ3N
N8DCR0O+EjGtxaxm+3kxI30c2yWD1fCQzGXh29qHeRmK6XoWYmI729QOl9tI3Cc/VpnfwboJIq1y
dstjO7o4QPIZQhdjwZX6MZvgRZGrqlGPUVLhytUgRFbw/8CjkceekfqpDh1Sm4iB2pY3wtUZKKWR
j2EekTrCioGRVR+cDU0D9eqpJYcFmvhggbXNAKsJuiyPdm4Hiqa+r+vcVHxmAEk4NQKfixIBNuM6
igdRZ6L6YbV0syrMWDYwe0ZVri1ilSIgjqQG1xoHIpUHZeYYgrhpbNm1ZRUlV6oF//MqtpHrjiIo
HX47PNn0Iot50Bl/33cL7xuEQN6WGdjSPawomIzb7L5nRrn7TlbM47d1U0ZykqwLS/OFJUH/GeFq
331K+s6Uj6XOBO7AEHH8BFXeuPHd7TiRFaVsMjt3FZVcPwgAvsUu6ZvKXbMytWLY4V9BDX6g0DEq
360dd+PARbvnAXBncORIEZ3hctAsF0OEBvocrzAmWTItfD6PsO642rRGg122KDq9BXCcfYjwf1uP
K0zNRD4HZBj2GuegO5BwSb8ZvnZlDh6CSa56K6AFjVQSZDGaleV4O7HMvk9WlDn3LAGifidaoUPo
klk3PHZOAVo58+S3zbXj4S7BBVHlsF+yuIkCt2T3M8JnmVd4WsZdNJT193hO0gXnRcZfyVTGfTEl
mXhjEZOQ3aZ0A+eYUC75ojI03pDeVG631lFJAO5g9g77rwyOVErIWWRoUDxampn5CDkN4D7TijVQ
G3bk19pIIPc69Erf1myav7hJywdYnKBMXDfpou6aTjHEH30pYtQzJ99fVaEVcGE3gCOSsiqhixw1
tNovaLmofdaN0Ye4qZIhd2yBFeQwqvZRDcRORaDYkBVw/iZP/Qxr8FyusJE+IgXrf6yr07eZT9Pu
atZq+hzAB/BeLplkOHLwcUL0EOFv8DFb7FXdJAfb0OCxZa3HFVzR9NoDhfmjAY61fZNOnjxiY9IB
iYOA9gOKOhVCPNXcAPJQfmA60DZvkE28LZtShDtWD+Y9psWq26SCZE+OpzB8nIMli4o2iNx9xgFw
RMBr1/KWm5l9siGiWEylXNyVXLihO0vjCdGnrtZP4ODhxNPML+xoB4DorvsUcq/5rPF9dqkph0e5
9EOSN14Kj8rYiNUO8dbdhhMJv7dMwP7Ng+v97PEw/giMSM1xcZm8n12Ply31Y1jnasT1s8dRYJ9h
PeVaqMqEI7g/Lo5VUSPjifOllv6IQ+fWPBJ1dJ1CjRhVpCkVh7WkCoTyORxJQRnQq/uGjtGdqbFH
cxRoS51Lq1ZdoChbtlfZxFi7w0Jzvo+JDG6QTwTiwM3Av1c+gEHeOg66Rj69qgYvDHCLBTyPMvuA
SAzsOdHaODpYvADpDold9dMtZga+alSyPTZxUz671UvkCl7SeA+jaw53JAKPP4o8F353rCJbOhXw
5R21aYR4EzKEtx2x+H/DLjJUObZCy4tmXdRxhZr2nLc1SOBv/RiF3wFF474QfdK0Bx3POP8DUmmJ
81tzi3eBR9+bJFMC1PcIQX5T8jZCQh8DTWFQt5wLxxVROwkeQZNHpqqnvJrbkRXKwKAXxaMRRVY+
TXB2DloG//re8m9j5Yd5j2dbWDzMqo9yyFT10I4HQ63Zt3Mvx72Pk/a6qw0E/YJ2LBd8YJRZrirJ
jcyjYYBzEmeiGh7mUnUPOlSJy0XXZek91KvV1ag0/QTOVOlzM1lj81Vk9J2sXNih2lOvu0ptbwP1
BOjNMBwQ1hOJulgx+8S/5cySKve8YvKm7dFgzLlk7D2waNAytJ3MPq2IH8HFFdHX0Cooqaw1H7Y3
de27Asoq9A0BfTp4ki3vvkkWqPawIqr9Oa94jAuFn/jLAECMmwSM2/tJo+OUI0p09dVCjMd60qA2
OaRLiNu53tRZblMPmiypGSKWduVfuxZUaFDpW4DX+JSysYD2VoxmGYt1Aq3dGVZWElQHPGEc0qwP
vp2WBOUclFse14Q2PgdE3r4h8C9cD1M4m5+6mUHWS+M5QzQ1lxBVaOFf8rxlJHjccGNPoIH34w88
BFG9C+K2hreB8lgQns71IYZD4LcV9YB1p4UJslvmKvIITGL0ru2ysCrCcfHX6GhWyJqSRL6Brv8C
L0PCgzEHjBS6tBCrsx+iktXPBFzJn252GXrTZWeOs6N4ppCyIRVnyH6hammz/qZJ19Hmrk0lSiem
UyXu82j5ibs/NYBY++krNeEmlV17gaava9JHnYagmsBLWX83bILaINOZ7XdY01LmXMBFpVwNAWlw
XqnOA7P04ZEqxAI51nj41oWy9bkcuZ9zwDLM+yQ17i6G07bJW+yEx8FI9aleFvKzruLyCpFsMOVz
qSViD8uvm2ntP08jHNbzrs9QJGhpr1EvB/4TndvEQTYXPt7RjatVXR+phvArqgQoceeBjub2OGcC
15ycoDh+zcHZ6Ar0hYCjMS5EJhBqQx6cTpYgd5UfB0ycRVdYjFbsLMTZ4aqCw/mOVyFacFLTvtmJ
BTZPBUAy8FOcY9c9o+CShIhFxPxWInhvD9XE4KctJx7+iNHaFnnVSQWedqrss+6hq5B3w4CcdR7m
9GEYBhMXmZbROxqE0ddMVVNUzG4g353KzBuJDb8WcU/GGzA0u2QTu42A1IKIAkFtMjY3A0DHcEWT
jh2qBXktoK5hMuVNlM58n3TlFCBAm/SCy6mrP8fAh3zqs6j5bGWI0oMNFxEfXNlNz3aszNtMgvSW
24xbsou7mH8pqxmkMLgSYp+WgobPNWvo3QQY3FSEVRB14LuM4kc6GcSDHrkT7gESh184rTqUtMQI
jy/4Ods7yBGYAIl6s94Be75WxZitwGWRzPD3kZXsmjRj87mNB2H2lY35T4RbC05j0PN3FmzKDhZ0
S/MJJVz5DGb64ncGkfa3aEXai7LCihiIg4UDR7HQA+UF/oZ5XiJYG+fOZfNHADi1K+iUcexScOjJ
XnQmQvRUauRunZ3Hoy6BIN4bFbOrPqlFmKvGLKiJpD6ALGo5bDc2EMRQa4ZGNGplcfp9rnr7czS9
tHmbppBiow7F8iJhRLxdkZKoYrF9/z2EhqXaY1vFPxdcyx+ZH81HsAAIqg91jAgC6jK4QJXqu6FI
6iaY9iuNHPZ2IvGrm8GGKYoQ6NblAcnGAO5WvN+ewrT7P87OqzluJE3Xf2Wjrxez8GZjZy6AQtFK
oryoG4QMhYRHIhP2158Hmjlnm0UG6/RcdERLRSoLiTSfec1VP80cBfPoFG8iIy9F4gd6PlTTNGbJ
5BZcQjMJ0YOlCaLgm7TeVTM2oJ1Jc9xPugS489qrSAwTLmyNQqTSzXBYtaiXpOHsCa7Moljsu9YN
WEPbtEonEfPsvaHt6WNgNooivByo9pLddb4rrh2KjHWqRVlf984yTcfGNHQUW43pLcnoT72VhKbR
07mAWz3FtvKDb4AvBl7LmuGVFtRtfhlalJgvotKanSSnrzHHBILVTe1kjvHKKcny0RCMwHWHGrX4
OMo9F7RD5VhE5VPYURNXpXw/TwhNHMYOhe9YN9Eo3lC7z79qW9jo8qNzd6cbzwJKt7X+m6ZFrf+q
5pZ/13ViwuZbEPyn0hbdGKt2WRR+hwvhamt17pBsOM1faDWWdSrXqXk/4EFEmrEEBPMZUccAUseP
XnXR2iIhpPX8Wq4ldaKobcYttkefe82rvUASPDvQuRo1yz62qDa+t9sZzThs5Mp74iHyQCPrg/VG
RxRl4iBvFAcSPem3eet090XoZh/HdZn9vYrc9TeavkSYzCUZTbIh8nUdtHjgJk0uaYpFbbR28UKA
1lwsjRcuVx2VuvuaAsjb3AiQ5ZDc9lGcs/frgzlb1giKPhtf5c4S1DcrxRcrdrOeClsbesb9Qnrx
Rmye/iCntbrrkGvjiA678APbipfUh1l1080Z2f20dqH9zowMo7iq7NwBn6v7ds8r/ImfMaYbVFJz
bvXapX6tXXJClySinIjiVpyB8CALJxB7rln0JfpFpXfh5pO9XNRt5XZckX73ltOjvevaeim5FYxZ
HFDrtFLHk61DHWuyXhG+TWwlYZVeeDv01EhvB3K2a2w88uLSw7zrrTdb69exHXVxHWmUxA/5qOxL
5ERFkMw0Mfqky7zwwZCe9SbnqGELI29cpXWwRB972VjUYYs2uF8zCchwjnTIAsvG4H2lBgQHs8r3
yrhtBijMRVRUUxxWfSAuitkeraMZUg/gdkPfJZUtqoXU87wcBdchGNUexoYXdUf57rCU0vowum79
0ctH9/UsTWSJnMGk8ovy+ApLk8IgSitt2SfRaERerCMhvgx6zNQleNj8bUHL8sdaVBAi5BaQEGHC
bTbHcMhqM/XbyHvT6pHNIZaSJo6fuwuFTWJN8zD5on8b0Bb75dpyKmMqMwQmeU6dNQ7zBmBCveXe
dyTmy+8Ixsg83vpyvMy3pa1uu3Yk07S5Akhd/GC5pvTWePGQB6p42zpUt2OvHbozINOnAIoIqCIA
CvqKYFtP2QuZKQfZSZ929OgSemG9eOxNZSVbI7wPZa6Wjy93oZ/BSDKg+5sI5PhwYU6gmKrWkP9s
s06Dol1fO5nCplhxdOZqjdCLryinkVRcNWg7HYQxRcexKY0zrfAn3E2gBhAZ0TQDsA6wITzBFLHY
tSBDakB3Z8PNxhp5P0a6+omBRoDj71ASSQocqYt42gT3D7KSMj941pxdQ+WkQvvypDzFytBgBVC1
a1jzHk59FzT+k42QeZ3aedbeksJ3H6TTFGdAt0/buLSFgM0jAWThVRedzvzqKvoiW5OaedHd0LWc
OQB87yZvN3HxVx8I5A+sWNTHECV4Ip0raI7KOo/aNKonGN+in2/ocphn+u/PAGLQhKfBGAHG2b0S
H/ffu0ZvTrg0PJAaOAOaoH7oNjl88DJ/SeS2FslgyOX9y4/23CzS4PBQTQVlCyfx8aDUo2dwU2GT
bkLOSRcuzqUbddlRia49gyh8dq/sNFikx0BuPCEhGHXobyDo29QV+ad+BMrrTJNK6OS1t9r2s0sb
Yc5j51vqU+dsqGjUdvdXZYH2rfLn73CyVXLbyJ1ZRzzvUpr068e6vRVGbZ/BGT0DcGCZgCj0ABog
+uc8nlYzqKdqpRaSMhZlCWWW36kTy4PeJvc7zRjCgbKaxD2YGv/MND93BDLBu2zArnx06hwdIIrN
eVS2aVu7420BST3pVzGAKuj7r9qggfzyCnp2PAhNiO4CEndOdcGLHk65UQ9tOpj1mlKpnxN86fzj
5NGMG2t9Tn/sibrN71eICCZXCmsWRfLHcxt4fm6iAdimWVP3iFivjJR0tpfdYrNSvh4WR79TivZc
m3duldp4S6ROZWx+bLtTmOZd413D2LM/vzwPT089VlaAjYVjodyAgsnjrzW2noN4fdGm+ENVX42x
2r4Z2XJOyOPZ2UboAjw1wBly8sejiHHRZIA2qLKNGkARGd2byprpTJPlvRqIKs6c5c8cSrCJOWjh
E1MgPgXFC19KbyIlgINvRVf2OOJNKVqPqhmYL0T9vLdbMHRT/PJcPnlK7COgv7CE8a7AZ/kEb7XJ
ynKJWttUtX32EHhl9QlS1Pq6t5btanXr/pwcwNOz6feIAaqggKuRdT05B0WzRAPWKl0aeLq8oq3h
fnDriNJZuAVJAcY7aWuW97pqynZWAISiAQ/z8lM/OTT27+CgtgV6FlzkKeRaD5NblqvBwjYDPxbr
Fl5XGBcc9ES9va1z+xiafZiUsh7P+D48N98wNJhybJL4Aierijaag+oMZNms9erLUcs8BYii4n6d
57TEYCN9+UmfHW+XNQQxiNbEadTEDbpiDNJ0KeL95bdQ7MKoAWnUd4QlkHqwt0GfORWfrGPmFtU5
SrxoxcBDOkGcLU1EExCUNzSWaYuxLVRvJgE4pTDc5gZoQ/Aa/ERw5kh4crnugwKD38WFwNlGJ4MW
49SGcnS7dOzDNo6iDW4knUtwgvW5EOW559uvb0bZ8QrRyY6hZ2G7dEnatAjMWsae0cjmEk9yK4yd
zdQXJA7V15bJvXj5Tf7eGI/QdDwjYjFA6Nmo2IGfLJ1uAkgCHKhPDShj7zRpLDWxaPKTupydDVZo
pT5R6ytT2efhZ/DILd2mKctvBVgsWhIAu1B288P3QlhZGNc2Dc9/4zSBKrXHiLQhnpB/iT2dSfhZ
l4Y9QvcGxbQU3HF/EUbUfsS2TmckEZ5b3dRTwdrvmlJciY/P6DySunHJ8tN+lmvirbU4LoZwb9x6
rFKRl+d4sU+0PtAiJaxh9lFa9VB5Ohmw9xs6oY3u02x2KTub2XZHcJEvNxnCZW+C1d90OqzCudeG
Hbwuzba58+1pyCCrb+7bXgF6/+tTbmFMSjyw8zJRyH48BZPu5aTarE/zmtgyUl1/Sd1FpE1bW8cA
tMOZa+qZnWYhkYpgJmqgsJpO4i2qFU6bmzNTXjrF5Tjo797q52kYTH/VI5G5ZqRdPBdxPagAJyNt
boZCmU23pCRYVrFvFs5DJIAEvbyvnt4F+/oJgY/vMo9kBY8nMJ/DoUFPTqZV25tHED5tjMA7vttb
PceOBz5DZoFzRcYwHF8e+Wk2udNEAOdykkAPM08DSJGVURfMjkwdOpGkzxWYjCAQB41s05T2o+tf
6Q4NGVsQ57g66t8IOaovZEjzw8tf5elbtTCbAdBueZgX/hPJ+yfYdTWTRprgMdLNCrNL/GSWXxGM
nbtZe/KclvWzYwUUDjwYZETd++d/GoueYwj+mbFCaeq4Xhzz+FsDZ1nXKv3rjwWpkmARJWgC5pOz
GjvEvttCT6bmqtwDS6y+srPmY2XJ8szp/CQm5VXyQAFCUibyrqcnEa0SB5xrxKtcqk3FVIWBhAqV
9+ccX/ev/PgW2Adi6gDHk/CfJuOwxeTsjuWQjsP6SWn/gwH74bBNpUo9v18Om0P5KdixB9KQ1ZkV
+9yr4xEpfaBBDgPuJCFQHRAjsfGUs1FHx4EOzRVgpOKyGrb+zFBPr1lkn+lfsS/I7IiMH68SWAdW
DzpmSIPS08e6N/27lcgpNYOsB1dDjuTRaouGM7WOZ/fkn8c9oQHYvhRmFTJuBzmHDvGUXzVNaB3t
Fk/61isAn1rBcIXrbsQNo4f3mzuE31ofyPKZg+mZySbRo0JETEgx5JRBs7n50IgKq4FFjn4CIt28
DhqouXKIzlHlnlm9LFmWr4XfAa/2ZLKb3FOC/HxIV5qqB6pN+qajvP31L+/GXX1hJ44yEHWXx6/U
pwHD/SiH1FCqveinVaQtRP94aa1zqqRPAwPIxWQ0ZG8wyDhiHw/VoSyYh9Jml8h6SMO66CEEOe3D
wqaKw2Vrzmk7Pzvgrk3MM9gQjk+uYREuFniQALk+B+HFGTb1oa68n6AJYB94VX1mdzy3Njg88fwO
d4nSU6PMTOfCAhSl0EjInaRA6gr/lNpEBWoVZ3bEc2vDQ0UXpiG3g3PKXQMuHSx1NKh0YLbfWjNy
U4fILyF1vbw6nhuHqJq8AdUWfGxPzpZ1LHpRVfmQCh0iupjp1xBBhsuXB3lu3tAHs8j9vF327mSQ
kYTWwBR2SGcRNYeOZsExD8bt4LXs85eHeuYAw0YBMaWI0IIHOzlIlOXpaVh6lTauQ2oXifyYFQqM
y1Qsr2rkSJKxmPoz19Azz8ege31xr8AGpx64nVGJfipnlVoNmXs0zMMlNJW7flXWvzNSYIYI03NI
4c/9eIdZsArbOUIlPyzN6XquQkaCNpzMIU23l2fymZXBNKIMFOzaBBAKHw+ldso38ZNK63WWd3Sh
gtjV3nRmnT+zg7nWLAITqqaRZ+2f/yks8VusvpfNZZ3X1ZqWohOXLb23Q+7T9qOU/G+EQbuKFdMH
IRRczx6X/mk8O1OOVa+jTjsB43s0MbeVLWFg2Yjln0WH//qx/Hf+0N39MzxQ//gf/vyj61f64UKf
/PEfr4ofQ6e6X/p/9l/7fz/2+Jf+8aZ/aN/r4eFBv/rWn/7ko1/k3//X+Idv+tujP6StLvT6dnwY
1ncPisLj70H4pvtP/v9++B8Pv/+VD2v/8Pc/fnRji+XwuwcaDO0f//ro6uff//CZtf/68z//r89e
f2v4tavhof7W/jz9hYdvSv/9D8P7GwkT3RzYjdRhSDTYTPPD748s82/QLImvYOSTg/z2V8UfSou/
/+F5f2M/c4PtlPKdGMlvqQ6VUD6y/oZpAeEmnvUEnPtH//erPXpH//vO/qMdm7uuaLXiUXj//xvo
cRBS4fxtuQRReb/DTtaHRfsOZsoAUsS27zmZt2MEKQRFUFx0vDZoDn+amX8N/+fhfsuOno7HN+eo
pzGy+2U9Xo+VHdJNFIy3A7oA+2TgC3ubUtgUAcHR/qQvoszqYuxjhoMQvvel9CQgde12V71q12s9
L+8Wr6+ui3q0DsYIkK4EHVaeOQ0eH3G/5wXnMF4ZoOxdi/hkn0ZRt1v5gqApguErSrTiWjgySmDy
yTOaR0/fAAT+yGe0XfnoSZuIC90yNwV+ZMKY6WJeFv/CLuEWTGXYfaU37Z15ssc3xv5k3OeUsEgf
SCHgaj9+A4VdF81gd0OCuIudrOXmJsR/RYJZzvqK43aIC8cIz7z3Zx4S6Dqj7a5zNBdOUqS6xGSx
BmObtE5ggALGv6hXVXUYxlVeOp3x6+Vl9lu96fEyY20RmrGxUC1APvPxQ2o1AFQoKpm4WwsvSnEF
fxRglNu4M1v1paS0CGwH7tB7J6DhganE4L+Xdej9DMyuxqDA6Uta4+tgASbvhUdNyxiBL/AM23LI
SlAOtTU5P8Tcml9l4cFq6O0tfF82nSUvX36Y5+aOBYIZPO0ySjf7Uv3TET4UEtiU4KJdgEDctkA4
Lxq1bLdNXnUpPB4/fXm8ZxYIa4PmM+oIPlIMJ+P5clDZNneSZWG4Fzt299YwnPGgyqB6LRsje59h
Z3JmVZ5kRL+XJdURF0sFn/YaBfHHTzn5Ra7ysZBJPc0OWILVKgHD1MPF4EryMaPOrixbFkfsOIpD
0S720cEGIc47zz2zVp9ufdSad6eBvXa/yyU9/iaGF6rOAUiTbHBmrws5Wjg1h8t739TbXxJ++udD
I/yCeNDeXgcI+3goexx8AxxFzzJ1whu3Eh3opbE/EyPui/1kMzAI5zwJEWfMqUa98oSyZGD1iYNf
QlrjePO+7arhzDn2dBRS9cixd1e0/YQ5WTauN5UlRNguGeXWHVsnA7OpjAAgzsvL8+nrIWrfZ8yB
vI9K58kN0oo6c2ahO1CckXUp9wfpEPsF9b4Wf32onVMe7Ucl7+e0yeCVXR+YIoIpYxbyBqfK4Mqu
SzMdpDrXsHpm9mihI+eHriX/nVo7Yga0hIqyezKvJRT2KCovwzBvz2Q/T3fZnscRPVBU3Surpwro
SBYirjswDIrKS1r2ERjzMgu/LxAs0grZQvB62XJohbelXt3pC7y9tljbmX9m5T85ZPAG5JCl3ct6
2dvMj1d+HviDMXoN1Ogpg5sJej7p29a7qZehPygEZg5OHllnNsJ+tT3aCAyKwRVgDCJhhCZOQvxg
HiZZ7EsU4HqZONyDeEAbNsRuoFrK9vMLxDXDA3n8OauB5yYebTfCCfrcqNidlvQtfAwA6PG8gmo3
FOosSspSILEGovV2MBBGgiBlvy79wb4BZArDo4RJFcLuPbOmn5t41hjuRkw6hionCaM1ZoauOtBl
VVOoBPT9bVNC7RZKiQQomHG9mSRZL2/ZKHwy87vkHCEuEYe53yv753+6wzYPOifyCbD9ORGuEbrq
qH9Le7wrCpNiU2WpAqkmEyqHGhdg0k7tfIHyGd3gHDCusYkyZPnaXcMJQPxWtkXshi3gSBvuxbVR
5v5Kn8znopdRuz44jfS+0Kczmqsc6sQroZpcAZ60XWQpxFBdVyovHTooVvtpHGyo18ILxXIhgKDV
SU5S/wqGHWWPoNU2YNghf1vSZoSUzt0DUToUYQ2mzwKsHq5d+W4ZsaTq1WR+k+HqEglYNQoQKw3o
Bd6Dit7pjS5Z6uh23VIbxzFEBMzFhiSL5NCniMCdOmBf5VDAu2I6SlYumOihp129lZn0Lt2xN35k
xeJ9IkpGh5rwRX6p+03dVSOCBgmo5+AykKb7divNGbOTOTcvFSead1tApbrvOg1wOCxM+T2rh/Aj
HKwA9oIAFDsjI2oAwsy0e1hGbxkP85yZP2gX2PduQwH2DiCtg4sAip9NDFh8NeB9LAroNvyBLs6b
Yl89/mB6yQTiQMCPB4iWAq22ZAoPHRENlHnFq6AN7I9wbmi1Yxo9rzDJaqtIvNYhD17XGRLcWnvh
K8OGNA9eGf5Y3NV5SPdn6vGcRbqsGFK3zKg5RyoYP842xIJELAI0MaBP917NZpjHU08VHvR2PwE/
VdPwtTFRUkBwolOkDAticmCjAURtFG5AqdsW6x6sVP+6bzE/gG3elm4SyHlGfaDdXPeoHEDAR6DL
0BijMNhhcL3jCQxm/KJJJBHiJ/QeppwdywV48PtopBE3dw7/75rt56jvt/kwRINxX2MwDsx+oRsU
O+24zUkUAMrXzTiOcWiWy+ehh0QIbAutudhZzfl+pt4PlD0ql2+wwIM+nlst74SnVr+PI92HWzyG
Wy6Oriu316tAxCgFPUgAX45LfSFGX2pYAICzYDt3asSOOc8u/XVb/SMCHbD0e08GOnELZd3ZqCQU
aTXpMoqxQVuRl4Xo9KrAm+/XtPUyh3sz1Z9r35vv/M0cIVROBC5JuVb5a7tuxypZWdfzMc86iCQe
An1v+sZ2Ppoz4XO6hnZ/hS9nU1EmNUeoX3M0HSN/QaNw1oH/HbrG9qHqCSXga45KxSvkm5/BNEL+
yy2l76sQGCyUpqXTR2dwsKDxC6/wE9PAwRrqkFyuxnyTEfty8eidI6yxxGDrzV9MOYe61j0c+G2d
rV9rJeAMDw7MyxSxKNCdW7ANXephGTomVG6Qc9Ch1R5mF+nlw9Ka8DkQZvGiGNcmdrnwCvcWrNsk
YkLkUR0M14dgq5valVDkAc8fmlWbOYozxoznhVF7M/jofv1ewhN0oHXI4k4boV5iPSr8XQsF9Sj2
w87/YhtTBTeyAoaFV4k9p0EtpZsUmPf+HK1xh6KKwvjQ6mp928wEKRdT7+cimfvmssfW5t2+n90L
jNekn3AyTfeG20ef1cYm2nmAnRWPazsXScC51sZr30QPUajFRkJmzjdysWC/inC13VgISVl7hozb
JLhydu8LNAAm+MIdrBBntdVtVWtI1Uic1D46+YP/VrUzp4EPahiDcYCHH22Ne2dcohz209Ob/gpL
puvILJSnr5DSzw5Wbgov0c5EPKKDdXGSsuqgp7VF2ye5bpfxOE8lSIOaDnCezDOkxSuBNMmbyi1c
xaYv4Wl60KxB82DrWMeWmMsLEWRonC917ny25yH80K8Z0Alvtcev0RbI+srRs0TIcjbcL2CFbEA6
VePB+LWRUotzgV6AXgcUBNpNVQ8iENErdmL/VYCJ/+GXEFoPnurskRM/mOtDbTfTzTLNxnpDFi7e
mKBMq9T0kcmJOZK9nxv6SyWmVL39FYV7kSdC0W0ttXTGeGrztUXhGxiqheQAAF9S5uo4+R6SsMHq
LuEvXufcvpt15VnQ33xXH7BWxpEJ6r/9s8zyeosH1s1hgRn3URkGlgkC03NwytZSwXGfR/Man1FX
J7UWkGJ0U85fiDKrjBtk895s+MM4nNaIlF5mE/zXuDBX0MT8rTK5WocFz5xwRoe8z7wfU4gDeIrv
Xesin+Eje1P0NuzTOVzIhpupyYMrmgcDGuylUUGmxln4Sk47M2eWC+g9iYJAl4geIXV0/7f2tvRn
ZaaUpIqaL0RbPp7gG22xQmvHuLDdrnojqyVb6U0VtQEXNMs+rmQiqAi0ErZk6Dn1Zy4tzck7e2AH
KDuIpIQt8N2vWiVSVuj6vhlN5CWWBtUISAtTDxEW8u4Sy85088MIe2vgU7/T8dRUIL8RivDlYW2D
4qrJlL/FQVMF33FUqhzuAGSm4sydOdbhJm9bzLu1bzt4HkOi6v0RqEMMn6QrO3Eo6gD6fCGypUsQ
iWFT5tSyY6267Yvjbz37ya3NJnbXwPnVTBlyT7boK4OaBYYf8Qi78t70baNMqroLf1g0LsXtNgf9
18ka4RZs+eq+czceIdaFU94SW0F2s+FP/AhkYD74WN0eaNpuZWwi6/Qrh3ETxDoEBZjWCNN+HojZ
QZM7Du7gc1Nlt0U4Oj+dbdZp3W7d12ZcvTcQyyIZb1Cr7+rKsF8Z3VIOXHX1feAby11YGIKEqYBC
GReLqVMOmOrYlAMXi+mII/JF3VXRlbs6QQcXDarDBCyvM8aHri+2e88T7gcDyuKNHUgoWdJWAx08
aBT3M25gXgIbf4QUQmfileu0rrosN2/+jKMkMS0TZ77qlsBekTUIx88TQdK3BckN6wrT8+pD1rXw
XEp7wEsMxvCaZi4qsrcS7+YvEJ7JiyLZqqMtQXRBt6zqIs4R7l2hhRZsLLOqx2sIIH2edCP1nkO4
/0zCpbv+ysamISiyHHhS5SQbsqZyst5vHQJ+B9ms22fZ+UZ3UCgsvC47CYx4qBaVJyNLKKLACWDx
3eLObRdPWRd8kHPPyWwvyvegFwuvE4mychUdyzbTC1SVLfs22s7wU8HX+YBtpNnHtTXi/2OWnfrY
iD2FzNTgfWHRBh/AuPfX3HM5nNkmWHbbgrBpD4SDMjpAzfHpC9RdIQ/BHGorNm2J8lJW9n2WllYN
8T8SdSGuzTrsrqQyl+LCwAypiO3atr8Ya8CF6DcGPXPMhFE6X3vsjW1hOkMceJX9nVSkH2PLHIoI
we6m/C4B23iHcFhRipJAHii0NrK4cVdUc+iN1NE7c5R+dAlBuctjennqvc74xSRC5vyjtXnl5WhO
cGeUWzb3a+fZ70AnRj/7xlw/WIFetwPKYyYccLOoCL/wF0fSBHWr+6yeIIlxEQCrQ2LGzi8LcBRv
VdEhyFcHDTDc0hTOGymUayVZmJVmbM4553s45fPHovVRRVvESpymyxGSjE0gAHvHi4y7ocwJ0Xxp
t1dTl3MkOUj9/XQrk4BvQwz67Yo4Q8B7ghbaD/1qwnafwiomIijQVIGJRpjWzBkwITAtUNaifrsr
jWxAzEQF/U+wkNDUcNrNioQ237bGfT5B6s99/9LvanWxVKGd4snbVslkrf5lp0eLN4Ob+x3qEETn
2aRwX+wWhfqDaav1jeHP05SsNqnfW5c+EmDKTSDcht+u9QAEhF6GMBAq6Kn+aDjJO9NxabIGSrc7
I8jszZ2YL7tqXlKFQBq2AHVNeT8Y5Xg/DMGKqsdkMqcZh+kDLDmcX9zRknFfVlt7CIOmMNIOLS7M
6KYRZ628zegLQCFY0ZqzK5S/UE/ovk0EQxlKP8ixJWg4NVXSDtYMpwBz8FelRAriGEzLwjlARBgP
gbmsCfouS0Vpd0/2Ddi1b90iWxEYKGTnwAMcaRrUq17dwyylfhVgCo1CQDRwjVZqQhyC+56onJ+O
s8GbM3J1Z3qAUOWUpD3IBBANN7zCZdiGy6Wb0WQRg5MVsTeBE4onf1o+lGEz34b4W0AbJta/qqzd
WXwiUb6SLRIObMDeRaFgma/pTVqfkSqQZAhsTSQ7tFy+Zgjrx3YbmvIIiroG9l/29lF5Ug8kcFzV
aY8E19ssMNAs1Dimf1j9nWi+dKGFMHeH+mxq0b5Qiddw5iSIAVH/MMtpeeeuLSfbzpy+yzt0ubSl
CetlJsp4cBCMihytflQiD5fXpdr6ew+BO+LBoIThyWPqIelk1zdvR9U4X8YBr7kkdIVrxGAzdJtg
gWERUJmKnYPg7Q6V5M4VeEmWpjxkqt8+Kz24y409LPR/VLk4r60avHJiOhTekhqRmMttWMnmFpY9
5OYaL4VUEfNa3G9NcwRTZ1cIWGzo7BjLOnwyVki2B16+hdwI0nmJNw3ToR5VuR2gjXnXtNh8N7HL
SfDgbSRuI5V3Ft7VuEEQuHAg40HYtR8qT/jhodFL9QPScPRqKfEmQYgKSTEpB39LKKDU93MwLG/n
PDMeylDiqwisJauunamaYRw2EzqpHZHrqy3fz5Q5K2crJU7aE5UqdOuYpDO8sGWg7qMAXZFLc22L
K+2o5WcUrUimhesw+gcVGkV+2HqLkgI8gvy7OzomL6yDngocaHOSBU9DnUyYLVZpAOf2xpaWEZAq
g7VL3Eq3MuE75b/VmiLzQHXQKI8a2OmlcGWG1IfnVt82drF3QCS0ua3RnOLFial4DcEC3cdhdR9U
YQ83YRHgVU/wRga3zBFi5VvgfbTbnPPCz5osS3rRlm8wTNiihBeHvEgrW3E16KLDYLD03V+yUuWI
4J1e8vsVowEKXQBd3MOkBvOa2oQHX7rLN5gmVkPouFTletXJpULBR4HhOk6l7Bcoz6qsL7hZa9D0
czV1wH7DIkyBxhg3i1tonioXJWdPMZEnGyHXJSFc/wMKcSkPXpfPryun2r4iLqRvVbEaX+XSGF9r
cNFhAqzc5lZfo9a5zqWkPB9xc2r8nfsBLYYSf40jGWP/bWh1hqbLsK120usuR7Klb/LwtWu15vu2
KIM1ncIZajuVRvOnXkJ8YHS0p8kdSm3vaoXaZlJbyL3F1WCVHz09u18Um3i5avDceVjRkXwnwfjn
8GZdUZJN5T481hLUR9x5WUj9RZKBQHhfjRuc28giu6oLPwIrbqKLwnWt7uB0I0cKMiCqgunAYAmg
4qlCwnAKb6MWpyvOeiGunMH2rcR1YR4S+ozO98Cnnh/bnavaKwTXvekQ9EN5rdB96Tl90QiJ8dEM
dpGBxQwOrY6s6Ij8GUEvFGhKxzWc/WQs/bE5DI0pX1NmFwYtNPwDLqTe1KcsUMMbWThoQ5tVj1bX
Wvute2wkFRrEeuzhJyoKHJ0bwV4ZN4s5vm22HFI/IqfVF2rLZKYFjCznamAzc8d0ACdTc+wreS1K
RSgZuwP5ZYx+FeJJK5fNfODTUL+Zy877XlgUhONerwaXIfzWz7bQbUTz2x2Cg9+gnQA7djU6liRa
RxcWhb5f1OfD243QXiFUVjTfueKWW4WzukANrKcY0Jqzh9SQRLDyQG3dS3OASO0BqcAGgSzsq+Gf
+G52J4eayGaXB5TX1E/KGxKKVcXGSEKZSOX62y36LfDo14maQlxNvdJJ1EcF4f0yoQTxfuHZ2uM8
Gsg2TgEqNtrxSY6cELutHIj8nPqrPX3n/oXlA95cvFrQOkJHoCvRnCkRTCACgn7tATHcF2UJt/1N
3ZXLl//0mtYyW23wcqki3vWT3N7NYa5f/yfG9OvmNzOt1bpFEQfT3OByqKmRHF8uGj8pGe9cOawu
6SXRiQO7/LhkjEyQ6bSIbCWBV/cX62SjjalN77ot8yjJgg7vCViFiZjys8TGvQb+uE8A72IHQ+Dr
DO7fOmnL6cygACj8LukQ9kbkY4CdP1rcem1efELjozqsVd3GGhxUih7OkELlbrAmt/OLl+fgSa+L
Vhc0E9Aeux43gKHHc7CUYYXAAhovczSg2dnOC1cau6Wcw3OOUk8aUAwFqnCHwu+8k1MLkxoMqq09
9l3VhtWlrOss9RxzTV9+oKej0HqgB+NaEa7gNCMfP9BqCeGOy9yyrMzhwi6a4t2CUMiZHsfTaYND
bNHg+q0LbZ6CWrQ1L2G+KXTueo7zSTTVBWpntBEmyvAvP9DTdoq/m1UCkgTdDybupJ2SlRKRJ4eh
jEGYYzr3rnHUReinDfIISYQO1ZTUuar+Erf4d+OYKMbx2BoIXpM9ncxjlVEIkXvTzPTz623bpdUw
ELqxwO5eiU1H6RgM/4e9M1uSG8nS86vI5h4t7IvZaC4iEBEZuTGZZLKKdQNjFdnYAce+3OvJ9GL6
PFmyzkDCAmLrVmZTPVbGbnrAl+PHz/kXZ6N7+O5E0sQxqFnjZiXXbonRNPIhEiglVRS9edd1PTn7
kFT2qbaKP6tAm/yGo4pQgpNtTPL77pkcmX9s0PU0mJeQBFXBwE9HGYRERh80dIjRcqZSKqw7TaBP
pYw6VTNcd3e1qLu7sgF+DMPaFf6shGJjFrS1aUDjX5P+5A4shkUvC7k+Ojg106A6qXhOkZH39Z4y
2zDOP7p+6O+R9MRseUZ6eVba/tybdXbjmVJJIJJvuj4W+DIIHYacUz0BhdHPATK4uxIB5l+OofT8
gRfA2IGVB7X+cpvEVa00hd6X+8ZR0uNkKcbdmMHh77Vhum9aXd3lgM5QpdrqtK6ccwYGaoCwHn1G
CaB72+/TskFFw7Ir944+jp8zb4z8yVDTm+uHb20Ul5NHPxW/WD7ychQUyxthi7zcmzkiu0Xp/I5D
s/j4bwzigEnmRpA6CIt7qO+AGahdxmPKSM2bATu6p34u3a0tvhKzoCFgHuXi/urQm7/8ls4Y6z4v
goKlQhfEQDrr2Ou2d0+6r0hsNwq/KGIfbRQKP6ImnqARI309dOSH/ShJipvc0uM7txmVl9Lq3W/X
J+GVq3p5JUqQsSW9L4DG6u9wpP0Y6wHvMuQNrX+qcVh97UT1LMWa7gyPrDCT8taz1VGRQfqye4B9
XBw0pxse7RA1KKR8qOBqyfDb9d/17iy68meRJ4COAtqwpBTUUmCRsj8a3kLLj2EZU2DrtdD3cju9
nav+B9rn+VGbvO/Xx11ZLVNuCYnRpOTqyj9/08/mMYQbkMamSG3SYMT7yWMDyr+Dmm9dZgsqM7Ge
HQERB8SeJTkx3uIQU2julbmKafOmOb1dkal+nk3GIc9oYrdTqu57JF4fy6ZwHi0ENPBembckSXS5
yxfrD32bXERCB/E/WVw4GXJIHYlygTSVjjKunuqHDFADHKCm5oU9JWdtGr1bykvjN4Gq6B+GN/6z
bm0NcAPVqwp9sQ+p2xSHqKqcJzCnM7pyeWV/iibKaYhFKhq9JzHqe+SWLMopSPhSSFO3AKgrG+aV
2ApEAQD2O9td6rqTKrSOBEQzux9WiOB1QBp/sFqreJ6dQPlNo9fzMBq8s65vGblMixm0gLG/Xl/s
mmVSGZlqK1QKO/uckf8c3EA9oRWsQ7FV1Odq8raOxkpwhM9ok/1Y4AaBvVxu0YLGr65iqrzPABA+
g+DpPkyFueXPuHIQHPDD0ijNJatbxgVumDjRPDrBBQv7SUXlj4gVxh8QR9I2aLgLoYjXg8B9AoOI
dAtiqLXYg2NrmUSYGkHSVov2mpFnvIem7k7rFVppKK3v2kHVaC6onJVYF6d6yL9ocXBPehTc6X21
EXzezzAcD1AtOmQccGjm4mYQWRWmXZ/ne5Skk5PZ8BoRQE027vD3+4bUEuAMjSzCAFnt5Tp6eojQ
FWdoH2Zj/FuBMpbf195wUwDTfSwLCjjX9+n7FWU8iAkEGkQi4OFdjmcqKVQ5nfFMvYiPjUk/hI5A
cIxQPdk4EqtDwZvivoO7wlvvcqiY0mxWjcjhO11Xny2ZRs8p2mYW8uEbQ62slXxJAaeXADDedJdD
eSmdNUwFQN5kcXm0cts8Rb225e6zulZoJLFNeQvQgr0cxdVg9Y0DHxTQ6GSZrPquoC61b0eTNqGd
brnfrE7gm/Hkn7+5hpyxUmMXHfR9X3fzp8p2+x1o8uQYjfkWQHFtKDg48qI1oPAtLX5qr0GRUuPT
iNX4YeBstG/arL6TTgYbML21objoIJ3xSqRILGf5zVeF+iBGDKAyWretee7bNNgZY649lmq7JXbz
yre5jMpg4HnKwHWmvGUuta1yq6CD3YJtKDRd+7OySzCAZuI+CTQbk2OJuDFGJmb3kuoz7XZJoJbv
jCc7qlDBtZCN26GL7fotAHN6NNDkfdgU2saRfL955Y9kU2mA6DxryYJSW/JG0RFk7TEV/qgFwTGk
1L0RaN5PO5w4GA86CRVVl+XbnOYBsNQe6UsdPMgpQo3nXFU2Dg2ptWWL/P7VDNtF0m6xLpQo3sXd
VMbIKEI/yOgTzwUy5FngfBld2qCT1o4IYWeOFu6xUt3KYt+fT0xEKbchrWBS2FkKeAQeuCeTZHrf
Iy0U7IoQF2bGam96Lbhj4stnFr+5ZavPj3pv9ndT6pSnCIb1QTjAYfeJ08cvo5Y+qTR5PmvVMG8s
9ftFAOZp2/xK4NpUvhczgxbfKFREcfe17nafFDUsHzqVjk0UKltg4PeTAW2VywvOCQGYB/3lMavy
VKWKEKf7TPG8P3Q9ddF6dIzRr1HmfqqwS/Gv3yzvtzGSHYCpLfQjENlbJuuJoFtUCSpqZWU2L+5g
TM9uPdv1RqiXv/vySEumG5o7yBwh27HkmggrsEppc7w3KPvezmMOlK6j+grGzR0lZo5uZj+4w1mh
WrzzMlr1v/ydlITIlBFRgV2uL26BtJk15PbhL5BGewev7JJDGo3hp+ujrOwUCiFYu8k3iPvKEHsb
JYmRNdiIFr3lwOif26n/COo7/93KuGquj7SybnBoQGrD2+GStuVpfhOPpwpJ0kHpgZ2oXnAMcCf4
01E98fn6KAvlGZneUeAEnA02mfKS7iwSjxld607L0NQflbo7JHpLFydt3dF3pgC7D+mQgsL35Jt6
S9MLUuNhtIe/WqtxTwKk1ZFWPbDFZGr3Ghj6f2NTsa3kA8w15ePhcg4A1aAjPDQ0kuOo+dCA3toX
Kd2VucFvmbaDyVMczvJR2BnoP2DgG+O/WwPmhV1DVIbXJD3XL8cnONYB4n740iV9+hIpXvrgNMGW
mt77Zz6pNfkRVQiJUifhvBwG1mvWcCEjYg6iYqIwFEWnZAjACxYZHQY7Td0bL0EZNdSAyh2wOvhm
alF/whilOygxPFPMWZyXiF6Q/7o9/j+79D/gUUOtl4GR5yjFcYAdb06OZLNe0E3/1/+UbNP/dm7k
/2vesk5X/6KfNFRd+wdPFZcmAte7BsmKIX6yUDXvHwYCENyFNrc/9SeW/G8Sqq3+g1cdGQHcIXh7
VDv+RUL1/sHTgBq7RzZom2ii/vskVHIaCxaIHJ+tTcL36vD4JsCYdVppcU+LVi9HDzRsh1Vta99W
CVZiAB3HjUTn8uL7OZylQg6kmQuldZkFtDYtVaRkZx/QaIQHmgs8E3+gHRac4AsSADpv1ufp59Xz
lvR6eSH9HI/eAOViWlaU6xdnN8UXxMNLHM1yhf8YBq19QESqe1KzcfKnpslyOpdTewZiFR49fdZ+
qUz6c3wPuocJI9J13nF807yLNRdglI/+r32u1ErZF4mVna5/5eV99DoKYY5ePV7ePM+XTZe0DgWw
Jo1FFEPhA46Fbo4rxD5X460u0sqEksWRwnH/cfUtBXdqAVkfAZrZTzE2uWk9BV0y6xX1XWY3WhwB
BaaWeWixm/ONYCg3vvS1VPOvDOPnp5JYoJrChcgRkcH67X51y7moLIT1q7mae9k31Z5tfpKBnQuH
DWh4Xp+quksAWlYiecjNaAY+VE5dtSuUKvrExYWDdooa4AtMSxr7YS/BQDmGKk+zbk7fY4Sn/1JF
Hm/txcUt+/dvNwByQu7E+HrJgUq8GfurmnZFkgvvYIPJ2VcdjkVEdeWJFjusFFV5CIoAWEyUSLud
xDqzuYubplSyD5yb+IbUNPOVIFDO17fQZXHu52+Dbu1QfDAAc9iLS3aMwVOKIMClDsoGKGEHz6mO
rndPEw38W+1XsRP4pD3jBndxJSKQ2yB3pBMIvXdCJyXC3wGpL04JwumOEj0IUnmY6NWM39W++aXM
jc/k21To/fiU0KOE7Hq5faD5DZ6SjiZeTYN1BJHqPeUYXCE0RKfm+oxepg1/D4WwmZT3kfRMOeNv
diq+WU2lNbPpl5iLFIE746ZW5Rvfc/ma+zkIFSoMuCF+8pZeJA0Yl5h2jXmkD5omkE+46pCY9XcP
/a09kJF5P89Od7j+Ye9WjDmEC81ozKVsS15+mAJtPunrhFpYGQxPONFUDz1Sbr5HHAKIoTWfr4+3
aEH+/ZG8XExI+vT8lqWdPO1Gs7IZEKHQaZcJEJZ1HsY+bbfYpwr/tekR6JN0m085hwp5vMY4oHO0
1fNa/yGvzza+2mVpL7/csvEEGV0FobFZmW+6pKkewswxDkMG9DDXRH6rdEp7DJus3M3WWJ3rdCgO
Xc+len1K3i87nVikgaRYugWtf7GNbYGVJY9Iy6cKAug1VoNTaWJ0aGbmzoPWR/K+CYhYNF/lMjAo
pRrElgy6UEuauE2BmTe5Z/q60mGw4Qa8BEo6+wWQbztLooMxmAVOdfI3uOFBzUeCsmV6RyOakaYO
aJT1aGf6kWM8GmD57jwstHx6qO3GhlmZHdkmh/L2qrW7bBt2lVnYCq8Jv+uyZ9vO5o943+TPmbC/
Yk5ZQ1XEs2hjzHf3ok15mGzqdXIoIywOIn6TYSC7ZH6ZVtVd36jKjigb+yVR9bMajX+VChvFcyvq
R3jdbMSatbWhKk+kYU9Am18WFGy9jKYCx2UMXxqHaXarFxi+JqZnJt6JmdEdoW1gzUqhxw+QAvfb
xMTVTPV4WCD0ebCgFR5B0Nl+PXCR44DbHeg9tLg8DVt9oNWpkqgaDhDdw6WS1jRBNsj6WcWBSveg
6yn141y2OvaMvfAhQp+rECO1JvtBqphuqPO+u+bkMkl5f+4bVNOX8kmo3MfaQJ3WbyEVPmJQE+3J
BOtbIQ1wQy1MjyEX4WdUTgz/+pF9l6MtRl5EzYZuid5WeA92Q50eXNnk6oo+OSjFVqltbftLLQcp
4Ina9LJBWpVWrlVzp/qjWraHqhakE6ODWrcGjoo2c3wb6CiPXP+8tUV9O+ji87zB9lqYIqofu0Z+
0kzh3NBR/2tWzSdbOPhupVPlj2Hv3M2R+NUUgqmlDqPyvJK15OXLueucJkkDznspDAgfhJZ7wDvF
OS3M/ggJwdrYRGtLiZwKJSBeMFKW9fIamJqBSgNFFN/MC2ePq0d6wqLkT4eUdeP5snLj8GnydUiz
S+d4L94vCia+Zc317xd53lKICXtsxHo4UY2ZnyipAle0S+c0uj2+1YqFYa2HmWBB83Fjjhflidfo
70Gg14GpvXahFwuMFnBeFpGu+rXb1DujF5COYyBeBTScg1MK94PS9QIOZmce5kLFJm2qQKJPTfTB
SEv1SOlovC15KZ+vb7x3ir1cS9jIIcwp1WrReF1EXprYZpyAGfJ7vP7ATuvn2hUf9WnW4SyAC4in
fDhHemz5jgVMeqrRJ/RqQmChIdt2/cesHT2gKtTTqH3Kqt3lztAz/Py0uZeuvRre0Rq6uaBkYkwq
FedjhNPqh6DAuur6oGtHj1hsg8WB5m+Z5uWgNn64YMM1zQf3xovC7N0bXHsfcJCS9n5ZfCisIdt1
dacctKpNT9dHX7Rxfm4MuF0m4gkkhBQrL4d3Y+gccENVmAaFfUaHV9xrqmIfTQmUVIIsQs2iH/eF
fKOF6EDctkYwPvJfm/dZ7g2+MIQ4Aq2wzwBsQDfzatuITWvn1bHQv+Uo8bhZTlCe2vUo9bv9pCi0
feck8dFskxEqR+ttNMrlKbh4nrIZkRXDS5LBiBHyp7xJ+nWEvposNTivWmr96D0UGzMH/Do9yeE4
1YATr8/++/tMJy6QmEloCMpexuV4A9F/SsGv+GMEhjtrVeRF6mI8B3Ve7iAj4J1a7Kkrhl+ujyv3
1OV3Mq7MDJhRmsjLx40Z6DZSMzxUYfTGz6FH2x9mjbuxt97vbEahcWFSGaUduVQC0ysExk3sqPyO
uP/kCtuBgARaOsIn6QwYGiJrGUG7toLv7ui6G2H+/VrK0QE/ktiRUy3XsusTpARU5tZTIo+s1QLt
lbrhS1aQHIRVomyc4/fBA7SxVAnidUVyv+xdDEhNeSJCtAeQeHSoKihQ1gwJe8xyavBWHh5wUDY3
XhJrC0nlUT4mKMgB+r7cQEgF4fYtB1Uh1j+EZG1YbWfdL59AQgNS2MANZA+KkuXFsaB6HgJA6nTM
9CQ2zSqdw1Rh1YnJ4/zLeZYcygECBhCAbsYiBBvJEAd6xQdhITn5qGT2pxHVfiztfr2YycVMCQpm
HgddwvMuv6oJYc2Z2aT7QFAxOM3SPyPU+P3YbimATZDlr5+592FMxldqFpRpqTfrixt4toO57VEz
8bFOxP0YtueN7iUhYnL8x/WhVvIOGnByufDBIodc7kUdwlttWL2O+EKXHulC9IfIVUgpNUyxpyFH
hhpF2ae0KIUfeiHuqgIiDuIXcKj/H3/KMqQqovKA/ep+M6id37vYdoRc30ejVae9qxSj34YhFCeK
Ab+DVtR8kUPyxr53qw+0dj5BkUkUyyuyd7GJe64yB6FSzXdGHYmoxN6N+oc5gqtvaRhhQIbYOjZr
EYiLHYwT7xXC++LTkSZqRUvRzEeXQz2kia0fGgNXP3R7PgWpEm9cJmsfSBcQYAA3CSCkxX52p3QE
skVQ76Y4PhvqGAB0DLp93hUfrVTpeVAgOHN9edcuMHJoiqEm4lvvyn8x7uUF9St5kaB5opSKuIUI
359Kw6w/0pzodzQK1JNdue7GyKuTS0dPthZJ1Qz5y95c1VVkdKYlgPDC6kT3BRblIR8QHekQhj2w
mFtnau34yu4lAChT6m4tIu3Qjok5KMwuznbJwcg764h4YXTUHPb29Ul9lZVbXM88GMgITKYVsMfi
24xA1Qf0WzgzjTI+iLY6t6qCFTUccD+vpHGhJo7ZVJwRAvIeJqF694AeXlRXKGRFmHnxxnE/2uEA
6ZQrEPNHWwFiLI4GXl83g54FJzUrbQxF4xcVi9sbzH61F12Zo7tYtOnRQhYDNpY7nIIygZOG/c8N
WgvoDyE3dI6TyDnn+lzfWYM7ww1DiSE0tO54fRZWJlxDQs4GMguVCeji5QL3ME7SeWRrwalOfVvo
zUeqHDjlVuG8cXIW2qoyCQbT8q+xltdoGueqCCOdR0hjKPe5N3X7WUtnKpZ2dR6Tsfa9uWmPwlDM
Y4CAwrFvwuyYwKw+U0Wsdgk6JKcMfARwsr64AwHS8Tv7LVLCyp7nZ0I1hB1AyrTUoAsyvU6F4K00
sE9v3Wz+XKd1+qWleUZ8nzGRub4Eq+PRzKbHiMAkzKPLJXCcUEkHmcB5XR98RGOnvWkCzzrWXW4c
zQrW7PXxVpecyiQ4LbIZMv7L8RTs97zWBs/c4Pj8kEyIyAKwQdC1mbbE3F6D7/KMEbcABZAIAzmR
mdWb+KGYyaAksswCTaz9MkdBlkCFNRQkclGc2ZeIHD2lo+M8ea36PKRj71tpGt8YgeI9xrgW/44D
F0Rk/UfSNdpDPXpNhqMtwEZ0WbKcbdJGjXErxIg7fYCECTU5FD1StfaV0WuHPU/MsdvN+UiXJgjE
YO1HO+hxBFKKGYw1aJ8vajvqM6odgXUb4HfooHGTo1qlA8p9Gr24vvWA6M/0mYzuU+VQLdlRMXUe
Q3Jy81jAtPyAb2CGqXOo29+szMAjdgJe3fuDVWbVSXOQDTxGjt6FODIhnYN0aAg/2XLS9qsXoFyl
9WUnxc1CcarM2PtNiQz3NxdL9Ge4E92jU9jT7znSPf2OMFYfhdWVOnd6q/+W8+rJjt5g1R0BUyDE
E+PX/QekJ6DOk6Udh0rnf9ZgfYt8mCO+elOsPbcdud5ugHhPPWhWD/gOgJtvbaPFmTmMmu+h1cXZ
jnp9oMK3NTmmDY+PkwhhXmzs/ZXblCIAUdiT4nvvWzPkECgxNJQa6cjcpIX9O2Zj8cHoKs13EcXZ
9XSnN8Zc2//geTluaFTjHbK4wUOClJtbjGnk83BG9s3eGU00HZoRuYhfP2pMDQwJclHSqkU2ZFVg
L/W+pejWEUpw1mlOUdGVv88zi3N9qJUSg86rQXpKgFVYYcBEMIQ70at+46UO7hWtdafmkX4jQu++
KZ3uQ5sD7gfiXx29KdQOtTF5e5RVrNuJBHEfxtlwqDJjPg/YLp8CvfNO13/h2lpbJOUSZUAVZMkT
meH+6Oo0qti95yUMVSDcVL/tfdm2aN4E6XDfJ1uUwJWKnC5hI+BGwRW4tGQuA9DQmfro9I2GrENK
u3sm9hwyc0K7u+jFX1BU7HInjCR9sdwQkSQzH8MXlK3HL9OUB5+GKrMQPku78kkbWxQ1rs/IgrXy
eiPiMUqJC3VtaQmy+HU5GLJKaIHqp3PchfumH9sU+ZR6RF7LGN27btC031Ne8+YemTpwEcqYJY+R
gVbljjJf/HsRifqf0Lfz+zBGBxoRAlN9nMc63fESa75G4AA/ijmChx6QqPxZKY3zMorY/N4ZE9Dh
65+zcpEBJqS4RZwn+i01Yi2XEFTkIzU2xXGOTjz90Qio3iMaJUevsfRf309AwXCvABHGO2pJt+Aa
0oIpn1naRjWlTXa1d0L07Owgsp/SFFk0veBYX//GleBB9ZSGrk7M4kpbXJ717PZV4bS8NhB/ol4L
zXsGbHJuO7PaGGqlaMsjijIHaChScBp1l3vXcaoSdUU+EEgMGiVTiOGay9XhDK22MxQ9gKHZBAdv
QPJ7zt27cVCLowI/6Q+nKbe8ZFbKTK8vOipM0pZ4maUkDRTvwMpIFAsPEDnlnl0PvO5W4EONINFQ
3PUuBFg7GmJfWEm7sbfe40JAYYOYVZkJkBBQ2y4nY8AASW8jCrhGbTvfc62L8RyarTuw0OnJyy3j
I1hMStsQ0l9cN+0+iVnQsmoFUxXZiJ6i0rdDi5FXTKNOG8F3bee/OvpInXzJgrn8cfPoZQGCDbqP
DaJ2EmryYNbjSVfc6DYLk2njAlsrPEgUKkeNJxmoy0XYgPBvqO5ETWVsAuHTL9N3qZirU6wiyZZG
JitAHWnntMZOoRRSwCXzqUZuOePK5G2R3AHUkYAx6i3AHRZLoluIiZi0EPxQnnBUOHXULnp9o/i2
svEw+qVhBVESisESLm1jbaw12aD7VmZrH8tJn3wRTt0u69vxCPi48FO1r8+FGYfnrkLM5/qBXxse
Ijv9UPo6WNgssnM6RVHWT42BuRhVOeRrZr9QS8dPEIw6mn1m+Z7TO/skqz5j6Kk8XR99bdvLyhJP
M0SoIaUu5jjKUkeNOyp1kJHsXVZl9h26Yp4/ufBJWygIN7IrQDlydDF4GrMjUnHIvAQ8LZPBjtDt
zVLfiK1nF4G1jamR22y5/twy0vde9UikFrs+xtnULEND9ydH9H4069pTTXpyNhraSqmBRuQ0z1sV
grVB6aIAgGT7UwJeBEUk74FCoV9IPDx0eA08Gl0xH2MHG8asm527qd1q6sm/cfmZpLnEPN5nUHAW
IyYm1nKjYERvMDyQe0Vy1NWxRIGwru4R3URTzi67nW5E+Wme0LbqE2/8nHr1t8xLhp1iiXpj4lfC
DRwnHJL5P7KHJTggy6XGWwVD3xjj+pPi2N1J6cVLI2q8OfKs3og3K3cez2FA17jAMANL4HsaUvAy
MrQZY83KEWW3eCN15JK217lbYV4WeJaTDV6XsgyyIg54Lf78zYPR4rxloZcZPu3j9i7GuRB9DEgE
w6gl/tSjtlkOjbVPauRru3xuzyKyi41ovrbFiOPgNplgKTZy+Rvi0GqaQuU3zF5Rce7LbKfOzkuh
ejXq0YmyF0n55/VzvjokSCWJS+FALeteiRaX42iOBLk5ah8LDeqRHdQgS0K39AG1QFFvB2/rebIa
XYgsEiiqYfOwBAGVNZYnKZJ/vpEawRk1WHFIx86+q4JpPrlVrCHrg5QAohvoWQRt4h5ngHQ7FG9R
1JyQIlJxGjkMhlPtFYcFuj4pa9uc216q71Oi4/hdrkObza7Z5JHhm5MGGgQmzI0jgnE3UeFHPgw6
9/Xx1h4LBqA1BzN7ifde4pPYCo05p/rrKrhnDU7d3k60FOZGKU6BIX7EdjrepmEefhBp2ZyDnIAg
erd4KEbEkz0UW8kOh/P1n7V2/GgxOBp9NuDny5TTEkNX8CgGjglocQ504GOSZtI6RrEx4Wu7kPwO
kKkDLgY8+OWEh14Tx4jAAg9RQufeMVEH7sPZObXmmPtVa6l3oRFvYX7WBgXJQ69GYrPM5f2eAFGO
QxN5d8UshsM0hqcZBaMjaoM6MIryMxClz78+oeDeHEK55Hkti1JwN7OkqBOTPAI24VAho9k1CGWm
TbxFtVrBnJGx0GuDGE1LhK735ZTGRhRaWj0Y1LVU4w877OMbnNfuuiRExFtAJhpQ6ULyPXFPtZPp
+5Hi8X1RTOrRtbr2zkxQewQQL86CxPZQzFoG6Jfa9ITe6vVZWUt0SChB4GNbjQvCItFJsLdJ06Y1
fBe5VNri4bei0+rbqK6rfdCn6W1nzT0OAJF2ABynb4wu52EZ9wHLYkVG9IeXthi9KM2iC/FJIZec
+iMeMIAxGrXHuwDjbKqL6oOaJ59td5z+jdPl8bZiC9JYoWl4uUCoCnYxppEMHFkURZDov0N+dvB5
OGx5wq8dZKirXG0QlZnnRTwzce2Jgoqd3gRFvXfVHimMSJ8ObpW3h+uL+dp7fDef8MgllxHa7DKy
IzEO22GkrlgaSfOIuG0HOL2ZD56i/Rm5RfUwRl5yW43VX3TUELWwLZzDZ288ZbMOrrA7qKWinrym
Sfd6YcAhIO5iG6HubJ7z4IOy4S7kujiFeIHvyihA30mpzI2vWAsNuNPx3oQNIO0VL9dmgqs1h0lv
yr77eIwwgj2gqFzdVk5VI2Hf9KQF9RaZeaFn8lqUAaQqQVJUCCVi7nJUQ5k61LgHpq7q4ruUyIWX
BJiR0SljuKfq5BuZ+aXLsWPBuCK768tS2zgNKzuF4IQcx980t0XUiOh2IVPFThGKdLEEv/xBuM5X
zDLiDb/H9a+V5G2VRphs811+LZVdb0wCFC61sAd729KkF9b4z7QY3KOd4rDjdGO3V/OJl7etKPvR
8/SNI7hW6OBpTzGFDpFJ6Fmss2WC/lYD1hkyR3oGiIOifFBC97UGdCQMRNsjtLaPtpkq92VL+T7H
5gC0nxfc5jHCodfPzvrPkXsOyTlgQ8sLt8ynSIlT3sxROWBK1TqwOzTcBAa9tfyCPAAF3X4+GmRs
h4Ga6zkzjHovXA9RUe7WjRVayYLAGOB3hKAI/yzx9LE244iDg5yfohh+N2sEqHkqlQdL6WtM4bdU
TNa2HiAU2YqCGgCB4XI/lFFmWWGYcx3TOd25upKek8jjSUkNYGOiV4eizSa7bTqHXP75m1y/CR0M
A/Ta9Gs1IIhYEaHX6sVuxPNoY4vJX70Ih68Uwf8zlJzkN0MVQzbRH+JAJaUX7VTdVQ96M1T+xs6R
G/XdMLIi8wp6waHtchjHRTHUHUjVpmJqv9kUgvYgfvBuAhJ4bhDeRfNZK85qaBQn18BpwFMoNccd
aEvEKqKT26VbRpFrxSJZO4H1JrVgaKpf/qZorJtqlBecVOMB+AtyMDIEJQO9ro66ndd/oTpt7tq5
mB8GaDjnCE8MSLXtlhTh2kamng8ZgzDD8Vr8EEtaIdSlPFaJGOjJVckDL+psZxegRMootbbSeRmo
360Gz3ZI6HBK4dxffrkwYNojBkwUVZ9MA7FUqxj/CJXBOqEH5dJ3yGeUn6zUPcRhUj0MdeQd47FJ
v0T1EP0y5pHIBjMHwMhrO2IR0UVcWtlcNmzAuYv3Hi67pyarKr9qHOReIqfLNh7tK3cnbSAaH5JA
IF/Si49PWitrq4pHLMKPu2KwcZkUc7pXyvIr1cHEb6O+2hhz7UC/ArA1KoJsp8WBxjKiFE3ZG75q
hOFtnhWDD7G03qNovnVLv95Ly8WF5kSE5rRSCl2M5ZhziN5LDciQKjAmJth+RKIZD8SvWpqVNL5d
UqP20tbzy4l8NetynA/SQDnWCgLfFLTDg55qzq3VCnEuiiq/d00IkC7toWOKpYdPUz7b9cgM3QyR
Ne30UIrdmll5qqwcev1ouMcIJdYPGVTKYxQXOlgVZ6vItpIYS+VO2NeyS/ruTTZjJJZ02C8CeMxj
X6fU7Ov4zp4qCky+yFrKzGk0ndHXaTei2dp5JReHiopyFsiwxQ6CtuS5NYLpAEudRhrtNU+4QJe7
Tk8CXieq+m8cEQQW0O+hRUgzeDFe2ttOrJsV8aFxpr0ejzbiziH4ThFouzI27Jvr0XptZt+OtziS
hlBnZNQ5kmXR4XHU11iuKdE9YJz23OAd8NjVBsqA2lRveAvKt8xy68paGv+gGAq46vJoRlZCm0wF
gAE+OP2naxXubTKR0boYP73Qrk0f8HGCFlA5IQKm3hama61TDAGasj3KkGCil7hkpa4VtFUAnMxJ
5+3UoIy/BqThtxjLjueocId92+jtTT6awXEwW/0GK4DqGyLk4tYp6nuvCzUK/Q1C3XgKPPZxWmys
zOovlCxb3koU/ZmmyxlKtIQ9P1U6JQ9QhHZffDfGioeSYzUnpKfFHt3cYRdMSQ4mDatVt6X3MJWZ
et/odr0bJid5GCphPKohhuk9ifan63tn9VZ1yMek8Cs/dIkp1xqlwsUjk80VJS5245yZ2ETo3+PZ
mI5DLWYf8If7Wxam9hE9ezwuHDv7oAZRfbj+S9Y2E4RPj84/umcA6i+nykpbJIksmGGmxrMdQcN0
nyupeXbnILy1O9s+db35FWVq9RhPI93D68PLv365l98Ov0is8siqp9ADRDdi2fESUKWA2EIREwNE
9eX6UK9gw3dj0QWRsQHJ7SWJIu4TxKeiEmBWGur+oE/5oUPH1a9Nqzx3sFeeQxe/L11g3FFVyXQK
VcT9saDDTqkIrGdeM99zPfnk8Zy8Batp+ZY2Or+TFwLXLRTrkRbQ9E3JbCDziR3sc9NodvqQtvdR
N2tf1SLTDlrRZCSRDsmElZan0etB7ehhcR/QHT0iluAeqyI37i1a0bdWp1co8evdAYm+YX99Ol7b
a8vpQFmWmjFnFeWExcozF2aBXabmc1l1H6MIsi/EPQcIcBjsEQUw7nvRObd6PlUPST+Lo4vJzt0c
t/Y+Nsz5Q+kkPY4EABmNynHQne/mL9Vg6x/CThQnw04Kjnky/ZhTILVW72w1Vta2DiQQTeZE3ORL
OCC1qEHTc1fz24CfPuURgtuqnZ5oedQbV4uMF++mit4xpGxgjpCkF4fEjHu36+miTXmaHunxxDsl
6fJHQSV/54xd4U/wdTc0sFe/jwghZYmQC1oSM5AqkEqadGksJ+uORm/lX4bB+aYBF9t4Iq6NBOxC
rima4u/e8Fru8IBSGKmuh/YMZv0W2zz9KXWMrZxgdaSfwrKAzQBuXU4kZJcKni6BeWgzcdbzojzA
5AoOujNsaRWuDoWiG50JKrXEtsuh5opyHUA61szE4te2UVByGlKgOMKQ4PpRWtkecHTosUrTXRQP
FtcNfg9UOQPaIPhXtOc2NMKTpeFAD0QV7nVKQxXjka1W18r3YbYLHdTi8EPbWUylZzYhhgye7tuD
6x1EaKJoqVrjzsy8rdLuWjWQ5g4dPDArKOUs1XEbREa8YKKT0nt1cZpsQJUx2JGDGqn2gxIb9WGE
D35UlHr4I4mKCm9FqVXgRqkPVaU5KRl264EXAmdEKsTn1raw+1Hce9wO1edST/AI1o3yh9BbqhMo
eJ/oG4WnuBF/XF+ptcwAPAytOdqfJoYdclbfPOQ1occ/kRawjsqbGM7FTihNeF9ndXjbB4LsuEuK
ndNkybFKp+lkj2p6b2Iftw8E9qfYz7a4fQzGQ9MX9k7x7PLL9Z8o9+Ui1mCRTSUb9Dp6s0uZQipZ
miTaAiufgFCbzljfYvAZ/PqRfzPKu4Po9nEyqCWnoysj5TaKMqx00Be4SSNli1yykmGwb2g4SyUL
duziGZ0NVNta3vNAHnDdDJ20PzVVhws2bDTsJfTgI/ls8owbjTiDx803DufKOaGaQt8Z8IPEGSxQ
Bmo3sa8nRBDGuo753Di5nc32L2Wom9P1lVsdibQczSj6bWhKLfZWa4AhkSieCG+0T6XhDKe6iyic
G8bwM236JbWwD+JH8amtf/xoH76J/5T/079KMdVxGLX/dfmvzc9/D3+UUm3r4l8ORRu308fuRz09
/2hw+fmv/+Qv+vu/+X/7h3/rd32exI//8R9/lfyVxY+ifSvdxdrL6fjvb//2C9Wv/03YmS3HjSRd
+l3mHm3Yl4u5QS5MkqIoUrtuYKVSCUtgByIQEU8/H5jqmRb7nyprs1aRycwEArG4Hz9+DlyLYfzr
f3jLVd8rjv9FrY2ziXZfrC+InP+t7+X44b92FjqwMVs97VR7M9ovga8EVTA6epA0AcBi8u37FhZY
a/W//1cQ/otUkQo9b9jzU6Kjf1/bu+tqZNCuI/Hr5/9UwOJTf1u1bPpUfOF37B02O/r5+rRpS7x5
hpboafWGZPbe6plehfGxBZob6JCLJMv6LKqhcVb8v2imQOevKeiZO/RwvZGVkYkvMPpJyjlTz25L
WtAels2L+cGknf20hltjPw1ma5ufbgmt71M0iHnEz/T6/oGgUj17y9zHb43a2k3koq5X8UddK4/m
hy6eeZ2ukJZPaaGw3aPL5fLCrHDM/BTNs2/uDULs4o+k8NttuF+XwNPsxv2Q6pPu9Ry/LZZO8ZXX
H5IubiDR0IGxX0YTFnymHGlGr0n2A8tH8979NugKFM3PYtKeuQfToTci34TDF8HCs+YSTDJWP43d
uiKvXCPNcOutNlrOJTaA3IbfGMOHrcTrcPFrN1gLAd089tVz/3JTFCVbvsbKmFGZ1ZJpdpgWCeQL
qHsr/jA1zZ4/5ZJyB3bBq9WcoAtE6hnFwTF+22pU3cF3kKDnGU2OHJufTVfug+aneA08Lz7b409f
rkvGw4tkUfV4EMb0ueBxH1VQea73lsmoa346o+T/oxgWyBlZxXg503cy84TDtuXDskLxBJqsHcQf
UcXG9zPMMANGKK3s+Nu+T3B/pm4jKwvIORb72G7QAvkA7GRGH0vFwCYUmvsm2C+bJFjz2oQqWfrD
BvR9pye3aBjw6yyRYVLuc+F6k7jorjI7lXh5Y8vRly6SV6W78mBMjPrlB/wUMSNqu5qrS6lvLec2
jHv+u/KafR7T6cxIxN7+QCJ0+xWPB6s7LmBxM8zV3QJ+k4NcA2t5xc8IcwScpBEi5Uqvn0cxSi3Y
ZuHEXQ3HLkiG+O2vP+hBc7l3mNgtTBHhOC60Odo09lkawsFkWXnlOvAn1yfaaHfE0W5Ea8xm+ax7
Hlz1MsFx/q246aALuNxEkVU6SBrhkPoJjspUPtBxZwp1Hke5L73rg5lLKZvgroEbjY1pFcN3Hu6L
sml4DoNv9sfRv6y+0G/rAPZSUWaN96kkopU/UDbjPkaBJe/PbXL3Eb/e2vWzsax2GIhA2Sl++2v4
kHjqCbmnNpyrH/3L6k3SktfHBK+dIUcspY4UVpFqNMxLu1QVewd3XnIloxeCT5zXsWpc/e4/Nt7/
aTP7PQIBBMCNAdI7wCiLiFL6q8iyobVjo2bjAYgCYX5hpDYAuwW5o0eN4lIy5y4Xoz8yk5Xx8saI
NL4LULXmFScUbFkedvD+o5yKmdevv8qaVUGg//tL/T3wvl7pTu2BfgQxEKGb309cdH9E0U2Od7he
4zROznzy6sDwTfjoFvPekRCEl0Fim/7rDP7/bvq/45t8+V4UQSISBjkgOf3Jv395r+1obQ8o3BN4
xHd221budlEhTYBe75f6o4mK8J+ckV4fNHxriiUMoT99yoSxr1BHhb1ygZCzeyiYmfOOHL08kXSa
DMOvF2P45d+P8qugmW9EXA1hgRe5G9gdr0koQsRpixA/LnZ1FcTv23irJ//GKz0WXOYXSXEPhX2V
IGUqTPrPAd7aQCJDM7Wme1N7umvfleOaspN6dRbezgveUc9JOe2XOm9OXLoHvwvH9J/6Xl9VYvcL
31lpaOLTEorqa/RqsCx8KxAenFYzBVzzRQxdXNzLquSK03Fe/McEi2H8sMuuGcU5HQpUao9lVAr/
NqV223+gNcLiYTjaJo2+/P2ovsJf9tmDEgGyAMxclLCp+f0+f5TKog2QBG8XO7XMzk6UK62/1MtD
rz6WcAj8x7BxGSo8aGsEv2h+X533iBSk4a3nlFF46eKEaWY569RzmeA/eckqmoTeOuB2xf04arO8
xfp8nydZMLBK514U7UksqJWsN7WluEeuQxW1OP/9zf3XFkLJiP5AdLfpCoUK9mpt1Kry8KdUgNCN
NuLzUnpN/eSyvxf/NDf3oPr/pUv7KNLr+1LfgHEB+ezVI24d2pIEzvQHjIYZhbb1msk7CL92HHkg
v/Kn76hNMUo60dn20YxbzAsQAzfxORP0Dz5N+Hvrf8gz/2tviOHOgEqxRqmiwQj8/dnWSyhdJEhb
qv9e730cs8lZf1IG18XtWKtyfEhsGcT/gFK90u1kLPbtiEolXR9IsMC3/f1bo8FuJQ6hzYFIJ23f
+k7m2ss2GCIRvdGk9H50YxvdiLDj90EFZesdEOfgLkDhcxzQA2NS/LDrNDQ/bZ221XESMQbdR0Uz
PjMU0/XaeV9UqWnfCkwsti8D8eY/lTp/zxf3u6CygPQfjVco88LA//0uhGj5fqt3h9Jxb57V1TDP
sKWd0V4yROun+JCqcnHfbo2/RV8VlpxW5tOKEPzp72fxK5T+KjGEjC41Fp/TEIXZ3y8FRw1TdLVF
rb5rqX5jCT0zxzYdS+d9HNjmRQmwYGtotp6Tx0haRb74g8t8cvwuCW/NGIrq+PdX9Xpu7bpHMYaR
wDC7l8HrGV8OJpU4q7U0RtUxhGb6US0Hj4ex8Zbl02yY2aAp8z/KCFxbe/9zse0S5pBJqMzSXk8D
8KvxkCKZOqwjm4M7DWEZPZIKT7ieDQFMH+dAm9sCzWtUtKFNF2frtgw4Ze6b4m4ORpL8U117I1a3
iobT7NQlC70HSCk2+IwfEFqUjjkIx5f2ndc2RBOHeFSB98EL+4nytkizyn3a6mQLPtRO5UMmDDwz
mJsxo/b/FbJtNnbHjjQxvYlcM8aXrR87/yOCVGmza2YhjXoLE1B33yUl2viR+lAZevnegNTjwBHR
8bUenanz6H0oPCtw9/VcrMdgNOgwZNOgFqPdN8VULB4N9ZUbTSfp6nJNj8XgOBW7Su2kWXc3DHQJ
zjfp2kwWm+st2OaHNG6q4pzEE/6iONjHRf1htqtT/eWPA2IRx86tZIg16zqI5H7mD9z4GKOlq+6J
0sT0k8NAetGllETjR6v17P8ZiyrOvie6FfZB4JIS1rkuy9H+OYeQVShED9w4rdAzIjppk/QC3+/B
k+s3XDDq8stYrH3w6GSbyuQBFlS8bXnTKWDMg78IVfzoRWcQDSB1XaMbv7dr1R69YuGh5WrsFvcG
2YxuqG8aul/jDynGRXWXW7246Y9BI6Gr8nbdz9p8RhUr+bw4Y+Xcdgbb4/tCtq7VB+sw+N+zja7o
r1KJqYluyLUKNzpEiJxQh5+GhaQnj+macYejgzGr/jCVUcQMdHqIde0Nh+WITZfxN8THzi0Mq6K5
SZcwxbYIeC2Y/+Fgg2nJmv/PNUA4wQ4F4IruAxy/1yxMBqgqjZ7IggtJTIE9OXmrrppYPCw1PKyb
JvX3ZGGCe1ecG0xgOc1bqGvTekySMeVctr4WnwU88PHZKZoxu9itxX0PYrorgie0jWc8HTCDmROU
K8ZClnhWzH2AFM3Wp8NHgX3z9mdX74ottHGO5XKKkNrql0u5BMbcYlXJuZ8Rx+iP2A3FS3pUI+n1
vWq60L1JEtvywaioVjrJC7SPM3rSbUDWumF47Y13dNliNhV37dbrm2ZwidxonsNSPTA8sPnc9LRv
LDddG4/k3YPbAirkUdba+K0OzUbwjX+azfA4punVe8euMCQjJXg5mpCF4/fhvYwLI39aO0AUOsiw
GdSDNyGYcgfqqYNbvdb0K9747YA5wt20VAQ+sunInysD8naLfa/c8xDqbMtNTy0u1HnX67Iu0Wbz
UD84ll47qrtI87hY/G5dI2mjWOLFJ9p1UYOhRAcnAC7tuLBPj6Xc6jcqU0U25kERe8RFXZTsMYSC
ecgIol0SESkW2ln1t055jHBrg0HfL5K8TB4I9XqeerPKUD2v6cyYFXWFZu5xbtsq+iLjhnT9pq5m
IuDRpJP+lr2kVI7uKoZlXBvTdschylYz5mFZ6LS9jDsmfzfQy0sQiv1uywZfeKUuztouCxt861U9
XPeiVIx2Mi2CT4q7FaSHloh4+r5MSFG656DUgrMKekRKT58YbOWEOeLlWDl9YF+ck4/1GrLycso+
GJhcWt0Yjrs2LbPoS2uqqflp6QTkV2zIi/7WmFTzA9xqpb8l0zRP9V+AMG395I/9gL5nNXIJgYVx
+UAP7z7dauJ7NT9e49PSDhxSayMW5z3bMALyua5rehF1ZcPwopyBpROriqCxiw0BbYnPeY1VcQP+
WeVjlqzi81TFZUor0TAwc61TJPEd6ANTxAlnu7wtVEbCCjPVj/DAbul0vFXNymNTouKJb1UVTN+h
lHEJNpsM4zclMbGqWFK9vI1aZvWxr6w3fb8mc762df10jazR+yT69mv2iIvueqf9UbmDdt6XriUl
oisAjZ9jtxkibuVLl+dauAuviBX3iZs023phDolOCtKNaKxdVkxCLSf6Ao05AT+hC5rclXxsj2XX
lxlqZzbTDzFiRemdqdkbTrawAh+QOGrH4C6oJDvL9rJEurZU4nMaLAPbSOwue5DgBStbk9NSd7gt
yUXU8zC3ov9QVXW33uvEXdIy52SbTA+Ut5Jh0DG9p9HX1GjtDZffU3KK7zijyJ9gPxLlzP3ADcEd
chpzQJ2KydhFOHa/FyMn2A1B5H4NnYEojUaDXFApzgMbMqijPzBRHB53eKEZkTC9WAZgusCtZ+c9
Lt0Lb3R8z7JtYuvHRwaW3/6k0MTDHWgjiG/qPmKClcrndlHdZZ7A4aDfWZoWeKLa/Ijp1xquFq16
r+4OJhjm5sHO4Fh3s8SmnHypsNN3ugoU20kfQssYTsnUV92PbvH77slrwhLHE4W3p7m9TrLQBNRK
b/C/9WmX29xweIsF1ApxolWdPx67WC79JSHQEQ/Dy+kgOInkt8AFDH4ix2RpQAJmR8NRt1Vfa38K
xHtos2vQ5P04K+e5N6LP3Fxste+vB19GJQufjMJVDEm/L80lBuN6A8g4eM9ToDrvU51OZio4bOu5
OtbKmdJ3pJ5LLUBjTeO9D101iZvAbDq5EWMIQpZ7jdeJ8zJEgoVbMJgXIsg9qPXLmkG2M203F9mb
uTrNZWG2t4n0q+lziDFzdB7MyCypq2atAaGTdZD2MKB6wjgigAMFJy97V89fyrnN2EZ/4SKr6Wrq
PR7TWyXO5LxHmRAe9HHq9DaVpy5Mx2A81ouJ47tx2ViigaOd7eNsqqwAjI5LJD6CsquOfrnM8g9B
Ha17V8VTXM55aJA4fvTZ3mLCm3rP7MkdpPhs4oEvjCoKwuxam/XFQ9Arto3CghN+Hpd2lOlDkzRC
NvmYDLI4T7IwXp/TlUDana+Nv6/LNSoJj9lAJVTPiqBjFCevckTyLppZb7sR3p41YZWwDwMyBogo
gk+Ga59vbhQkt3+fCbzGgghDIHAQ0fI/yrOvEQQ4It2YroLOscwBsP2FIFcBgO0VQf/7r/uvxAPu
KY5acUr4T9X5tZgX+PTY0mJTE7dpVh+MnYIxGV4OZ9ezO0QR1zWr8O+/9jXIB1cHk09ov5TYSaVf
w5Hl3FgMkxwOp60qSTNWnLV4stECeeWsNOJBd2FZFpzRtYfZ6j81DO85ze/xHjJODC9ABoWn9HWD
g6BP0MmCVefXasy1ZgCSRE/TP2AZr8cXo2fyOaJLhJUoWr3OrmpN7SshIM8dRD+5j65y9nUParLf
79Rhn/B1jcfR/0fA96UH+T9ucpeHADMATySs3a2/X+EVw6Y8r9bjTz9oCSwO4IuWhsR6WkYCt0oH
0jhnOfcLUr8hdiRB9eDY1UwpPCERR+uxDdxuXR6W3rPD16AJnPTzjDdDVB2SXim/vV+CLZXr0W3b
NTM3aViMgbpLNvzxPoXa+Co7qAkuzHTY2G/1U+zSjP4kyPuIqZyVcGk5IUvSIDRW19Cg1bFIAueh
tfCKinPWFzu8K1Lo2k4e9N6AIH5ZJ56l8wNY05YfE20THydjUU9RfQj6bKZM5coQMSTSpkqtoBxl
0ZHSPPR+YuYIVliguXmEGYBb0dgVlHIhXmPNsp3rkc0vOQjPzos80q8lCnMgdavlTiVuiREfK3rM
g/bQJVVn/kiUWb33Ka8v2+m6NGdKLFV1cCwJfvINU9Ik+mylruoQUf+Unfc+VbF2ICWwxRbZgTJP
hc4NBS+pfjYrdY4oL6PCC4d76+p+WKHAm2i1F2qnS/x+9euNW0LzY2kfx0H4o3+ypQc4hKx1l2Xd
3m8ybUmO+oiHho3mCLQehg51lzmH0G4RGiHaD7WoD2lmKr6t3fCEMWcmY5E9SbdM4HSQjk4murcM
JFN0RR6SP4yh3kwNHvAwyMWlkTONpwhoRpzxmXHnuMWepwl65+Trsl8+YKS4ld6x7Cd6iXNUriFb
5XVXiLI5F6oK++aIOXc7Ncdt9DGmwCrFdUlmyxCOZ5sbA1/CP8wkxuu7yTZV9UH3QTZ8cfopLLgX
FTsbQQ2qnpV7quK56Pq8lcmKLCCnh6q2A0dEFI+5M46iXc9mnKG8ndLC7JOvkmgZD8hD+Iad33FM
LeJDhnTMHPJLwwmVo/y833YQOtg650EppvXZU2SzFPWKGsvNgxe3S7LcRVPjclh2KQ90Rrysy7zv
bFmb/gLQ0UwU21BwRdqbBK23j4q4MjJPoGV61ZfBbJjsHOdigQ+H9GYfDW58Sf25zL6BBigarFOJ
oP94YWYurXej1WYEXoRVbxxzY8AkgulSYSvSzPf+EKyyPgedrFwL5gJ40DxzwK28T2zT6osTKI/Z
jnUzJaY8FIR08Z2kxrdGebY49K4dtAiS/u1Umc0T3wnPNdPt+pANG+p6O5dNwMSqavKQb4xytf7Y
qBTXw8GUHJOKTrCQeXOQdpB7mWvWNcO90OoCa3oJnZ4FmljH3W6HJnPa74XsqVNj8TTwQrjIYuOg
pfjhdKeQi6DAqEpDNeB2Jqnkk+IaL43vkVycbfy6hbM3Bs9RXSV8uoAsxfYTpXocuzlnV9uYr7BG
B21vIO1Oyn1b4SZTRjkePTHvSNqOzssjIqz7+y3BLesiGWARV+TWg9DVkYyHCb4VlF23fE5txzfU
67pfGL4EDXsarYDiwWvpdl+POq5oTLvzPLt/4PVaNeffXtGV8SbJnaNebl9W3A+n761290VqeUT8
daGRga52AmnJUMCj2sPcQA7qI02XZfbO6wjtxYWGGWE/qRmNo091X+0L1LZS6KeBRtziYXVLT6MI
FHtyWd/pBHlVwCo/2wuVFZ16+82v8LuGfCYt0k/X8R/o+yz9S9bCB+OAkFlngZttbLEyu366mxb7
c6fxwPJP3HXOesv+E+4/vDySxkEfiLuw6CN+dmanvKx9XzOC21AE2P5RUY+2Q7u5XTnf1BR+ufCA
av70fe7TfSNCI2Po7FHTOocZwEhgy9Rzmt7nKxJLg+f3a+R4jYe667YlUPFezo5yeUhJGtfzeqRj
eV/hfbruT2QeQedWSEoQGj6RUQheuo5trQLuX7X+Xm8Hs94fhWDvCnkGL2V+IP6RXVCman9pCpL9
vSaMLJPk19/TAl/rp2W2HGuAcVAApuvNJFXMtKac4zCVCBsn7kUUyuxv7YCTXM49/LG703zdXJcs
LXYrtWn/oOvGPDXtvhgQttzfFVTFPh7XmxcS6/Qq/zVw6ApT0Y9EtE8PTUApHq53aGKT8jhLTfr0
qXXqfayvqwj1kIjP7tZ2/z74fXz0el2cbTBE++2+3NPQuZrDoYbwLh5SiICc8hx9+ykVt1nH8M11
1HQP7VRMYZq3rr85f6Flpzf1RtYBmomku6nPV12Px6rcI3OE9VJ3ZasvZROpSxyUODY+xGFfTh+9
ZjcDygklVGeOTOOqfQY/07C1pxHpgfUcmWUCFyKYWiQmlpm/SP/B6SVn/23k0jD3ORDpQlRwnRWd
agBWUGvec1wdT0TwBaba6lkmRbaq89KPey0Q6UsO3xu3Q5v96wYavH0ECMgqJ498WABffUenhMVj
a8hWTabS+QciY335A3YhC3W3HBTN7TKsGU3PC2aA4zfXrZz5MxLPCArmVxhsFB6pDLszafe6Tdkq
PkAS2fGz1MIf0nkZK7fv8gGEjG9jr0hH91k4ZYscp9JgZBd/aCTpjj9Ne+E9CtW+slW77puGGBoS
It3avUD/C5xcDNe6IJU6AmsqTeK+nGarakLufgr43a9Cvo54qy+BrY5DOc56/iOco94ZbjzJLplT
C9+/CCGrvSYA6Z1LGdf0BZdZoUeMdiZibzO1X9USNsH4JTJ1XLyHJr47ynH8U6fbxCz3uU9Mzj2M
QlUgJjBG0j3jQt6Te9aThiRKqc/ALTi1RFvD6bpdbplkleNORLIYJmL2ofxxmu23unll9lWjEhNc
YiT9+icMhRY+M616GAu43RmQvyvsQ0ay04qKKAG/OLR2rfnHG6BNljSD1WzLCN1a/hzwY7+6Cf2F
+id1ZjqbytSuQ/2GYnzC7rWmYj+RRk+41D1cx+7woqIrxn/0qtrn60M/5nGbqmsZs4AmlLH5ow11
6Hi5yjrKE55f71yL7GXwZeLBy9CQGqs/135CIuzBdqiC38fQ1PjoEqSckbRi2fGporKlOli/y5bx
MGhvS4NjUEIfWvK00KZIER1uTVsfmmUCdpMm2PfBNG3YBVIMLsIfwi37kfhYGkvgOEeNO/LoZuKq
j8ZQo6JDDz5PkJ4yg+/Du2uiNNSuKs71mrVlfND4EU1005V2Tol8WLhMhJc0XmP0El6u6MAQOXzn
AiwpvhGtS9fmU7yUbNUEuox3L3nye0dCv0/UuQtNvd1309BWwzsimmig7Suu1h7EaHKy5K5uLOZD
z0Xk72eytY7M6pu1k3F2bsUWjIDsPeaR0e20+MpMw2F0vLJsLyiouoE6Y73Sh8kJJlYbt5AAMFWS
8o/B8YL9HyQ3gnKX2QmLNGhPNXvxS7v3lGVjX+fwpiqanM4TP2/ZnxSLBEoKtIml45D+2Q5RYnHs
qWNbm+IntuTrvmgQjnQ1dvAKoVgKLWeJ9Codtg9SZGNbfbdB6sjg+86qiuFEOQaHNhLEUM9Ws/+g
ccSeMOeixSBlXA6T64V6eTFtRMwxPRDK0ALOnhHXmV8mx3HzUG2m1UaHXeyNeFrSll6+tat0k+1H
OGRrk9yWY5dmChE8LDZH749+WcNY13lS9yVhfZ5y4FYJK7QeReMf+gUFr788wuQiu4XI5Hnq0QM/
4iojIRP+UTZqZibMrAmm6GSmW55ov+pfdJEqFa8lqP7aVeOlprEwvveEocZ2JH1bi/XkdZ3UfYe1
5Lx6uCQrEYbqFneUoG5v0z15RumSMDNxHt00tst6R51JLBWVR1zOq9M2p/D4zkMV8XE3NJxSiD6s
PqmKj9UOGupu81jSzRKWYz7Voy3iv1zrJ8Nw2iDO7UY3E1hneDtpanPk5GWYmctSI5pIU0yky+Lz
qCIRe5905TnZ55Lutya4gfhXrlyKwo7SPFDHQ1GUwIAbwvxcmvRbO/gkn19FXGl3O2RJm1HWiETj
OCxjh0naca4POJ2E0EMm1JQetkwNXvNICNrzjmqVWNPBS09FGtxZIHEGtZd9KYKbFRqWtx2nHjTu
exkm1QwJO6U7sz/GBZ5mwyldOFgA1CId8Egm2P1r9jwJ1LHkzdqAb5pLE7hJlT0MckJR6k66mWzs
eYBdZ5s3jdMoXd83Kf6fwzmTHC3peZSCKDZnxipHvoEqJWnPzwv8iSoUJ3H24x3VhrdS9ijt0uIy
YOZG1f5FJWq/eOEz/IQL0Ntw8qJ4o3Z00Eb7Qo6MA4AMnl7E07lzVJlM53CpXOLSIrJ7nDts8WK6
YwgQy0RqID9mn0MbDUl5CCxSVclhSiND7VKPkyQCoQdvc95TexE8R925vqjpAd56J8uh+Xu1+9gR
xADs5oNVK1fSi6ZiW1pGz+1aRNiTUiY3mMRUkYJ5plIpA7bhRdVZ+udGc4qFYxHStN1Od10BNFx2
JNeqWLM6T+k89+eTrBuKjZdG0ZQ85xheFPpZg6IKpPBUDE0Vtxk//RbJVKzh/YboUdt9misv089j
LalcccXx7C0ov/a4q26PWwAzog4OSzSvdvlEL1EUf53YenXzx6SoyxGiph2dyU+TxIQupLiSCBYo
XIh9K8JmbK+uDCjV8cslGyYHa6FRlrH/fvSDTtWnWK9t6hxXZ+yc7rZjqiQITIThOrb9wS2pDrp3
izPrEtCorTBGyxXN7VVPzXLKVHbpjKKB64QOrXUmvCUyr+lv4k5k7YRQepR1zV0oi3ruMYJhZ+rP
i9o6F5AiHlyXFqKWzEuBHHv9mpyjRS4LHompTU0E/24MJVrXSorWyy1lceOdyM0Q3Dp6cTK4Dv1q
SW8MTORp5e0FaE9YPZfzssjyvGBSLJO3G/tg4OalqpbCv43LvuNa1sLdc05VRyOvrSIW3ZsiFXBC
c9pLt9Y5oqWZyjhHXp647whbbg2SHA4Lkd8hw7Io/jb6YuLNU73tUxgZpz1KQDlr5IPHGiTUIREm
SzpBhVn5wybZNL/ztqogmndJNJpDX83775bB3/8cdd+Af7KyUP3HsMOCdTrMA53vbE9V0bn3gqNt
xSipieRGBms5zNtzWUyWdyHXtn/uItnbv+21La4Gqbw9yWQ3G7gAv/WpeeQhDU59mlfl6DXRIZDr
PgReSZDj33bp2DM8IS2kvGadgcLaRCmOv4AS7XbOhVA9jr8V3Zpx01mATrRD2e9lGPtUCT1c3HDj
pq+3LiMCDCzYRbQu4Yktgswtb6LSwytxxiC+r44xZF2nPgxzR8hyIIWsqTpQzm5FcZDVnh39O/+M
BtZ3lXLy9EdiZG8fKkkN08HLLN1vMHu5tv97t9g39Mdfw70Oxf7c2SJ2ZKJGEYILKdek5ZeTDht2
n2ncIl5ryKv4qfcl5aoMqIIPhslNvjazATjvqdcn7VsN4MUntB5a3H8NARVaS+9NIZo1NwXUj+iA
GCPWr4cghZiy3ujFxgGFn8ATGU8O/gTv/rUG8IWjcHXWlSuQkHdimyaSzHPy3Q+tQUTBXggV9uRq
9Wc5ZwcYyIPXHWy/7g+3vU6raSCKq+nMWTQFpES1++X9eiKO5/j8hGImU6MZp30IoPvugHSH7r2z
HED8Kyc4DJGu0a6su1rbCVLPNhUVzdXWiT4reDgVIF7k80xyE0S16B7qK4TZiHEo3NsyISptQBqQ
3AjeeDqeA7QSbWjAc7N4HeKv6NsHLhFSPJVABR6oMncltsR33IO7FrSXPDUrh4w+p9tUbcN58iZi
EBO0nXoMZ7zJcKHsw0xVx9lAQqNRbux9Enr8DEAd9Av2INEs5DgYNn/jMPmFZyQDBrOHchmH8l2B
YKZPSb9yF/XgblJQ2RlsZhybr+U2rz1+fXZTdxsUDJqYV0qN7Mhbv22ahrdVBd98lIdpMAPxxuOO
tsTA2vdL14a9ghYEOQb++2Cj9VPtu6W8VS9oeJUuE/l0V3l7Lu7ode7+NGPVJm8Kp1s2EDVX0kad
GxftyfjoLnDZb00d7DDEtC07ZpTSccXN+oO3r3SmFyAHsMJGjnWFaFq17XAFm0/L7xiUJo7yrmt1
+Cf4Ic5ujyjt7ZhPSstwhGC0E5vk0QZjun6egqGKoUBMYz/pR9sQH9uzg9HL/Bw2Mu6m07rEm0FQ
m2Rthdh3RaPWihK/92UZopk2kNFX5Kgi33zXEtL4AiPLHomBcMdWBwsnbqCd2GYr1tXZjpP1abK3
YFQvAzWHpIs4muLqhfMc4WNb7RZGk8YgrgwD56McHX+gW4FgtsDky/TgiA8K4/oYZ4dwVno7FUNX
ivmULG68fNlqSm9EJQ4x+OexrspgAZrQUeCcRQgl6ilRGSFSHvsegOtt0wlv/FoY6phPkgIIXgg2
DdHd/PfNUiiY6AUzfotB3XmuJBWz00iHkqtOdBTtQInbYXLAo1JdItNz4FO7pCyyRttYPfX9oE11
LvrYmG/DIjf/G4lHtGZPs4BP+pSNzg6foozP2P7adCr4bazTRYz7RKgoS/Dp+17JSM7VuuNXcsg8
4MWy28shSnk7cWlDTwHxUvASzDComMD1AeLz0dLQiCcU+6bsIEcjHtxme0He+iDY0arN3zHDX6Ba
53gEOIeNyr7zMVnrGHl6sO+oftiqbBPNm5kby3rmPE3yJDxUS2L/iNFcABfwivato2aSFl0cM+lL
0wOegiJ3XnFY+tQdP7XUUzaSayELX13Qr6YFHNuNnVxwRdgo8TKLTtDLJjw8LSelhtKn/QWJhytO
KMVIXJS3bWmDJ0BpCYpX6GHFadosIsWBq23kvtfRXLIPTQNKB3TmEcewHiODiFtysmE3lS3V5VEa
9+QZ7/8wdx7LlSNZmn6X3iMNWix60biKWpMhNjAyhEMDDuUAnn4+543qSjKmGZZmYzZdm6jMZPDi
Ao7jx8+vXD3fpZwbBkcrc5Y4y1S9/utBLzXORLevx4+QdvQcFC9evcLn480kkakdguvetYbeuApH
Q88cpZAWfy83TCpVVOOdAyBlpHraNzaO3nk6O8B/MB4hx679IecvVP4unaHrprueBJA62xmIvNdb
I7dt6wwHmLm6ihKvbdZDkS85ZwJYNINWZfZKLV/dYbSWmwIxW1oAYJdq/apa6HpwaOZMpsGpP83F
7G8CiCM2h+DXKS/+jzTOm6R3C1HE6dD6sqN6z2lREGoPBSSNjy+rFDlC0dOxloqfZ2+p59tfo/k5
N3V99xbGOfcDOWHew2gwjHtJj4PgKsM7qImTNF25MZyXwowOhHi9cN6kpgoXkzjUtVT+fW2l2Emc
H6fuy4gtybJfXWdJ1u+o+Uq9iVTz0q73UImzsP7sKVrOgPdZjsuPwCgml5ORh/iEFn0o0Fdc+1ml
KV7Q9uHWMVNt9LNxpiWzkT/NWAEbCCodXFjj2WoSz9u1nmwksh83qrKcSOjFom/LjUX0FEn6/VOD
HJn+miaiycTj4EA4kDsH6ktixzDRDNaR4/UBy7/Ju4DPNAdJU3FXzl01t1+sNB/16jiuzeJ1JPVr
qlxXgZ441RgBamTjdcb8a5j9Wi7txqUraeXEy3J8eJmDeyn4y+tLVx7vcmNB+WoAfBIMXQCBxKL/
OFaaqLQtHp4N4rYyXB0dtqrY6Qq0N9vmOFH3e6cZD0tlZUF0vf4qD4Q48SvbYZn5I+VIzPWZUD/1
RDq0vZVMHIcDe7NBM8br7yqzjfLNkCgIYhdDXU5duk9pkzCvHfFQd5IzVDg+odZmu+JKs4G3XHZk
YIl5HMqtA0Gw+mJ3C+PavZDtLOtLhLkQkJ8HVzZGs6MzGBGr9K5Lp3ZZudlY+zqawM+Grz3MPlBC
FRXe5G1dp9PbL3o0d+hxjiyCatiPg8js8aRrhpl/EmQ/8UdTVmH1peylZHapgLwQ/6+N6yW3nHQ8
hwkHkVnRnVpTy5k3Xglp+EtSUWJfulKO4XgdDj6hRWxtyzo8FY6jgpsZKjKJG3RVGmM4TvebSOoN
g7kSEAIMNCio9LG60rRHwEUKpRdRwqYwnh6n3Ma46nIzCU5dFDTcc/h1v0BgJuk0HydDGhbTJ0b+
Lv5mS2XWCRZokbv03bZfe90B+jn2bi2zd+EE3+ljhRLblROQE2yLDNVdctpElSOSeO2QgYhbQHfD
L644VbVGuFcWqpV5b9p9KucdiLM9Oxtgo6wg1sgdvbw+N0Ra9vQLaesyu+zsLC+/lNg88vN+Mg72
gkW9p/Dnal45QqaL0+dTZGAu8BSVnr5DQPqFhQGhZ9gAmJbPynyYi6bLvs5Vx3Q4E5Ps0hgZqpMx
CZkZKeT7Oil1WylazGja7ZqKgV8BotTb84vjeTVFmGkKk8i5JhI226Bsfx2qk0qYPM1hr00f8plJ
O63pEeVCoaDPdopRzHzrup0uXtigcp1zmUB+mC3M7x+mznf75UK4XVl3l/OIX/Wt4Qek9RFM2tcN
0Jll9HUEMatLzCvpmmSWXIxTnVto32S0evahMKjTOoepLJlTmYNtM+pj9I3ccifZzcaK5dkmdXmC
tKjojH2+1DLiUAmtJ53jvIUouyJCmpX1yTD6fJ7uo8btVxGjZamsz2zQU3jHLAXoJo6aaMb/wVs6
ZhsbXHVbqGlLDtXie9YSdwdSHtheX+zWLCitz5YjBn5R3ejmXxd3/WthgjlDta99wOvgMCkuFf1r
Nq5tG5somPG5W0fYqcMm6tox/TKEIJbF1gZLSMsTlF8oljfNMpnYaCavuF41UQoaeopCo65keQWM
DPngcFBsf51V/2gi8DP/xGWrJrlqXmuRqrNJ1a8Fvaz01tNNlX6mltbXUUFtzrywC9qMh4V9sP53
Ve11+lmsw8y4yB6nuXz0ZGSK5eYIXv16nYTC9JIl1oFtmwfaRHaBuCk41w9nywCriVWSGHrYPs81
8TsxxvXMA8hcINJh2AUjsvcQOxtVV2oftCPvcgyCgKP2mdUzc1uYoHlcOy2zytbgBG4xnf9DX7k5
tv6lmS6hOlmr3BzwdAAn0Fc7Y6/X1jt6bsPpz6Zs5skm1ogN0sZEYZC8+G2yiHTvmblFdJFRtkvy
MsMsaR+sVLjtQ0hP3Vg8vFJ/tyJFMsehOLEBuFvmd9z+I1Y4d+UYGUxnROf1MWYbTuXGNG4awJ3S
ToO68KJHIMFfMPoRDug7qTf2X7fOqyd95Pi124dq1f3CrwaIF1DDtr/2qJrZG48GdaS+Hi8PNWJr
Am1z5oHpN9926KX4TMgW/kC+Sdf6fbqZNILM5OXIXviFAHsCprO4QCctxoSVtVSNvTfyqgXH0GwC
9zQfSP0a2Tro6eXOzBJy5Q5RbRp/iu94tYz4Ny8LWxecFzXiiNEbcjosNN4KkII+gpi8Eqse0XIG
IFMGxZ4snzrUwJOqXXjAwzoUnrsPGsBZHWBqTPCNlRuAxTEZ0RxexscLoBUmnjDm/pvXArQLOoi8
Sf/xqlf1Uo7yJRuSpVGwMPMAiI1i1gVMeJMCED3KDo9w4FIZgHoc9ZAZuFn1it01CjovUnNwJHgT
o9y5CA/cHwljMv8MeSzkSEjz+pkOgaKh72b8DEyO4k1mAwMsUNhP2tzB8nVbdkgNsrhSE67yDMHt
YW3/QLh7S+3j7sKb5LSDpagPsRC35Hd3t3CDQTKS3Mle2c3eXDOmHQjrp56D18ckxv/bR7lkx2vt
CPS+3yyCYPfAcrPJQpBBw7mrmIe4sovy6eOPeaudO36jv3/Mu29U/ffHABwJP4Ch5OqaBrZZRCEz
sRYnGPKuusGvzjrcBQyYe24yizib+sH6Q7a3pZ1d3qxezmxY7WizNa0Ffa/ks0agEPAKRVvMe/O4
VBDOsJ6ffY4xaq41AJyEgQR3JUOiuARaAQo8rpVmajp+ds0ZLnb/AjQVxmKcUz++ZW9Zlz5vFyaO
WqaJq7om1L6TG7pBN6VOgELBSypta5AyKup3oYOPQblpnQJXC5TdWEd8/LGvr+7fbw5+1QQC4eiK
BQkWbO8ztOGLr/7ije3ehmlLIesjlFo/26KnOSkVozuacZECu68d03NigW39yrtUV5gyrwD3xxek
l8ab6wlsCxtAbHJCz7YghL59GdzWGzW7N9m1kO6RmjHTwqJjar2qeC6ZVi/nq2OSyk7VmbkbGL85
093Hl/DbgglRVOEzjFeLxcmKpOK31yARFvjwbDSt19UI9lgFs/cVHfxKkIocFHh+SIWSRBe9lo+g
XT2EA8cTCawLddP3s/Yu6TlCgNYfYfWPL/It6ZqHpsW1+k7xsSzq91EruH9AuTOGcIMzl5Y6LUfJ
fcVKbdC6yZz184c69X6J8pGYzlk61obnw/95e1sQm3Wp7EMySkPFmOcBxX9dnZTS6pv2XOBdq6u1
zIHbP/6q79Yo7y3TKx0/oTXMLuOqdx8MN2LJ5pn8yS5q+O2Mv6BuYJmezY9Hr4XjHiAwBNZv6Wyy
XJmc5uhxUsdp/5TY986IQF8PzRFj8ZCwKK7mvayauQzpZJgKbMENNcP+yJXRM0LmKaNR6F3uSOAJ
mTFj/WEqzZpYxFi45pZmHRXbnr9qRBn8uj5X82FmiFZcjkgSePm8RfEb8rRHivPxrbTfyga59AAG
uU/wHFEe0NjfP8OkJXGIkQG3svdGjDSWUZ+/zHGBL0VoSlV9UusKB31TRkLrgVoPSY2LbHV+JYvk
NjyjoPVKdHf1HGjaTuCmMJUQ82gWTNC4upzimMYjsBoYcuz3NpL4M7HSwsDlfd2UP/5Svz0PzK50
4jBGtAT8mt57wflSr0GXltm4Qbd0JOhAt7kcO4m+qKCQw4pJtZBCxSMSWZRsfVp1INNGGWYgjW4O
P0UBUxWXR6sMm/xF7goKNw1BhTaQWYerXYGk7uMrf42i+Xe1o8agfbHIX0Y8Qb1jZvT2lbKJ9F0g
P5BYaxYa4OgLA1aTdDkKPYYzcNILgpcQy4gkot52/si3j7tGcMQeA2hCP/oc64EXcBtcNGNMZZbm
PKuUN12ZwJDzRYklUIGiaMHs1oV7ZtlImCUtQIJ2B5zCvP31xCo7YQMkJUhzh+3GdtN5F0Y9dGwI
J+S1fClaOO4/PcOqvGRTyFIauE3WmS6PKUTW4pJ5Zph+6y0ndUi+BebzPy8BmrBPH9+yd2J4fcug
G4ZUBC8ihYCt/e0tg9dcoQtr1QZtrcmM5FdLWDB65OU6NpxwPPLGgwRQlPkLsCzdYOQw78oOopty
fowUmjX/k37hbZ/BldGjMaegK7TZy/3wXZdsObXjUgTXjfmqAkwbDlecBawCsWwdIrCjjUycJVti
ugnUoggIXSu/kQqk5BGGwTz2W5x2RX1mJcKS4yaFPkBN/fgGvtWx6KuEJMFm72AKQQbmqx/I36wH
OWIljD0IHwtddICfGTUMBTnKSBMdVKbNZLXPEUhximavVq78k23A78+PPZ3DrW0j8QgIfnu35AEf
bZ5AJrZggAPF0w4S7Ruw9nU5ZPcLFQyjnFfhoa95WJxKEyehXuZjqrmQndFCUavsSpelj+/Mb5fm
MEjEaV7HiNCKQUt6u7Q6/GKctNARVXXODsOsF2ocWrKSAhKZDfXSgZXBtSweTqWfFw9aU7VPVamZ
eeif+wICOdng3/9wXe+LNs4leCxQ4hz6RMv7rUoMBLQUapzP0JesoNCmb6BphcaiCTPdpnCxI1jP
vWZ2yysmK2EvLnGM0AhbeIS3LWaOIAUfX9bbdoCOEUcVAodo1WFARfy/t3eLtz3MSrx3QGXhXnwp
IxdvnfgXmTOzWANnjY8c/E+d8muW0d+Kpo0MS1cAL/AdnbD3vkVU2GSXJagn0ygTUvlqzRq2QmhQ
Qm+RDEx6IMOBdNkc5WyVDHAgalDWPi6QS+fX2EUBwMbQKS28ChzO5lGCTVavMRG0PQyky7Gfxx+1
muAyrjUr+VBUWA1AjOqownzpvvlso2D0vtWNZm0O0KCni2Exp8WJ3Q5DBHCECPR9x+SF0vjP7jvh
H8CD7HW0Hybv0rtVillJxKdO349a+WFaWKS/uq9f7wgMcqrvx5/6rimmKzeRhWnhG07rbvTbXQey
VmvDdAlDpWym6ksx0n/1rAK9RwqpKxW7k+7AepAp6NeZpZsjQ4DFrdddgajXisOuNvlB7D3Z4RC0
p8wKPr7Qd84IXCgFGM+UiCO17hd/y3n0h9nqMbT+F9SY447cf0G3VrM8VLFoPpFt91FE4G9C8sDX
JeqH+qeL9L3XCumANRVm4ZxUzPt9MBws7KWffSPhWvPbV7Nr+UVEwdCYg8lwDAnPjQVdh2bSeHbO
sLoMPLluzRlWwTWzas2px4lAd1qELOnRE5iuXZ2j40TAiEEAQdObrkuXEevZDPbc1mP/rZM/1Ld3
lZ8dk1ti+p4daJ91dqi3L6xcVpEytodCCmfJ/ZSq3Mi2k0S9VG1RbumHOiIbG7/1S8YI/g/7ztsD
C4/FI/+Z/TrikbBRvt930LMMwARKbNYMkV6I/uvVI2zM+kEfpF7nNx+vhPcFCv0g5QEfZE+fHGgP
335fhjj4FywF2Hcp9HytcQvdnDaZ1Iv0yGG27ZmD7sef6+gW5O8Fysakh14Ohw6X2InfjKzxbBkT
tl/wD+FY1XkNkRd63hH+cgt6rFuIn9QTY12pNqNlKtaOUTo9f9CyADkcOiBrShDsGU0u7IRPQm/a
Ws5cMPzC2NU+6eo5DepNUw2Ql3azoinfHY+j+EmsyQ22/vnMxGypYAGFyyzMO8jbdaq2Cl4OA1K4
vIO8bwoTh7F4zHjy5pU9S9G5SD6M0OpvlDlRSvYYy+d2+Qc/XF2l3t4jbR1ELUfNqivKu4cjvdKh
FQvJBl3yCMMsg27l85EE8/HTeL/qKVycHSNQUw8+kGPqh/W3fieRk7sQWDDGR6X9akMpuoN6z2M/
NoupQYg8DnCvY8GPP/t9R2HzP8aXHBMBxgM3eP/KjcpZZIAzHThqoV94Z9KQACAQT/+4s3AWQYJv
1REvf/K6Ho6gWuKZ/IxTdxpF+viqfrv1zBuxBPNpwLRg+/3+WY31gCcBpFKMWEQCM8NOAZp2PgIr
+Iwff9b7sztuuCFdL12Cp3tjWKRvb/8wtHnrWdlAUKAurHiNyua67Xt0PPVEC3rpv6LCttND5RCB
r4t0Ha3suQPzlupPs8D3NYFqYDPAxoSZ/MLfu98mFNDSLAdXngDU4irkLVYPMg9161CEpmaIO0iG
bZqLrCrN9sKBJcSGgeENC2YxHaS7mwAnFWQAlNnJ2LYtwFx+gL2nqQ/KFh4cw+L1q/3TW8lwOGRW
RyMYeA4+v29vZZt12WCppUZEwXo7gEWrbMbaTpORojSSxc5cC/0NEsFh+dAbofR+Aj+1lbONZu24
+48viL6UTVbPEsjueD+zhKSKDmvGGqIzIupcZcE/PpXdrCkWq++v7KD4y0mDYXpBw92Bf4qa6+N4
sVIQK6xMuO0fX5TuOv9eV9j4ETrT+TkO3m0gF29vUpGZCu/BRG4WBq28OqkmwryMLudgMBscVnQl
XmbWl0gr3jx0ppoD+/FF/LbK9BCTkyAvvd543rcgyDbCGtfHanOkzwV+xydVM2NY+S/m5qglofcf
f+xrOXnz5TlQMZxBIMDnswjeteR9E8yBslxMemasgTpEA2JGt2ZCDhafCPYO3DMY3aD0zivxYkzB
6uqtk+cslzojV+w2xUEa9hFumHzFXegbJqJvV2m9UzuZ6/gjEil8CJTEmg8y4q3YXP+SymU+6/C4
GsccYg9x0xjQ8EeXI9ULkHmhm58vj2/6x1/8Ld4Q2Dif8qZS5gMLpyz6v7cPHR8lL8sjq90QREoZ
4ayv9/tfLDSSUNhKI0VBzGK/KYcePbxgyIdM81UC+Xot/8gT/TL71jV983N4a4D+/9cPnbKu3dVF
1tR/Nzhn7f7Pfuj/Vb4819nzu58/mqHb1l8mJhGWCS9Qj8t1vJH60Q//+R9W9JfufvRJBCcJx/Kp
VL+80F37L3pQDnA2UlvyhrSDed+Mr17o0V+E5nKUBIdgLKaDFN95n3/khf5buwmYRu+ltzjG6+zD
b5eEHGUmayJZMKhNp9uiHkoJpzg3dk3Zzn+aqbCFvCs7+O/y2mEzCqbG9b+PZiFKDYce3WsOXeN+
piJnL2YgU/jViD5RorrIfVRYZx0EN1u9MDfA6KgU9nS15IvvnFR1mSDrgXVyPYN8lzuR9mO0jXAB
v8VgwLe26eBn2O06UXXeuwNBEFXdqlNyGmqsCCIPz4IZ6imTQtHgJb0kUIsnH8rRRuDigbGTnVfs
vl3VwlPLnVvOss1NpKqJa5E5tOsiIyDUhW0zEWEdZp+7pBWnIhuNOva8MYo2iCQVNo9Z23J+6Wo7
gvOY2F8jh/C4zbIE6RPzat/amFYZlZizU+/4m9hnw8IfnGpLnTSCTVi00xVmPM2nnhPWOVq1/E7U
QZcj7lncaVOimRhjtKYjVIDJtY3YAN2+mabAFjsL7Hb6gUBE+rvBWoevAtfC6xSukbNf5s77HPaj
scRTV9p+DDWMs5sBZvNkKmvOTgxs45GHY7x+G8CY5tCzYHu4CVtDfuE0l3zKorlstnQyZUDIotlD
ZDVXuWxgfKuvzKx6CyqQFX6yl2l2ABCH6qWqEP/tG3cZsniUfS82PVlHuAqIyLpVhqicE3fwem8b
IOW4zRXhs3Chx2pAtpCFBvizO5kHbeU5bmpkYees2tbkmLxEDyEOfvjVVaGH9LhuoWb7RuB/TRHo
kx072O4ztGsDy3iozmLnF8yC9nW3yJtFDdNL3qnRjccI+ZT2vJu9TeX2ZCWStWg/uiZk502xzuF+
knJND9DG4Sw2kC4fh1bVPPPazdvYd/3pekq0sV4/VTpCO23Im0LVCGGmseaDM7jdj6w1G7zo7UFx
zFVBeRFqqd3GhmL8XaDLAvooF/OhFnafbU1Catbd0k69eWKZXb9LrXIaP7sKlDbG4NzOY4ewCHtX
FoH6KtJ5llgN+E7P3LuDhYMuLtNkoMX24sRVEZKfpXfLU+Ro0JxZJga8Wz9ASAZ9aNCrLvGYdWub
dzNNiE0pwgU14owxHyGAqSHvIdRRHBwoePWeE5ZbEqiI28UmCWoB+inV/BKqyEXQLYuBqa2HsdQO
mwKJ6tzIejs22wXO2GgVfRXD71A/0aWhCVdhydvMZTx4DrZSJ35GJOCOnZso5saAOb9R5oLNSVCV
g7W3IzU+9EOHlwClq2t24PfahgAaTlwg5r6qEPuluxSo8fvqTNhcWTBmfBC3qFl2Ha6hzy24VcYv
FU2AckmVX9Uy4M1oj/j3b5MsC8SOvEnnh3K8arjM2yXAkRcD6uYABTDzziJjFQ9pqVqFJwoqmr2X
yeFbma6Q08epMp1LjOsKiXp3IreuhD0O1xLbCiyv/NL/uvoG+JeTo2AeYI09BTikPLRM2+4E3qhI
DbtyusGfkYDyVYa2JEzeCarjgeP/zfb77e/hJP9rg0v+h43aDj6MLrn/0b283alf/8Kvvdr5S6Oo
8Pjp2AH8/x1cYoV/6dxRdl3+29Hm+F9btf8Xu5rNsIb/8HarZhfHc5TN2uIzSAVjtPIPtmoLtO79
9kloleaj0LvCg6CXeLtbZxmepWSOyI2P/PIsSwtjNyFOPjMC0Tw72MV+sjvFYC0H8IGz+9WJEKin
9tBdh32SXGSEFb8ksl1RD2bhaZku6ac0JwPcG1f3Yshz3FtTxlKfiY/oDy3JTuk5hMj6BsVheaGw
cvmpQI9ujRIVNhXTuPKSorszcBe8IsQRT6dMjTcABsMllbp96ldDUK7TfKe8Eb+ZOTB2xZBhVBCh
M8gH0j9bjE1OSbRgv1VZ18e4I8lb1J7uPdT69eAYRf7SBOHIWChTp46z1idzWw23alHr+cws+mQe
UvuCF3PdNf1a7T0/LS7gmV6CYdwImnMxB3ellUBPtK37hCMHDkk+29IwYxCVO8kzwVdZbDbWDotY
WoKM8ri29veEjNlaiWyXlSP+EMFZh5kyMt9hn1swbR0/PYP1fu2LR7U0d4ZXdiep8NTNiAn1voqU
IGxTKPWp7qbloq5DwdWPw49Qte4hK8vqxFptJy4JCYlN3A5eLHKj7t2xkqfG4j40a62+AGc69OCu
ccAIYatS5yq3Xe+gDQluE3hulysOC4+qNpddgA/NSQCS/CAyymvn45Ea22apzlJS/mhB+vFpcGbc
tBTSkp1wZXQdjem3UVY7vDngAcJqwz6rcqAtaGdDFNffxnRKD5V0hlvHaaO4LoVxwOB24jDvXnsG
RGO7GW6CfvhsTAaaFelsFPvNBo7naV0hA3flVnnpeCXH+Um0PnKy2cSYeXwJnOyOspbt5gJlSmK3
ZyF8VPDzNd07+MvucL05H6b5XBq4blXepmy7l9Rm/iRGUezqanqEnpUyQxdjemFI7IrjQXv4MlTv
xq3NrkuUW3gaymB8AuUszi0q/TkmQVkfC/qzHp0T2oPK2ZvYI29F3m3zrN4p+d2WYaX7AZQApEKc
BvIsgeqBosyBmTs3xqHz1TYcVm4v4Q5nmAsStzNBjmNjosMM8y3z+kOYO3gJCiP8ZinD3TeYW9lx
nwaY+1rWSOvhshmIgx/WxMgHyyEzFyxJlnLaYGBG62nsTHfas6ewy9sIZFd6FNnMJ9LO5BlytB9d
Z52y3Y2bIB/OLS+f4xlFglY6zpfphFVQ54n9ZPtiN6n8HF9TjKhHjxfOSacdZL5zp82ss6nE52E2
zL2H9G0zAM2eZq3jXEFVueoZztzORjnEUDe/IQ1+DCbFMTb0bmvbzDbl0GKCrCfgveWuuyAwntkl
i4se79e7zsxHskbwEQ1c1AH46cCNZveLA3+BjOM25La2bve8ImI979LQPeAcECBgxZic48j1gEVy
3ObpFxsG/2EqLfWkQaL92MjxfrS9yyE0uFepsaXjOwt6LIhq52deZaeEGGeXvpjdp6JebRJproc+
kttwgc7bhS62PUp9q7H6ioU0nSdvruR27MLsHNf/vUNqaswx/HMkMeKtuwJ4oksfkrXbQkRtDvVS
nQQWb9M2bLLgIsOo+AmH0XqTNx0dQH7r1d54k/VunEbuJSLQ02wZnprArmJSx1mTQ4sjf/a9XoJn
uHZX3lS2VwFuB/julIx6muQEhkZ+5rWDy1L3u1MikaYnaVTVpY1kJU4DDhr2KtFAYyX+zZmi7iIT
Fcg0iOLPLm+KbU34Occ3X5xzVukPSPspd5iwgeNg7r5pLdc4G1qr3MMah0melrxPEqIA0dfroVtC
Mwby8FCpgvfR7qdbJD/BoVoWRScs/B2y7BdoohgOK9zHWxfXacEk9XxxuvWcUV96h6WY/TVDQlFs
g3SwriZcMa77JMP5sbhNbISHu7KMsr1w10sNGidRWONKavnpd98ofBRbUf5ZeNlyFcCR/oFyz/sx
89jOijW6RZWDrU5It+nhTfW8tAWpWF5yrqOEAogBNvpzcarVZrtJetZpF4ryvgqy7wOZA1u3ISTd
GKz6qRnW6a61q/IJ84E1tv31NO3MAvciu741APjROuW4EMX56n82Zm9i3ooytwUIC+rHpHKbLRlf
aGkpA1eYtX5TqYnPSjZUG2kEJV10iYgVjqz93KYwfTajYff4vuKDzFdNUpOABuHssXoOoJLUUt7V
DAONjRalh4d+MdzTEDPVL87U1he0H0WIVL0OHlzTCL044/j3BcdrzL1Wr74ZjHE6jaKiucAiwthy
BjWETqCyke+LqbuAhywUnXBnP7akidzA/aYMQAOeXkYzVGGcwN0+sQrZPkGB9B5cqxnaTdFiRhP3
Ze1HJ+iqjWc5ZuPdhOP5vcHo7s5u0/6eViSMbVX7m9If+7hnVo7rNUZ7uUnR4uA5XzP/Wy8n2Y9n
aUFglYcV8mPjWk+NzFhiY9WcR+3snGVrNz9zPzBaXH3Z/FhWjh4SYf5PwQ8t2zLrnUeGkmJC2mdT
ISfBidzqnJuiPjQAwZu5r/HSxtZRhgTRMwgjmSWJ7vN8ivscJUaX3GH/yk7cIDkfVA67rHz0lzL5
mUHH3mMVfAIf6FB638MQDbkZHAbO+UW2vpj2fkqCYosDs5vHBX5q11nZJBdhMQ6bKVenrjU9454x
Vxw5cc0j0aR90e3iOaqq6KYSwHek/yT9JkwRfSdj8ywnCL2Q3Vq9fC89OR6igHdUZexf0TAdOGV4
j641qi1thHNp4i5wi2OW2NcBjAXbWVGiBv3txFTyEddeejec+uR9Hjj2Djug6CbFr/E560Zvg0wq
glBuE4FAvm9c5Xl4mmqxWIageS+GttsPkfJ/+EH/Aiq7PiJsUtycqju02G5+98hM3dF79eygHeEt
HU1aLy24FGt57yGj32eJ7Lbd7B9Us46HILVegtx8ipxh1BS6+qqJOvdE5PAtcfiav6CmOTEXebB5
Lz2jvhBhcyCaiCoZ1XO82q75lPGMNSXLFudsQvWPKV/oUlYFzRgHmINJ2hw5dmUuvmOk/hwYYXdt
V9Yub2fvAolrfee1QREjHkxvIPTaX2Q3TWCMU/MISuhcq3HoT/wSX5Xeny2w3tk9yHLIv011lOzQ
Cg6MQBznUYmyoRWoZfgTdBJ5oe1JjKQxWOJNEyDQ6EUt8i4YACzizCRVY1tXB08FiKJd/6RK/GyX
GymZSk2Xnq2N3Z3MPUENUZ8LXG+msdpla9XukCgYW0sk4w5Yxjut7ex2XJfgE3rR6EqtEnMlHJMQ
b0xW84glXt+AaWK6FHvpggt+nmYIGl0mWEgy+Xc2Fnuca4sTx0CbYiX3UXmRhavEFWT2eSuGVR7G
HGeKGMZKcpqXk/WzcHsgiCo9DzI0L53InPOyFTKWXbYQNbpUp13XjqfrGNifZIgxwUQjDNnfbiJk
CKQ3mfiI9WEcYr2+AzsuF/R9ETaupZdciLEvMLkycxHtSHW1zjqS8HoO2q6jXQyCgrfUNWjOEID1
8es6z7BQ+4rRpIE0cziIrG4+E0SMR9zKMKnasvDFFsER0+oQ+ShSzdTa2n2dnIOYJGC1ReeanDxS
Z4cgGCtXWzEGiWUQGQ9Rh+nWKXwCwfh9wSQjByw4aVH8cmDvZyz923X8pDpZb0Dj8SJ3fXwI8FEa
9XwGDiIflE24VOWlY21xP0y4cWb4hA642KVpI3dJ6wQPC2FZ82aIRIE7jFMdjDAJ9oKQqq0JvqaN
GgyHJ1/hhtmGDhTCTLZ4hBTLQ6mCfuM7eXVN/Rf7XNDIMfXAY424v+vEkPiBCnSRKHl4oQ0yCX/a
Rr8+Fw2prYPw1X5u5MPUN2iFVdQpTCRoNJhbDrGdW8hsEulcGemJty7+RYUxYuwUXXXldmN3ltdt
+WBzDKAwcahjA8GmyeECVCncr9wd0Ku08LfpVPobjEPUvm0D7yLpxy+wO1BMh4NRbCKsuk48fCpP
R0x0Rmx3/PoaHq19ojWcsdMKJqNdTqviGFhrsjmfycFfD6VRmduwawzQlVBsMD1Y9yPGgucJO9+O
lDjntM5TeQIb1diludTufcFYfcYWyTvNyX/fjmEfsYNYCy6fFVYF4cqGCh2Fgxc5UtYnX01rseXA
emfK6KVi/TJQI3NrUks8DJXYGQN5PT7J8hy+JMcifJ60UMpdrtNQOLiUKyP2STw8n/xt29/Dnr5T
nXsW9rm3G3zrhgPD1zH67szi1M77wzSq6BSrDXpcKyMSU901nPgIZ1DRWYSaAbavm52yPgjKhI/1
mQv9gjGMt8G7/5Oh4N6iuB2e/cL9QdLf+YT6DG9QiLfVuodcczlrH+U8YZTWB+lPx+ONMMzW37ij
zYEhmrxdkFef5rANLmZ3fIJQbe+KsRVxVCWXXRmMG4735VXnuLioiDI8WZc5TLaci71LM/WDuOWf
6sKbH4elYcoY5rCbTGIXTTIR6A51xGjdxgZdb8+M9cIda8z+rfpcIjZHZEz8Re3dd5je7Y0ECbu0
yIEil+ozhbA4UVnxldRKR2waow350sh6nsx6wW/BbrwDj57ETrv3TggSfVATJ0RKW0Z7EQ2cFTjQ
xzYd0l2TJMYcW4QhIku1g/IgIojZOwk3YyPMJiEMx88P/EW5W6P5HgDu2xKKYYtoGGeFOh+3+dQm
NzJAR1fI4AmdaQTyRUDNKZGf40s+WebGswavjHl1dk477/8Pe+exJDl2ZulXoXE9KIO6EAvOwgG4
do/wEBliAwuV0Bq4EE/fn1cVycwyktO16zYbMy5IVkaGFxy4+MU534lcRr9Sn5SzDV7ijjU3XVEb
OqeGxsgZ+hOq9vxGMLU5GE1irZt5sNZWbwYC/vxqtBsSNAy6I6ObTyEiYLzqFJhNf3Yb9yMdHFJP
ZqbZRd4Fk6IfDGL8/MxqXB/A9uMglPtWwcGqN6LhFdS99L01bmkquV8FXwckOzTM0pLbxoxQcae8
kMboHGqauZdiXm60KX9dTFV6tiHtLQI5ZUXzonpwiamcEwLJ2mg30S/bNX+H7iQbrLrEEMxt7TFc
0YM0KjYJK5caOBcGcM2hAOG3y057S/p24GDVX1PROEE5gitcjNaH8BR62CbLgG/PoCIGkebIog8c
p8mgYy4XYjbvG63ZNTVHkiJml0Gp4BA2tXqtReaR9+0qVMBP6u+KPsoNE/p53U1t8j5FTIkYc+1h
7LzanTyQdxQ0mpZvxpaXcZVp97wrupshH+p9YVeMKUqdHms0D6QoLTs7LLc6MaGeMHG0tP1tU7rB
DMSbYKx5O2RSXYUjqnJN48CJynIXM+/zml7Ijabm4tJaZrLJw3Beu2M9QzvqnkZXDDddVqqrMnGe
XZNTpazSTRYylSY1/JRRj2/rMG89NGf6CrXL41ika6NNj1XRftaOYwdqJehU+ffazCCX92XXPBta
2V6Kzn7oQ1GsBDkba06YflOajjznzAtARCpbdvndjha9zaB0g1w1W0CYMDbXVWr1uG77ORgK/eK2
CRwzBOvvtG/vZONBXRkLfVejs1rh/PWzJgwhlQjPpIwG8ETSVxTFpWdIdWJLL4QXT27jKbye8amr
O83iv1Sxmhz0IrrJamCEbgTupi0Y/iUImlM2nieCYkNfGOkjsuWz2kXq1mnZw2QNIx5XtrT01gy2
RhbxR6JmJbKktBdvkZG4XhaXMM2mtx7NF2ZJF4RiWXCNoiVbJTADCMpgitH2LXC8qV3VZQgRTVPu
dKvZR5B5vBCys1cZ0TbKmejhKEj8tKZ6JSdqawHjQyuvvmi8eG7MwjmpFNaunP201xovU7MDa5+n
odXSrWKpydoSbXLUnILbZghGTpSzHlpCvd4n5daYuMvR1robsrkuFB7wewYElRINOTKQyedJ30+z
wTFS0WAOPKArSsDvMUXZlzPHH0ZSkeKTzWxJIqddcUQtHL3OfIMaY9s4PJzUU8mmGUrFj93+TsjW
s5ahI2JV9Hdo3mA75c+Gnja7RS8KQgqI7Wy1o6rUF6u0Nq2hWN8dQs7MJCRnZHlpR8qJRNJgLIVp
eAsDC6BbSbtRLPO5B835Sv4UBpYl9Aw9P9Yy/rB5Ka4Gg+vG4hj3eMGFl2z40OJ5iyblpZrSg953
a7POEaaTHOf1k8HMIPHwb2CPtcvywcyKeDOZBDRFncOLYx7Xy2y8kWgIgq8/auGrjYZiZUzJV06M
madc70D2oIrT14HW1tToOP77gxgs22+J5zoQK3KBOHkY3bENQoCDwVIUm7BfliCG6cdINI1oOcsA
AxsalAd0GTuNbEqOIfq+PE8xtk+IlYnHcmfj0YqN76xtteNVKUNcrTDWCnj64zBUytHpXtVGgty9
QsdTwxdt80kuDZnFcIu9gV4w0Je08OOxBgpmjuU771m0wSLzRsNot1k5vcDMrNleTyX0la/W1APN
ms4MoVd2ln+gtH7WU0wtveVGYNJiY5uCbD8lYOaPWqOLhwWqwxmILneL+aQM6VulS4MExtNQLMO2
qaMPUjBYKDbqdBznbkKUMuVr5t+ULd3KteURcOJhHHiZTJD55qwlEby2znAUT/EwB6ymFq4e2zh3
1Je1Liz1JWHX4Ey6CNicdVtjLrxJ+eqqoOP+b6ZbVHXBqLUbPSMv/NugvshK9yGP0ljlJWHS2dcs
yrVT5xSQfZneAsPJ/YFgoBVxOZIRVvx09e3sIkhp3I9Hm9P8QVVM0rSNa4jToFt+URrq3tbb5cI4
0wC6wyIvZoPGCF8p95Sj4RGbzypRyns7Dc+9Yo0bCa3ylNtR7dXd9DiGVOgiPsRRxNk/KIrvTApM
Ry181s1iOyxpF1SLEh/MLM1PXP6JMDaxDQeTDwqv/6ElEsfnUg3Pg/IsXLnW5ymgrLJWKuBFaDsh
KQ6m1t4TPYcZ1NH3kbbsMp7EDSXJh6UkAekJB7XVvWGQn0T3nvEXEhrWd59I2Dd61RDOl6sHpYo2
+M24YksakF3EgMMKCInKVqlW+SaYij2BoY4XJrmxXmx1M0yhdoDPPgSVVptPM4XSqnFGyR1YQLOO
O2QWi7qcEDM5+MC7ek07lVNo191FRwSyS9gYsArPS6a3AFA9BKpfnci9memKNk0fRLxGsA7M6SXj
YacBSb1lvJ8jwRKXm7Ba9WT+JdmOPNmg540rIhpY+6XOevT//ORgDftojOfTwqZoXUstkAXxPYnt
qTMTFcbiOvUv9/twO9hoF9z0nmyoxW/LqHhlWX1IQ4XZ13hH6GHjG+HIW7ntHkuqpmSmbm7bRnok
w9n7SbK2AETMuD+xPyZ4v55FKTED+tvABBSH1uJNxRCsPZhzGUA0mBFBMUDATAMgrzEPDYNZg7de
At9DtRcLd1RTVqYHTXsEDbfo87AapF1p1/FffZqWtj1kqlyYm4wcKpLpHIpDKGZK/L0CvuiR+sjB
q1H5BUundTe9VK0gj+FQzSavSWR5EVlbfetTrD3Yg2JsIUM0W0XRWOzXGnWPqTmjP8Vjv0Kl4p66
Rg6Y1UmrJ/MP6gZbjTD3Gi21HzHmCm+8ylMqyqmdJH0Y0WFjxcDi7aE8oX3hYOIdFAXwfJ0NriE1
0Jps9vl17i1YOONdIUaU6s7p4IRXRb2+RovCjK3UN7Majkph+SHKnZ1LbNiTLnrdly7HvJyaYS3N
Jt3pkxuSyMevQJ1y3/Ne/uLLbQIJ7AnhDSmx8ExSQgbyTv2MqW3qVRjm8VfVxEgSByZizjDU3sKF
/BCdqR5B6qlvbbJYGwup7jOqvulbxuzZyyujWvfEu++JmoIBk3iCcWhiIF8xtRMjIbFJWwrNgYPw
JnSTR+C54XHK3PISd7r1LtXuysKiT/CFq9T+NSn2W49VLltlqVzOZVNkp7zvs7U2dY2XaoDSZuzu
z4O9uPtRKcI10yls6U7Ooh8+1An3Q+sXS/kWNe2tmbA/iFVmSZ1olF3cpfaZG2JYay77BL4wtbqn
7KsPQ1KIF72aCzCxIhq/TW6a7ofC1JgzhebNXJOfxCxyVPdgJ8wD4qblfkqpR6xcA7BVlD05N5Me
3dg59TB+cdTCueNAe2mdpxEQ9acExOoXoVOtq9Cag7FVl7XEobuCms1rcVz8Iiq0OxNv3k7X6+4Z
2MZ8RE5aHapkCT9bOBApM6AShwZzRDTxCoEtn6PNINtMbMOvl+6xV5Due50SLZ9DUhUrJdHCDaNS
41BN31K8nG/21JMg2Fv9Vi/U4dJFZuQ7JAj5aZnkG+hsqWd1bnvowm7iFUZxkXXj9eFpZnLc8IV2
krqIGq/Rw9sE7+xWxZd90OD8evMkSioEO/8ACUnwe8nqlREDyD/YxT37ySy7a+nwg/9j8iADZWZ6
u6TSXhXSLQ/hgiipnZYogM/p+DmoI44Ys73982rI/yi0+EmS8b9JN4m29j/oJstPSLo/6Sb5879p
MbRfbIdtPJhdbFTwga5ih991k78go0Zt4SKDgAPBqPsn3SQKeqSWGLAMCwfYP3STiDFMQyDf0DSE
h5AM/5Ru0r0KI3/UEKvIRK4SJMAQqKg5OH6WYugAJ9B0MdIMw0p9T2Rq35pTNTHSW7h/VGhOHeq9
XdjbzqO0856CoVEeEV8c0VFHGzdXArJDWYpW0ChneWObbGFMeH3fppa6NsGTGkTof9a4HlkvTvKj
UNvXJcqlTzTEJUQwtLGZSAfT4LIvgZa5y6n8PRUAFX2Y2b62WvLaTM5LPS44/CrjME/hI1ZgY825
QO3RtAf6FuVKpHus0f6elzH9wkBNju8Cdj4yyf8ai6dmljLAlAbJn23/xtBpHDWaF6bazHp78OMf
pqLe8VGKk8xKb6yot91xwp/A1nfV1jO+u8UB86nN6Aq6BUGdmyCFHC1ywZTK8rOxP/StpqxZhpTB
Agl+3Y9tFNSV8Vnh0fGT0WHnIorN4MTyIc3rOyOqP8NMeTJlyGq1S8R3Qu72zpSwq2Xsu0UTt3UJ
3t0qGb1pXdTLfpFO+ZtN4k+JqB6qgv/8UcD833tcf/pTm6/q/FZ8dX/8q66f5qOqiUqN4h5p7++f
zn/r3376H0GJ3G++DF9X9XI35P3fpUbXP/nf/Yd/+fr1b3mY66+//fWjGv61FppH5z881FDc0EL/
5a38/Mv2q12+okom5U/P+PXnf3/IETNruOx4ZGEmXQXN/3jIxS82Jg6YHQauJ55cfubviivxi45Z
TcfgiW0Rcgknw+/iaB5y7EsIuNj2IWjWHOfPKK4M849PObZZAR8ZeTZeSazYf3AKTANJGoU0U8+U
bYfweCKjbBUWuXPS1IXhlVvWDN6gHdPUiMiGYNcug+WBGJ0ofqfrijFVSc7yicAa36J+1B4RgUjw
kjMzUTY4bZsCNhuRHPZSaFEwOXSADDDzxtnVuCrZBcqJOmRClLsgXQ679ixIkGM8283qd0TEI342
aYVTMEgQXde5dP5NEaxBVsIiSQNyRmpjgibBkD6pVwXZF7p7pe8lT+D+smPrDi559Lkj7scxRncb
igzUXrVMxS4kaRPSrsDEwIGga1stkXpKOoGrIthxSEpnyOYsm0LvWhLwRgQK0smtILKH9pCYuXtP
KpJ2IjQj98FS8Nca2MrO4xCm5wTYM5F0jDTIIScTleDwgaUULns94NNnz2EUtQeafQrixkJQ6SXZ
KEJojHPCgKlBAA1lO23uWmXsv3dxWYQH5ltT5TeZ4qo+FE83QewBwTdgHuEa28XsaAcZiCWSDkYN
KXDVnL2o1cKAsWs3eR1N1QYA3UPAxOFOHiL7IOFCJ8yjk5J21qtCfQAeg5jEDxyB9ofCnmj2ZJk1
uFSRRfvhdZwWhSnobMMpYrJo8zB+tBWDfPTRhgXiSzXLzhAn+3OndyoseAcinWfHIXdZDPuO5bam
6Ucrq8NXvQXHwa4/0b/praLuMoYS4PJntGawbGnCuPjsnxcGZBbrADN5lHmKSJfnon5M7SJ6L2OL
Jh2eh+2smqJYnkgr1Ci0o5pxnD2bv/5qVUWAD2ZQrjRVFbeLTArNr2obxm+Jg4VJt9nq4cGyBj2n
4If1RN6epR3SGeYheOokAWKcprFGQkrc38vF5KM19sBIk5ZtB+GzSnf13AzveVqQS2st2Xsyqf15
AmeJ6kVG2pFQdV1fDYJood7FyEmiQ4eQnEDHEqRkQ+/la0lSPI/MrstAgfqXeY5Vbuhdl1tCg63W
N7LRfu0igEDeMhHe5Zkl5nXIzl18r7gszLFvzs5HQmrDk8O7HhEgurU3PtJ8waUWyi2ERCcHzH6V
IQ3JmB3qkAHmyRglwFpDCVVoqTlAIX+KLO2baGwmqRksrgeisGj1FWNpCdlkx9ztWx0KideQElH4
SLTT5sw7EXLmjMP3U80R6mCzUpbbjK7jKZly/cMFXI+b3miuS+yCyzZnlw4W+XMhtPGZDK7szkAD
OG+QhJeUvFNcj5tKYsdb6Vro3IUSN/MqtDX2MDC/I0IrtNkq1kbuAEhLS7WX3Gz5eHET1dURQKL1
s3H9t8ZQP6EBXz7QXWc25uakzficam2vGtI4H7AAN8mqV01z33d1rvtOU5qfxP6YL1qPwNvvkhbl
u+6MtvBayZs7aaoKLSAU9zyoosy9dJ2hM4OuR6NmQ1ISG0PqldFsXOb9qzwxwzuVI4xvJdQjEAVh
OgSwPkMUifPMlrid+mY+8rQKnmu7nr4WZcwvy0jo40qoSm/5zAOtI1HADHxHvQG9mC7Z+MFbAv6K
qJp69thY1AfFXViZ8AggANetNI8DHLzTE7Dp8ooKJtsb3exQLVCUp6Q6pteUTo82FluAMqX4MtJF
7YszmMTyw0Hrx2Ucx+ESujEjklZU4k63G/WrI24RuO2ywFaANMy7YOkXvbnKChdBXrLbZnsm7TE9
SB2mSHQTUuPZkC6avnLw4cPRIF+cEz2yUKTYE/vbRLTsKBlS6d/A+4DgjNEbm1v2Zs49GrHWXV0D
f8VaAWt35sYqXETCfVpf0NhYqW8TQM/MJoq07+yU2Ms1jPTT+6Ve8nzfzouiPFquwh+PeV25ng2I
VmMzbffOIXJFVPtjrbmAGnhlv7qjzW5Ag6YxIA20yeNQ0Dadsc8tdxX7YM13lZjOS7et6X0oy/zJ
GhgRbKsqtBkuaeygy6QbPnokvTeSb685iNKOCNlyyVAbShm0Co8TeCTI1H44xPHrD/XI7W9V+l/K
obitElh1f/vr9a39Y+2O2x1uGu2B6grbwH/6c+3+zz6PzKTutrj2dLy1bV+x+yjQmZ34+bX3m69d
4J/v8/5t9/Zjofd//2M3+D+wJrw2SP++0dtQlpbd1/yjQ+76E79VgYr+CzQZwX0LPUMDKmfzjfzW
6/GPkCdyz6qo3U2Ettef+nsd6P6Crw4xPAJ7EwrdFTD29zrQ/QWDjqrzUwg3/mSv96us/p/3i+AX
2LCPru2eRQ7Vtaj8yRtPI9gznY9YL7exe7BIF/6mNEN6Rm8dHwYIyn6fCNsLo7o/uWrH4c8YmGla
Yq9/uGj/4sa9egV/uHN/+yT4EGyKYq6E8ytS4QeXfs9wJXV0JFIpWj+oFMlraBnJ0YCp8n0mbbdC
GBa/Osi1bswMIDJ7GVtsWjFGL0Ad2V1Hcy8uJnQcFr6SrVljacmdUrMO/s+f9F98UAeSBbhGmJIU
939ojyU08XA0uGTMJFN4rIqxaZu9zXqVDLOGuiWs/1+e9Z+9hb9eG8eyYF3BnEPQdfVu/EgwUJrC
oRs0gYcA2kcmsLXVihe/Ro2lWnO1jqwZ6Wc4PCeZFflkeBloqzGoddDnVqYz16sBYO1mzET7/802
tJq7z7/99Xp0/vunfvWVv7VD9+NDf/2B3x56Q/+FApKBDIiVK3D0anb57ZnXjV80m3sbbpLNnQ4a
4R+PvMBsY8OKuLaG8KcsgS3390deaLhpdaxbvFB/I9v8mdYPqOz1fvnnU29DtGSww2+hz2T85Pyx
98O7iNkz1AXKEYxuATWOy7y3YTc4gG+OutrBvW9vhDNofjsozk7k0Y0cG6Kl4nDJD9SsNjv58rVR
F6pzd2FMU4neS2cF8wyFt17rrc+Z466GTr2U0TBvC+rSe4L47CAf2XPFst0T7UZbmSrDqlMpvCf6
kKtbVmEtEHV7p2w3VrFMjyF6+FW8qCsjtDqfP0Xu9ZhYBGClE5ILAuDwXmIZZV8KN9zWBqTkorgw
2Ry3sqhfarO70LcQkIxQj7SL7qaEhCCy0STFOlaPGqJzv6HqXpHbEAeq3a+dpq43llFTusxjdygw
E3i1y0ao4htCXR8R95jMn2NcOgHJdw9ExbtekWPNUcvuliq82ZhRhEVSa6t9SbDPzogHplOdkW0t
F1Uw90jkt2qj0lDn0CLCLiEnNSHhVI2Hw5QNBsJLO47XjlkOmwo5OsttY1E8F22GJ6F7ftOcsKFl
HJeHvKmsA5vYEAw2Ik04DdNOGkvhOXI5miIZvveDsyXjbbkrI7k3rR5ZTaHhp3S0Y0ryFjRu/QhS
Yd6nxJ0ja2ybmEWR3QfU4F/NVUqObUYi9K5q9u7EZDw2mfnpZkl76O2OsL22Zf5ch/U2XNw3oSw3
ZQcvH/QV4uISB4uyZM0N0aYk+kyiWo0CowrjRAMTb3s7wdQ4KXaFw9bdsiln958bOZlJDVPs6w7B
m0Lb3SbLsDPyEImxMkhkBcno11lG0guGbtrZ5JC02iuBxIgqwRpVLAEQTV3bARSVbDmVhzlK+1v6
1/ZVU/PFS6Im38bkQx2iRkAxo529RtHJjdpbb6lm+uZA/IqmHMnp8s288bOMpcTE9yjq7kgLwD7D
OmKH3Udl8WQp5oqbje+iXUlzYYmtPSLaTlemiOlPY3ZfbF6wPG0l0tGbokxmT2u1ZRsa5BKpADVv
yikZMIYOreCxwFrP42l23/opF4hqyYrb56RZHRJ2uI+S3jhfcOPyaG0I4gMJUoeHlpnL1WfsNUuD
XHbQN7IduYK15jmN6WyZbjk3Hdr8D7bJJTMGPfWwGaFVVeH/muqIUTdu5t6rdAVlgopynT2OyZaw
bWw2rcxyCnXyQavRc2RXDTLg/73Z8Ux0rA9PKYnbF/AKWIDc2Pocs/nsIoECarqpEgP5cE4FXTu6
9FWRqr4eMlBhtFs8mpWGDLGK2ue+jtLboq4bXvdi3o9ZnXghnHbUBMO0yVDowqgaUCwtomcPL5Kj
3enDPcl6OltNwt4C5MfPeth1Xpf22z4d9sRa0GFXc7gxGwV5fOPIfCWHXOxJkKpwfiAEzcdxE0Oo
JhA66r1Ypv3ewMdiNfZBykbd2gnwEH1up1PbDtiWZoyWBLXXhH9oyJBca1Euid7hW5dsDp1YL714
nMKgTSz0FfPL0mGEYXa/wfER7iJpB1mJqAtszh0uauw+oa14hStKfxKFvcaqwgGbTtEx6ZQ0yJzQ
3SNWYp5kRZo4VwCz7/SY4yJORXhb1fHZJgONLwUze2Ip5zR2v9dy5oaMEpLAslfRWsZpkQzxOT9O
qj0Kmq/4+nulOKLdZf+rFNy5zN8Es/phuJGFRZcoyn4bTwlxYk1xTntoN67bNWdSEfNHzZaOp2jI
qiZ2AXit6nHf0sMGTWvUG8PoGH3owt6ovG9qlBEmnumiH2jDTTuCzWYGZmq4eAxmm4gNwiWuq3OZ
r/Owe+sYmiHWCrJYuylIJZnnYRcvy0PGeyJqWXrXapBizNBcGZiDzSts9iA2oiudyYMjcosybTVY
HbIvkzQ7m4+dHMOo5Xfr53xybtEW7QX6M4o4nsrqQq/a+D3CwJXQ0sivNYzfgxTUUcNLkSissFkr
xveCqVqezhAZ2v6jIkRrRfIkNnT+BScXJbxd0T1OHsHkHlMEZg1YDNS03qXaO6yr00xWAxL2fpl4
zpL4YhPwe+MyUTjSreKPJg0V0aQ+9P48oWMg2yLfzdboPtSR8wkTs/AZcz6G9TRuCHqQfFj4Daty
1KfNLBp5kBqr5lSOzFzV+Dt3mLN1BdGdvmjq5AyJoQj0iZV0iOJ3WvEEsWcgcMNPsza8wYWPM6vj
k3cT/ESmNYe57E+YgNDBat0YbfM+S056M+fX/DKWFvEMAsYeG+eOLOHojWgVjWwKDDirJrX7jdkW
hCKFOJROE6GBe7cMmxPwbu25Tw3crbPxHttEi0Rdar2DxLomP8bcOax9L6UxQYzpel0gRoOBQeAE
UmPgxfO2KfPmAamae55ttb7pupTTIkYDxGPI2CyrC6Rv8vr/MSX+qlqERolr7VpMHwjIcSndZql4
RtIx7wqLxTfnAdt0ob9UQ2cSJQ4oYo7BhZHfM1xavLpBh9sm65XlY1kmxKyOjlNkiofiiDiV0SpH
Pxm0zj15ArEXOv17WNKfkEfcoXDNZlS8i7aLnLohG8FtA8WyincpY/fEjfVaMa5d8RXhRqDhU3cN
Dlp2S8K5iwuiP3Os3N7cLdYWCe45dOKXgvDa3YSgrRSwt8ng44HALNGi4sejmqkPYzqpu5700u0w
l+W6FFP1VBRoVACMEH8Mq/KkjJIdfc6em/HA6BzJbXQDpeaVVtsksiTwI5iKxSyqyn45ko3cbggJ
wnhg1TepS9x7n0WqxzExWhjpIp495qSpqNstXBKGIq5gqcXc5ho+a89viQyrl9JNWoRyDhDTnnmO
73TMObvYRTZpdNF2cMHXQaC/ZD0M/LYrss0gSEqm7Fp2OjqdzaCNxbdCI81N9Ly9yGB1gkS2od81
dbFx29xP1D0lXnvqIsZkDYUlNGBxUqDXMaViVq0avq2L+6YqXptY3ufYOhLVXve9vM07NhSxFd5G
GKp3fIkMo00slZpWqEGszg/LkomnXyEa8HtZclbphwNk0y/EUO6J95W3Vefc0I0hWM+Ek5HJ07+T
+z2eFySaI1AGjWy22ilBFEW3fSuzJ1sxxaNRVNqNVdOwOqAnqJzVfsXCrHrIuYpHN9J7eOFMsSuM
JP5ALDyqvVHPvKscC28IsbcynD4zEOmHxsHmSe7cqgfhgGy++IgMPJ86mkfhomrJxjP2dEhg4cqy
0Ewn1rZyuElFXd/Z07Izs/m5iqKdhSiEaoCwU8vxktLc66nzDH/9aRQ1Hbd6ZhpKcTdFG9WSsCnU
ElHljNY8GpCDxpXEGxR/I7cxmJeGeWgzXMZhoW4ruj1Y1L02Y4MIx9AfZSI3yzLcObUVZALf5qgE
TfmhDraPrPGQlUxB+TDtKzjC16EKdzGTABYx1aN0iu8gNNfhFQhAqhSHoHM2aqTgS6ecSgmYxOn3
4IkCWInBUlb3sC55XWjgrBcNp5Z+h6yw+IIZa/nVZE/7ZhjEsc4G1JQA6Q4dkMVzN9I7407DQR2i
ZE1ziqbIpkiy4+6kROCkYtW6sSP1BYeK4k2FrmMMYhxacdbxkZJ8y7b5CeoPZO8rKZeIzms0Z7XP
tGpTLA36aTHf5kh7GZTv7DoJSpUgnSzuIp88vPzEmNLYShSAt4S5p9vSrrPbCSv5EI1nZcQPBmbm
RRtl9doL8wzXOVlBk9c3YUFgHskl4yYn9OiuKEb1bZzbfL1kqRuk6vBlQD4JWNuQGUeqpq+1A+CV
0B5v5sxFFIn9xMOAadwUhXk2nOEy5T278zrV3uwkr9cUUPFXClJkxXEDY3vpzpjFOb9sHh0pn9Qy
LR8hcq1Hk0lxGW+0kuBTki95KWDjyrTRs7N6OoMe+LRKrYZ20vbnkiDPlaEytmBnUwStsL5iraLe
kpXrqbVYj41hn+Yqd65GJsRtQg+xV5bVVzh0tr/Msw78K3rsdLZ0IQ6EZOje03Tu98WQG4HGMnoD
j/uk92n05qZODU1iJLUMNGiLhAt/WpCzWXhjbNcdkBwna+ksAXb+MbiawzyJh/Nm6uz1aBcsFHnt
FduZrXwnqpNlXxWCc3uxEH6u7LK5VCK+Z1PwjEjixMh6QiWXvIs4I7YX+sKouFslrfa83ghnUodk
Dx7FPOFcq3ccR+SSG0yOHbDEvgronGTGHCcSlZvbYGc2pcbxlzrGU0iqk49p13orARq8tKbmGz2e
eEPB+OGiGR76oAJiFNfiW1GgoacN2pqjsc1ZA5ZD625JYdWxhvJQQ7lBrO1UB3OMHgEDKfvJmS96
nrxbJt4GFTTtxpL1m6w0nJ7iyxHZWz+OnVdPmMKSTMdvLyijwf+vDRgPeGDx1WhJMR0ZomP7yPJb
xBU3IZTdld4bW015I+dqRXr6WuC83iYAE6ZCuSXjLH/rJ8kSB6DuzjFxMBWYJblywlqJRWbbZBTG
AwrIkJ1Q66wtoz+0KCdZeDa915CIjstM/xiSdmfYTXFgopqeSZKbAtfOBrZGg3MY8fu62GYDEXbu
qrLrV2cM3a0jyeZie5XT6lxVI6nG2eout4ZSPAqttANp1qx+bUK/s3yPe+UbWwC2JIpst0w3WIAl
NHUHLOW0VtT4Jahzs2FHgSvdxQOBkVAtKJYL85FMgPzRvookNaKtd6Dpuiczt8ujAkEYgylz+t6G
CtIPM6Ya9i5hYBJWi9g0p0MlQLrzygIjaFJH0arREqzbBCCsehKrjhWv+S93LtLt3LP+QdM/Xw1x
j41d1ls07sV7WGntQ6ZYekCOe/nV4oXbS1Sia3syMzJi4TcWRhH7bjgUvqEbIWeOka0rq8yemzx1
ccUVwxuiBVYaifhK9YFNLtJAxkHkT7N0YabiMDaJC0hXkmTAbWcWw8aeeOtUYBr3CP6rdZgbBLQV
y/KexbWyaRSLMMK5HnFb50p9x1cj/S53a0BmSeypszVJ9MQNw89S2oBFUnZilhlfxrQy7kBLJjge
sCszB55opYap5JuZW2wMAAwM2dS3dOPOsSqJcVbd3saEG88eO8ncy9Bh4o2fNETeHQVIVS3s3+oo
KJd2XiN8TnZOoqgP0tGSE67j0C8UQNcpPou50ECchmm3T8PIifmVhXxuJF9DP7lIftVK3c2quE/y
ZpMM3C2RhCPvRBZa7WnkaC0nczwMJbz5Fhe0kNh2g95OUy7h3NM2N8v4buKs2lDCEMClqYyB8Wrc
DfHybKjFCWFvc1bz2gmMKuPOjOwJy3KvfTZhG2KpI4zubGEyuppK2FPCcOry+ymf3utMAZuDsOOe
BACktbPtsueKwhdCqHDdkkcx+jq99bWnbzY15O6gIEGPGWHHCGYKR/s8m5Xh61n0oidOSLltS92n
wTm57J3wnCgGcuwq1V/C/2LuPLZkR7Jj+0Xo5YBDTgNA6MyI1GKClRJaa3w9N6qb71V1k00OOSSr
q/LeyIDjuB2zbX3W7kOzGzihKj43PX7Tc8p940B8BmStCPZn9Yl5M8IpvMQfXZU9RMH8pozN2QkC
FeFoyL16gF2A5n1UCgnForUko+hAdiGqw+U457a1xwYsXuxUYW2sTyqb70bRp0NNzJOWuj+oAEkY
e2pLznaaUS66QdgkZPrsRfZqtC+wCfCJqcup4ct9CtjnXei4mO7jJJIvsGIvTU0jJMdcwMFcLxhb
7FYgSYZrwa1BZmBTBdp5FMvAt3CZbw0rNbjTFdFdWdb5USxEg/VQkduIdmNifQ7G1HLsflBpAg+e
/XLUlUjDWafgFFXGEw3zyk7UmnqZc+uWwniXgtUtYXBC59MUPLIf+aVWwWanyJzgJmO6bBonYkGy
aInfzyEN92kPxghX+KHB1bv5Q53esMyoXQ3qMtGIoPJnR+UiicFNjGW8SwsjZj3b2eNZOs42aMwA
vwJxZMnfWQCCiNNMd6lij3kMqumBYEF4BuqnbXslCInlrPEH7iFvJMb8rJMLyOqoOWFKYIzSjasp
1Ns0srLHymi5L1Ux8kk12gfTyBg82aLfBGYtTxoVsTfm1Ipj183TTZzF8wVEKSZ4zdbIq3e5l2ig
GVK92ffKQonqWFq0aFn8gvPhA8DVdzCjzEUxEy6JtVzUbyqd4/vKMXmaKHQg9KKiS+DBNXfJ0Ndu
lsJzkXr0TgSEQPEjxnQvWDD0lx5eJr3lXbyod7giD1PdLtsynYghEkvcSdUumfRqnAgdsnR3qc3i
RizVZXSYhGcBf62GA7lCYoCyaJxbVU/xef/MV5q7Y2Tc5ayNN4EjXrmYHZ2RIdwyPI6bYVfi3/1F
w/BaR3mgWJdNz1SH3xDqvRhr0raIKDWAxaZtRo7wF1U4x27Q74VRsYDX098oYvJDcy+eqSW3Nrqg
y8okxoQVYvpUAahsSZjeF9RBk/EIxheTsrbbTsOb4CZZiz8e7pGpRm8VcgqEm3vFBsGRH0slORG6
2llO5vzW1NehjbhKumiu6E1ts0TtiR6Hhms93EezU02PfWd+lE2Df8U4gzqCRJ70uDX7+WFe1M6f
w/lVbwyQ+aL4VZuWHlsR7OIKrmA2a1QHjPZuRI7eU2Bfn6aqgBVWRUdgQ/3N3ObjXvYRZ0ofFqfU
sd4scwy+NVTOMVieVLTtRzAJ8foGleppzNtPrubYcRJ0ghYeEGyfWN3WBp2eK4AEf1ysX5vA4R9j
B4oqTypGMZ8BFKQN4m1SfXENVghw0S5+EfHCkQNJXLag8kS5bYeG9ESG+wQhLu3VegUfRvknwX6A
eHRdryV8tBZr7ozfweSHL9YqSA8hYOchJpgkDWI0xRjQurPUWfVtdo5+W9IAnh7JK2MnCegqeFMH
2a6pArX8mpzGsb1aa+LPLimmo7YCUgZFjWbEaxiaFSzU59kg06Qv03sXJiRfhfMi8JiQE+GEO9qK
vAeAQT4LBBVHBlobFpmz4GryUFh16OqTFBS9poJntXNuKXjIH8YijU4L1jTaOh2gGkoUCG8IBmrU
CTZx0UkTFcjRbF0dlWseJarRSVC5sKvMxDwAkfWMKCFvp8Q6fAjlBE79vYqI5AQ2FldM0xu4A7vZ
+u50HiWardHC5p8+JgDeIylfrFYPNorCMC77wiJ3Rd7SpFp258waa59FITnfcJ45UWW7cxVGO/ie
7wRZ7zrAO4elyks/nMfw3iEoZbDh2hgKx5BSgHQJgoRhpMIPErAl05jAOF3HZLcYrZ9axbFJ9ey4
xtMKNVTBWSWDhzUUNzFdMLtJY8+R5SjcSRfYnoGxT61NNLfoTp2E8zUM7fQBFQfj4ML7D3+PQYft
AirMXFFj2tgtNp6xoL/L+/mKt4VjQ67DSmrekuIdYWOMPMVjmY3MctpOxkt0aMPkifvNE19ScPNg
PMCTv0Va4Ft2+Njby6EpnDu6AOQvolfNr8yg6lKQ476JijTzeyXnaxEYzSPFAdZBCvEdjjOS0WAj
d48y2Zd6zN8qENpmsqrbZDJ+9IW3ca308oJdaKObZPnHSiBAB4tgKJj5RveQTN9R3YktTMXMdzvt
vZJpZNNquJnMPmJlQ1vyvm9KrzRbkh76QtlpXN43SncI2oBdkcOlmeNekuUkSldNke7ni5XslHEh
z1qXtnnt8pEUapD3W3MIwzdUcBx1E3F9fbLMVwdnNmeMCH6pWiA90+bKq2hmsrQar/N5g4OquE/r
Pntl7VZ4CwMtV+Tipp3i36XC/pcpX2pVGj6goPgNw9s70ny/q8ri2+bbzWsdEIWyIYN0yLSY7Ula
lPU+KLlHwyZxQCWUj46K+g8HsGOlb3/z+sv8uApIzi5+ZgfFTSKN+YT6TtxOtOTrzFSjL1y8dRbk
JQOeAUy47B5ryQqdBUY0KsiSYxYQ+1aykshyyUQSLJc8qYpd1batZw3gWpZwOLQmaKEyT78G3Xqi
nudI0HKTKek+lLgosihF3cvsbFvnzTNFQr2f8mEzMif1Vjokm+dauVo6EGMeCD2/aFM+cNWO90be
ki/W5bzBKji+t6OwHlTZiWfKCU3y87XlaVwQ7os8dRhGUn2VzhMfik10ZtUY3ddzgo+LFdUdRoj+
3Hal5REu2+O4c7bFFKpuFguqtosFiEfLoOjldYBhMXeUg90RoOvshCiuGfcwOJJ5ordNn7e5lQMj
6DXpidFMT+Fac8xg+8XbUtvVycj7vWGZiTkN+cMpg11Xxw/SVsyTzPGc0dd9riKouSOoqxsna5/D
ZVXftAq6Tv2jqd1BzRbe9XlcPUF7u+lEK0GoMb8YnadVilcGzUYa2kePGwi7n+3R0Kje0jBXfgEl
MLDcyswN+yzzCou7YAdK98CXsbi1zdg4gYIGLiAArObhfcAf/BiCAJnTdYdFh4LmkZdquV4W+smB
x8pLOnERaV66uuBpFfSD6LK7KSdFP9ZmPe4rAvPK1BWPXAtbVx+1R6VT4k1llNeCViPfjlkPhA7t
YBSoyQ3Ix0MYAYXUG6x+UgZou3nvc0UqIl4xAXckZfrCPRvjfIO2fWfCQNoQUBW7Bs03NZVvpQ8B
LfNfY7OZdJskqZ0braBeGR1d09kR19ONXrPHNefxuev7H0AhEBMK7uhtxpWgLF/tcJrXxiDha2T3
r9EyuRPIIScY/a5dkUYqYT8kY7estcc6gm7ZJae6Nh0YWiCr78IlMW956Zf+ojXSTQRx5HQ81+0K
LVE5T4OmxR6ZAzWx+8Aj4kWjNE1g3BpQuRXZHroh427W3zmDmR7jtjzHQ30b1mZ8E9PMyVY0T4tN
BaZxO470S8PZf6JVLd7Te59cAkguHoBrpFslbVBFC2kf6ex+XByuR1M8v+WsLEKe0AOf0MUeddW1
oHRxKZEUCOTOxllXfzpLmv3YBvpOjZL+e4ahsm+nsLtPnaViZsU+7CflhGKqUTduFKW1bEYVLBWd
3O+UykYntQXrknfmti10yCb6CWGbFH/M9GGXjf5gl1HC9nqq9npXmgTzi+Jk0419W8dqx4SEU31R
ROLmc6FuiIVLQjJLCB9IXZESzamfeV9FBmZxsvkwC0pQ2J5V6N2noaY08CXm27gedWmQEfW2ehYW
JvvGvNDyg479GJwTTKzAao7qUii7IkKgTO23tqLCYJgwYeOp92GO934dc8qmsyJvxiXj/I/2YdR8
t5rFJ7ImA+td0mX3lomNczghsIGKnR9lzSO+djCpZoVj91XlFxQvMdNndgPyG+Kf+ppV6Ml2/aAY
qCgxrW5Sabmfof5C8EF5T7ajhrpaa7sOf7c5qLfdZMP/HgZAIc74wuN6HEX3sNg9EKRKO6StiaA2
+GIevHwAD8JzVNDUUWndbhqp+8HG6aMq+kWXztsUxx1HCZNoxSm9kDOuV2IFOakYjoWVqK7Gk5LY
LAdDwfez5aFUgcKpCKYLf/Koq3fLGHOtHGgskQeuA8gLyjGig4f9c462z4IwyHYqg+ZhAVV30fK+
4zsDeuCJnCkUa6WLgRiWwkUovcJ5tndpmk235FZ9baz6fWKwHUJW4jMU4mkZlV1UTsU1VOh4UXub
40q3o4sG1NOriMyCfUhmT+t6sTcDtKgUWfFGHbV3y4oxhpRqeuDZ0NMV9lhfJWYGt4uT4NDVPZN/
ydsM3+HnRBcgxLbyshAZ8BSWory39afOZnFSxVH2ytsCk0BREgtJoFJETfpGQUPOQ4lTmx6XBaOw
+LELHbydVWluPLU9l8d49gDRhUjWlvmy0JS0pczvHKGl17PYmSUIu8TiCi7fJFeUsix2Duw2jftF
YSNAyLEihWuxV581N+VY9I1S3QdW7ekmzGzVjr+5t/hNXRJpm509kNajWlm1Ty/84oVxT/SlDRIN
qZLQp0QXe3Vm9SBjjc306CVUDm4Wu3Kw7XJ1bFJ8weu5mPzMtbONgH2Mgxlx1MYLyTx5Y40FGhQD
UUswABeKsdNqrViYqYcb09S3BjxdwmP3lqqodxAIeAMM9n2a2QAeUkCjE6osrmRoQKxrEoORtYmd
K78J5VJxUXiTastFuwsae9frBY4bvY21W+zS/CkQsCrRexaOr+pXcq1jhUgDwH4gc+wq86yT8QDB
Y0Qo/5MTl+sC+IlNOFwMlviaymstkXPvR5kdnh0le3BG6gH6AGyDYdrclXriH0kAM40WM+SL7BRy
wy/hforEvJpTfLHi+n5R4udKGXZTG+7sxrzGunUPLVJuFkQ/+gTgz4eq8xBq0GFD0kUggp2cDVu0
nAq9XitL+H1tJiMSv5ZqQ1dUiRS/qGWU+0KNpOMa0k6eCpV32W6IojDZsojuHWIvqN5A6G4Fiz5E
auuuJMsbzO02r3oEGZW3ngPW0QdAupQ+I6hDb6ohEKGtuozINWhOtLMHnkgPP/1iAnKD4FdGbXRo
hlA8TWvnnsc933A8fjiPs1ESjTCAqGIaM6ut0S3lXWrnoD+4oW8LR64aluBcgssb/kRWgF0vsDdz
s3hll2kHLqWZN9R67lursKniMXDLmYFI0Ydbo7UytxXqxSrhHeHCqTaFIrzSAVBUmesRKzu31bXw
YEVhcxPhdvStGATN1CYveOMiLzO7F+xjXAlkvxzKJg/v6JnjVGLrkFiFj7nrhzS6B0Mg3uiKPfuS
LCYcRCk3Ju19vm0miqu1ldjlqvE4l9GVOplbkmd3CV84NwqaY5WVt2LSLlYK+xD9c9taanmgLMZx
5SiyrZBsBwjYs+MqY+dpngheW1CtmlTjUDCRGHo2eSzQm3tsZqwzF39CbgeUEm51OgvtlLY6c10N
r2GQUpX3qjL7yKIWXpvsMS2wKwijfCiVAPaKsBzfUghyaRK81YYre8M7HMEMdqByW7VdtFMip1eA
Hk2RF5XzZ070ApTb7Li10YcuzbkoAF19Hizm1aJeUj9s8SCOFhxu5knzZPWi5+1TKGcQacYu0/54
pAYIE3qtbcsiCd0eBlgxc3vrBEqzPU2+FQjiaNGAsY9IFtNZyA58IAtR9qTfMpU0D9TqyssWqW0p
2j4yl9SnqlqJ0GnZnflELBgDWf4GklqDkFPZ5yJm4qur8bUy5bhPdFGRj28Bp4UjNsGlWXZs6+zb
uK1/BpYJm6IKodZOcXxVBgoTDM5n+h2ET9v8V170zHRR6BXYtvbK4IzbfFgnV2q1Ngg0wdkR4zuL
13aPp5PXJ6EzTwEQ7BWFCPcj/fXbbBnDa48e61EDZHhpz74lKHVxi5kOcJBWTY8tU8uRn/UUy9jw
lmhWLulsl7xOizq4Lore+EbC+dBojdia1pA+MulP7ox0DJdYOtcGWtBdXUIznitGIW4f+mfYiPFE
AGe5AfRKJtHss9h37MA46IDKkRj7bJeoPexLgk93MjO0E/b38abCpQldDn8LBQ6z1Xm2WQPLCucZ
/lXafY+5AeduTAL70Ri0K2PkYntFN6QlA2PHklSE7EZe54gAkZ9ibMu8bM4EUIvRYF3BDtRT+NN7
A6DDzSybAjKHFtXvVWDPipthCv7VgAhzqGHl2kRwgFQuATpO3iia1FMraThV06q9abpoiLfdvLo+
Mr6k9iYGMHVNtRIwjVYgyxByZRgrKTyJ6OaIKuLRjombVmqk2pi3oEeuRzTe1ab2K1lZ5KV5MkgM
fcFX63bGEg2bJieYA6uJqU2PknYPt9HrF/uqFdk2srivxD2E5N5UWw/jqzjpDfsxX4+LQR6ov1Ud
bpP4QRT0Pc9Jp1MgtccKeuclGhmH5iE9j7pTgVjW+m2S9R9gyy+6wg0n0dkS55RRHPOU3raJZgAX
AD2zXohsFun8lykce+vKRb1RuxhkD5SUwFavMpnm/VBS01FYl8JGereG14iZNnB6XzrTtu2Gk+C3
Eyf1R+mELwlZNRFFrYcScA5M5zD1mS80dD1mQ79K4NBs1EFJtz1vx3aD6yo80rEKxQ64PZecWTkt
bViD64p0yro02ydFK09hAgAlwMG77oyGd62dt1Up6BJaRmurRhOT9hpWc9gBHocpNO7riAUofJ9A
/WitBEgvdMDheSEDdjMWQfIBPor70dw5ptfIIPMbKeBaMdxGWEaa4ExvSvfKAHYnbehcDC2hvVfC
dtil3Fw2EPep2OTS8GPmceojcN+XErIpgsYl0sRPaWhsopWDSIazSMotX9LbuhqAQze4+PQz4L+H
oDA+bXZdzBQQ85HawKNHdqBsp0SpnkwY+PiRs+U2TeIWSmDaYNXNQSDmhl8NEy9tTPYkPHt7yuyP
rLFYDMhONm6zFPKjIen6NnVMdlEYU8TSaEBAByU7yLEwfE0rpmtZqJd+bOATOyiQZ3NEet5wuQ/f
omX9lmal+Uxid9mkU5EdUExKZlDJPMw70Rq7Sx4J7SkHf41/McbsU/fRyQKbznJBDbYStvUbMuu9
YBd0tDIeDy4IyncO+BDnc1w6Tzn4aS8Fj3LUKjvZw/kgzJvL5TWKaU0hNZn94KAob/R8Th5j7LKs
JRQFtG7N51GpH4OhfVUO068dF8lFC4o32ID6DdeV+UVoWrDHQt3czZh/di0ulk+TO8Khr+r6IkSl
X3HXaydChMm55cO9cCqzu2iyDAWb32TaFOOB4oH0s2scHME4M5yJOKDeo/LRpNmfC22Jbsmx5n6Y
N2A0w8RvGtXZl50jXpLJ+qSRqzsNI3qzmeHqnvjAb5MViWhM+l3ehem4T+tMvoN5njyLCOEDz6vL
lrTgZmmKA+7oc5qPvwC/D0sXdidSQgGukiGZ90AQm8E39OlnLHCAxYCQEZlmMDB94xn9/K1YQ+e3
cVXeUa6FpZ/eDt5YanZnDTDEWFir26DMHBTrejYfkpL/8IjpwM1E2Xqalb5g1TTeOz2FIVS1idd2
dv8NdohvxoIBmas0jxciPyJVu6jVLrY07bYaGVxVmXyWocIiYdTtoxm1P20WB90eASrflkpvPXAD
W/Fo4QDLkE8HaM57MrBiHJWYx4buP6/K56eSOC5mx5gAp2Ec4NmWt+hB+kly88FawLM/J8ubFWHI
ZHnstCgtQMLUlFdBm5nzvh0pkQKZdM7XNYcN4/Qpz+gTX0JCA8vAL7WghH5jWSHndzz8lKYkCq7l
ZOtLROClgBmOsre2xs44R2hnj2HzK8t2bAWu+xx8EVR1A/llkm3h4xbL93IYQJ6WxEBHa7HeuHuw
Me7MAzieU1dTZM7GVO/3pgB4D61d31mgdg8xF1nUDzU4zDkp8l7th23tJCeDmM0t0A4bfaLKXeLR
u7agpbMSyDpwb9KNmUT2NVg6Grs6S9nxRNC54izBo5YxchS20x1teo32jAvZflnsxB0hMuwEA9cH
HkCckBpar4WqztynEtHFL+UbTcRbMFRfhoCKCwnMHAcuKiPntgjf0UwYjMxGPOQs791QgQPcmmZ7
n7XgcKUs3SKebkoL8ONS9S7LyOTMMtRx1XSUfoJbgr6tgvuOtBpzb8cQtipsEe4wgYXKxucq5h4M
kAGbXN0fWlL5cLNgM06LoW7Ldn4k4Dc/T5FywYGNIG05T0CJi01SAqgjHgzl0whdKL07o66dg1kU
t0WmP5BdbPEztYDr0rwl1t+DgxgMUrMy3BVFIPyhLu81XtN3Y5u2u1zRAQxQCQCB2yypKsMK5cGD
HZ+0orrDbQDpFgUR1+y6gZ1RY0UyO5tQpresECgiyfTH+o8vR1EYBL854eMWKG4ZMalpGgoU5TXs
xzvbVtxlbkeKKoSrCK6vcWPSiAdXWFVFB6p5iPfM2hw75mI/k8SCEVjVyHmlUu/rMbZdx0wLvIbx
SsNVgDY3iXGGRVL4dki8AMdtB1fMamTxhX/G2scEv8McAPlQUt6ixOK27xXVjeg44XPRZnAQhbl1
SDO7pcFEgy2Ea3nXc95gwZ1knXohMWi+pdxxzZa+iUStrqNWy0tr47SX4bzmrcFqPGMbH/fNUE1n
Rq+GjZrytQzRqg2pEpJ+RUVuzawzJzm60jprhfm0cxY5ns02mW//CK/9A6jyj/jl38sT/wxc+d/H
cv/yv/xvY77/B8O7qglC6b/P8d18ZN1fAC5//O//HuNT9b8ZFpE7h4Cs0FSC1f8Z4+OfqJQaE6Dj
JqmtjJf/F+OT5t+ozyN+zaHuCCGd/09wkcbfbNhKBvcPMM1/hP/+E2Tzl98QnvR//N9/Tnrzo/6a
4ltBUTaoPJ06YDRmMoP88z8lZgX2VSVMcQsYeLljgLoaibaecbIw+7uCkSqePzopr2r2sURXu3/q
y12HAmrO0Z1AvmB17U6cQF3qt+3DCh0r230jnqWu7WWKNZrOgbAu3SYB/rHsbfVuoenXNF6X6oYi
HHf90WP1SPagU1N3OCnVV4lVjNfcvA/ZLN2JbGc1j2WO7mmB0i0OXVhvuLqUGl5guNVluWejvcOE
scKJs6g5lvy/GIi81WeV59zEQmRmNNsGNGriNZj1RXtlm0eRzY9eXk18QjTlPQxFQoPI7wKtMHBe
Z7RyNa8/4Q9eWBEfFLJ0esotOtw3hrxJRb6NlWYz5a92+mkxjsYl2NcY1jxiG1tLYlduOTp+gzYu
0i+tqs6l8UCV0y4aPiZZPhs2gkAwbqEXths5ltidn52B6kCmibyM2N5HviVDIpUUGZUDHyKWD5VX
ekjejWhaalX7kT2MOv1OY46MtKmsuzl+1+vDEE0bvXzrwxP2qY1h4XFLuRY2tzlcKWjDfhB07siV
Wdvka4JD22fiR12+7OVRcT5Uk0G9weaa9240fxqLBjA/vtJ0w8o3YlPNARj6TZqy+kapsV6xKxxm
BXGgGn1FV4CUdDfB0NLBuQtKqgaJh014wQoWVEu6G8L+wt5nw04TXWbaplJFVpC7eSAdafZ+Uw2+
NVW3UqwLXU/VSh/OFqUBLfOLhhha+1H9QdeWq7AIorHNBcs6RLS9tbtkIbDVJ94wx6dKwHkuHyha
mZJv0M9ujaxRWKOnE3ywdaIO72KKaakAOs0hnrE2VIp1XSGR/fh+EyQAuoCkyv2B/5QM24PZ7pRS
eJNT7PTROpvsLC1S0kWgu/ildouNvmnw3vXDeNwUdN2H5vMwvFVLRYTjJmspVSEcUfAkrD8xNN65
0rvILXSwvqWQWNjDbIQ8JPGXNY1+1czeICcWZAl7RcmtePEGdngLnuyZZiFDV7ZtLbd6vOwLpGQ6
1fjTIzWpkxd3E7PUV85uosiBJrMn97IidLto3tYYE81x8nScyJl1NbHQKOI8qA9VOl2gTv/pJPwv
ThgL/kD1p5jw3w8YtAsNboGAD7TG0v90wEi6yJ2ow5WlZb84/aw2f0pHfpe0wFEUtmjXEKnOIdLH
wve8cjBni8q1gczGMsHDB+GSwXpFmhykugX4wXb4SjJgazoq/xrDmvpZTPcsF5E2up+IMGLMvwOL
WnWKjT5TNFRux4SbFwtjbTiV0f1Sb8s1KKdRP2SrG32EAC7fGUk1gg42rSxK6Ws8zeZAEajNM06M
cDmb+nfENiUplJPZnuq89LL2kEQfOHVaekeGFO/AY7bqK8jMNoKMaV7aCMY0aJVp9+8/VJXXz7/9
UNfm8D99qL015yneCfCi2ZPo0ivFJl60koNZveTF+0xWsxCvpsWHsgNI78/1PwoyeUX/12+OFSL2
L38EXWqmjYVGo2zxn8qyi0FRbCY5ZF3S2NJEH4pcpKKwvWaRRxRrkRvmwCWymHd9bqeGdq+bh0J5
ra0Dmca0RDnZCO1ZxGeeemU+TMYptAH4wvCnb9DcswfgMP0fuAvrB/NP30bKKFn9W+uf3F75h3/+
4GC0WLHqZPDSnU82Vl4vgCFZ55kis3//K1r/Q//6g6RpAWHT0Hf++TfELr4XY04xI2Ui5JTAOIVc
ktBS96gv/8PPsv7lr0VRvSNM5ghh6gYgjr/+tUZb0IAQEGCpgW0X5r0V0KzWjnu6y/cDHMECxFoB
wRb0++tYUd5hyJ1qHNLSN3KxSUdwz1jEi6VgHZo82cycoL63YVJQuZu/iFCBlcv684+rIHmxNQjD
Pn6UzxEP7xh330pT+Jz/rpPVh3gQ7Eg4zVGFqvB2bL9U0P8dEZVF9Vp7pPyyOU4XXdzVNiIXm7Bw
vmtYzFporo75OxvSbViShDyYGKMJ97NO5monFjSCoHofcnkowXSTJdnoKkfJiDrdZHstfF4tn31U
E/FDuYwUCPZ+svySBAhTqCOsRlo0dxvrUzAhqt9ieNIQycIc7rbKRZkXoo2A2gWPIjvEpEOMbm8V
dyUXV2kRQiFTrlok3rkRW29D2GxHyFDG8/oatpp0Z8wvEb1v6PboLMveIXA86A8o824cs9wTN+PU
b6b5WxXn1F5tk3RCEihPYtxA37ONozf3zcQ4zv0AtvbXVr8tPgJJ3B1E71h89MSHI+tiqff03gzd
fvXJd/cDbw6TDWCtvIRYtkX9xxsgL186mr9rmx4HfKe9Urmtdh5JdSQpizRChXixM/xD4KV3i6SQ
Iapciux8naGts49pOHltOXF6zgC/aL9rz7VOQBAawxo8rRd56Jb8EZs+kWeb9ydquM6yMbN00vcx
ekZC6d8eO6UruZE6vNqWvucr9aWtnvtMPS2qzy7EdeJ91OxCFudJoO6s+YvyGlaWA0DZ2isp4A55
9/UY78Mzvmuv1CNfZzbjx8Fu851GPyQD65nmObWW42hiVNwVctdGBmFgiNLmM9dwHzvu3sLS1WPR
AU6xvlK5Mm7ydXHCIKMUzV6Qts0o7HHMWyP+pur0bkr9ICPBl3Q7vnpbkW5z7dVWEXUN/rU+3FPy
vAsNYsLGaaDXkubso5E4B7LX2MNNwotImDgDAHrB9bwnxvyQyafBGG6kjm/LMlni7oLwySYTSYsS
XZ2SKKOf2Bn91/EmD+5T/ia2ckVkZSd+V/df4ySZvjBiksTQUWJnRgKaGtFoR7s9sgZhhkk8Lf/t
R5N5xPRt9rQFO4mMknc1D9D1fktW6N098hYGQG/k2QpQ7XGLbNIUQkD4GtPbBNbfyxz0+FI7RM6V
8W+0fxaY2Ih96P5sb3hFqs+1fekNLJfLXjJx5bgv4WrxoqaqOibm+CikOJAL36D6PqzVAQvVCCqp
AaqdA8qKLKKeffuFgL5r9dex193IoU6RIsMoCB/WkXLE8907BatooOzRsI2qr6J9QeLYa8yac3qB
SLTt+jcRR0/6RFypJa9Thz7znWQJFNy0jh/azwMkrqWJgDX8ahWjJnqVAKLOpdzGac3QPTOQIm3D
JOJukbMyIfMBQiBLeV4mvivz/cI4avcvlnYTcsy2w0ugklqFGYaT2+3o99RNjbXkRN7lFchCu5Zy
8cwPPSu6wwpcD5RuK7WrSlNY7+m6r0XUVkYYsThjy/TZGQesxRnJewiUDB+9ml2QznyznreSpBZw
wg05el+yExx63UMe8+gZ3kzZvBFBe6lV2w3NCSUKbck8yIa5xUTSMHmMm/eQ4AnhjAO/rc1EVWjy
pBa/BbOSQleRgfcbyvAhmJmdkufWIrxYql7ykE3fBteeGjbZRAUbn4KigMiel2OUE58KKjYRzZ3S
3tfpcgg0Zl4yJyaQa3O1xIyUpq8FMjRqFdj55OTbxQOvBnxWm6zLHll5RQ3f0uww0GihfKgjYE/+
KB28DlW5pmOGaFtTpjL7dCi6a5ePbbSQML5G1su2ymMrgBrybe0EFOvK1/hxtYH3okfoZ6oN1cLt
eQ8RvIM7mvkhRAzNejHmh5wmJ7ulBCEtj4n9reIM4sjDUnriQk6TGhYYAxeoa33iGsY8SADYTY0b
sMukOJ5Sse+BRg7NLh0IVL+N7C/S7lzHlKlYxcHQL4qBXxc98a5RvHjYh4Ja4KPeneX0wEqrDvYZ
UwHYFKupkC9z1wFZ0tbCa6mHmF4D7l7MPkSZvZbUfaqdqtWuQ3dg/b4UCHj8nDy7zZvkHUY+nbD1
O/EwN+jhID/XyMs2uY3/4O5MmutG1mv7V154jopMJJAABp6cBuxJURIlShOEREno+yYB/HovqO67
ZiOTr4Z+tm+Fo6p0gQMksvm+vddmdx/288fOg/6wcJBg0AYE0gh0ahWu63G+yd3lYJC4ek2Mktm7
tjh/D6YNV5ScHVZQP0Vlg0pmht1psmOxhg5nWJrJYv5If7zW11P+ZfK+ShuKQ0eclvxVkoy8rCGE
vsNCx7mYGadrmCQRwXYcTEjdW7/ORLDkaxhVe5S4yMbOaOxjDwIGD2uBfHmnPOBwgo3BBJ4zE1Ef
Dm5XXli2pntNROmMudBmqM4jcdgcXRu63dNhliwylCn9bgjbqN57EyIyUvSYTPEbl5gEJ3m3Bs6t
jeZ2xloV6/wk76ZwBkXaBNbnlqne1FO4cLxKmg9zT3RJu/OoHBdRQ7vqQ8+qPJCg7JsE8989h3sc
rdRJ2rto/mlZy3WvyjPLwRJtQ4vo818CO3tLPgxCaqKSqErwYr5YCn9KEByrzb9aEK0hqityxnYR
Je8oHw9uxHH+o6EHVMI1mpFJYq4Ja4Z1o2lwUvjbfj/ZN0eM9rjLkacLbFhtfDJWdHHwSS71tsjl
5yte9mAw4EMj9GLWUYudVQGnDOw9ZjagogeBD7BjsBMLTPZmulf8QjfCyrFWV7bdHHWSYGRdkQ25
O2tiPceRWiN0qcRpUmbngyCQiCgn2lPHpWAnV5O9xuJb43xx2JyY/UJzAdYLfr+CbBcXzc+vFvxE
D3g6AdHreu/m4LzR3Y5Aml2K+FGT5+2sZN8gdaTkk9vuSdnJ3dZfp4ZNTCsa8yj7OQl3P03+Li+b
k04hNOyLkAbxdbLtUlR/k6XznWrEIXVOiU4Pl55I7oLRI5orJ0YUHiEliGr6+59mzIljnx01Jrw1
2yHTJJlqvi6o/ft5edXQhsvZfpTdcd5OrXP1jayg65HkL7vLI5oUwyEnJLIcf/RMmZMuzvGQnZFG
CHPJcFzt9nP7DiLvsSe4KiNDN2AjmtBfwQ7o6fKHAlMwbSkUlaTo8rWf59DGOZXzHuvCpRvM6lDK
fW6z++QZwcugy4gaCDTHhRLrYSbUDc0cguUvpf9hRPaGVp2J9p7RTLkZk/yJU5KCNOCDsSiwx0hq
oq+9ZGdilafOwlEZd6KpP3WE1lSK913frTRyUMc3fShWN3SKlTks7JpvxEGdVNNVuVr3MYDO0cHQ
Sg6xf1/CKLEIGzPLFSxPpJB9cWOZ7tqgeV3REqa2OaEI5272BrZOUIve/z4A/aPKMyVA/u85Hfz/
reT85N/6XwQaVxRT/uey9G4sYvI9nlSmtz/xd2Ha9v/SgvoxLaPfOLiN2vgvvpz9l3I9CTWSg+sG
jvxvvpzj/GWzaksqOVJIlzr0v/lyDnw55Wr+lPB9X3vwBf9BYdr9fRJ/fIAGaU6vRantYMup1tvq
D49KHI5JIzjYtECoaWU3k9r4MxbaEui0tTihrY9/twGBixTec/RP5IdQmXI1gmZOBfIx7cNuxNLl
5tcd6V1EfuHxrQ4oSajMZvaw3hP0DbHI7WrAQZKljrINf9ujiuHaNVqFuYMVU0TIARUKFXrGMflV
0W+Jf5JI/3a0ttKqnG2i+KKuXsBH2AUYEyqs+GUlLwctAQkeyRJdDtHKZfFjMWl0TeOJM88tvGWX
R6j/c/wXeUzgpJe3UEtM9Xkqy5BS2o2typvEHe6tNWLf5l9ZLlYqxNhB2cO9yMPNGOXCKrPj+RjZ
5TFp5tOoAqzTs8/MKG/mmZqOxbwhYXyERfjB1cCkK9R31/7UBSTa7ERiX2UIbkGr7JuoO/qePkV9
+a0dvOvIMtSzsoumDTABzTT7CUWm7npcJX9y9AwkiwYcecFjQJ8zE0bUQwnY/nLEO8wmNPGFmdhA
80eoQUTIJxtYvN6o7sEcse8mNLd1qjkssQ8pyFCDv57OKc3QInG/2u0cfCloHofpkOGBqZkfXSr+
lI414aefUc7G97Kt4VUkqrB+GnvBviVRXF9NHQooGmJ4aGb6MrgnyO9DGpOknESbpkSfSR5lfpeC
O7vOfItpK42Vc7nQdj4Zqsa7KHL2vnYO+8vkE6clWyfp+0EPyV3K0suyx0FF72iwoZLTYNrDThrO
GFWJIgSGsUrfx0FD2QKEVXqBFRLJHW1c6udDeSv0uITI5kVoFuQaops/mKkt0LmLyLBxCKBfaxLH
c1nF2GmsiCqa7VS/lsSUJFZN9GxjwjRzF+uKj0v/bPBou7R9gQSm6pOHZag40Fkuywgd9/wmxsBw
jKPmIXYA1mczGXpVhwuS4CYv7KMSq3Egy8U/9+Z6Bv8112B14MSl9O8HM7G5rKP6x4C46D4xQ/MZ
d/lYnZouitedNCpAk5YZkDF1zwsOtOx+ILfpPs1rUHzGnldgKpxc992MUJRNG62wr2hh+8/dUrrf
l4pL72BqLPT/s766dFWGKr3NB9YMbLYunIdscSn0VsGDotXNGEtsdJhBOUl2SR5sbXKQ+u99vI4+
LYvYECkddTQOsHIHaVjQxaeP1QTm0smHzBznWeQ/e8eDOIGkr7sENReJPdBIfvokloUTVAPv5rIu
nPInbgLz4KlOJNeyTOvue57lklqY6auTFtgdYA/PasaTxIfuF3odetpT3I1wFaoFGfqB/xCaNfeL
umfw8BuZnTgJt0iSd8tMU25HMnSFQMVMZX1ZlGOWnmFZ1f1ZPRBqfyUrsiUrd83lbTF2QL2iHOvI
3uYDwKvu9YZTJqJ/iz469OrLNYPddmLmgVWfPHuYBAl6mQh+EMKCQ9kJyznOuDUjGJaoRjY3FTts
ZKrwtkY5oXmtCkMVLekVHuAK3FXPWTNQelfNJk6uY8lnfeBRtRQ5wJafZophd07+KPIApxabGM1O
xbFxgk3Wpf0RVkru+d2Jo6yZ0HSDLoVN3Kh0WPYxyJYE2Wdz5IgF4Jwuj7lJweVKNp70ptgiog44
Bk4n1Cm52YAppcGYcTGjvXiQKwQk7oVMbir9iPX2eJJ6MosKibkn0wJRHibmoL1sg94fzpoxGiQl
SvKRw3pmDx/UcKFOk2nBfN4ZP+rDtiXp+wwAJ15TCqqkrlpB5VII9F0Lu/GCgvPcElFlLst4rAqy
HwjzjcfeH9/NiFGul3qhBLE0HaTsAn9JfaqNARExS9TyYdcOiPt9GTX20Z4U9S7Fd7spdERhQwyK
qc+5SrvN5TwM6U/Mf12P26dvlhtP1yUE98mWCREwTXYGEG8WezmVOLvJ6vOdI1pW7YbY/VAwZF1u
hjOD5usbTKvpMmoJdd7ZVL7Py7jQdFyEypwdf3CSCBt7mCjrjNSwaWoUMhFLJ+4RMaQcUDr0PWck
RozFZsj28CXpmVgDhDXO167KnJig20nQZxFLh8WgYoOvsklfjHODodlYub40vVtkBxElcDdZ1DnA
WHLMKddMgDp3MfGExQ5nBMQVl7m1p8rLiYFCjKqaQzt7wxwq39gexPzO3/glasIfH6j+6zJyztsF
TWRMKFNwcXs/i3KPencmnWPk4ATfYVlMMPipBCWbjjTWJq8mte4YF2v9o+zb6fuo0EbiHB81I7aP
3MsUTdfPvo0hj006QI+OQjSiakNFspf2hxbeNu3RBHWpyBLxIXfViLWsIDlrLAJXHTpVLJeojM1n
B8edj3iIBETZcyzuM2N/d5FWljhazAYfNTLF9Bv3F8WEFQ+3blQVJ2VdpumJ77jW7WKXKwChuI6/
uN6n2M0R15bO+KOcu6VAseXMdyxPCh1UDJxg5+s4eHDAFjjIWYblZlksCgzJaGxYWrKLaHR61Das
YsSDwQPWH8gnVA+qHqCJ2MYdRo53pnnwaWORC9p2FOfKCIPAzoiI/BL8DOIsAWxC+PdcIuHEte8h
EjAUhgN8+ShHfJJAgVv/ANCIJNlqZ/XVNsrNjgMqBKy6iwYRCH6bA2EqJOd9qvbyF5JvhJ+qmVDZ
IUjLqTuttcYGGAz423y3RTpMvcZ7X/cOHcxgzfsH0Kij3nlm5PUNrZ4wBtaCl6S0zWokAjYq5CqA
e/ExoQxeUbxXXduWe1SI+CnrNqhh2JLVymjygo7A0SXDGGOXm16rr+aWUv+6xUE3ClAJXriYQGM/
NyHlEp/j5ESkNk2Qur1NcJTAKBmz5CvfbPBj7VeDSXvVZAO7i0/FNouBFTMfmikL0VDP7wvhVLdD
qiBhBW7NB7lC+jpitUJsNgs/Wo4ry+U5hjb2HjTMiVUmVXAG/1RnHWO4hOIGMLVfneMqEDZy6lrt
77j4UVTy1wHOjUd7tCi3E35AdoOz/+eHrv9RxPPkRPW/jdXv0cv8n49VR1ZKApweU7u3P/DvU5Ut
BQcWQQtNeNSj/n2qkn95ngNwl38cuJsS6N9yH5eUJzrCTgAJ3rf5M/TQ/y+12/vLFSiTiWsiZMkX
jvdPTlVy6wM+OlQJgeUD6hjfj62V4wXPmrarjWGwSzN5qEZhX3hrf9/Em6pBru7lsC7BeSrL6iIA
1HLiSzbCih0avS6vaBE6rx7SWgSw51UFF+DRI3z39y08FiI9a2BuN+bDtOPGgOehiHp2Yx7k1MwU
jmC6b9qLahihbNo9y2GFX3XvWvRPX7/gyyehuKjUnKJQUnkOB9knx0thurQnVuZAwgipcJ3fnXfK
Gj69fpVnXWD6G67tkQlEq9mzvcDZxBGPD7GImWO/6fxDqkZxOUerwgHbphjuwSbfVbYd38Vja79r
FnTxr1/6uUaAa2ubfAHXpQO9/dJnvzDyVTuhBCaZcdX5VzrBBYRJ4OaO405UEgtVURbVJgx0xnrQ
+xX0nATac+kIfV14vb4ZVOV/eeOutqs+HoHbXbEEEjrhC0n6waZsePREWGziQEUx289ZWaHLqzlt
ZQ25p7LoEjRQ4N9nM3tAfJsXzUL3lzzp5FTrSXwmgYkBKINba9ySgjvlld0bo0JuL+TF7WmFXo8v
Rdq///mj26M56K+E10QkGAU+GalAn0XmdN9monNOvSWXn51yOyvqlCKEpDWIH8UlLHDW9UXToyF/
/XE9/yx4Wq70mTP4VulL/37Hj25Hr2y1kr5L8BT5fIhZQj24wUNA60xY94kbLG/oI/40aqj9MAn5
hEdqxsLT90M8T5GlyMaOAR6lcJ1Hz6YaiRq56xacLBWLaUzo0q+WV4AwtR+uF0osx9qWzbnF8f5O
mHl9461sGsRnL4WhjGDDpkxEqt2ze5p7+OF2AXki8rR32w2EuXUC/rcTR/NplSI187oyeOPRP58g
qIpxDrVdZiW+HybMZw9ibNQYRGl2rEnlOPEV1pTVLeo3nvcfruJs8550kd0HnrsNgEcvuNJWF6R5
lFNe7nmgesiwCIyqfP/6OHrxBIl4YYbFP+mRC6rd7Z8/vkzKNEFKLAVgDQ60thPnrNIRMpgcW+PJ
OnJkzEgofvf6VV9ERPAFMZ9TD6RcSIaF8+zXQZQP3Fak8JApGkenVuJavxw5J1VYL1S6SoMTGGTR
FltlrA6dUlTViIa61diG1qwFwMVibcQ/G3TDh9xqk+SkVsbbA/zL3H3vkiu265yled95IIV2Hiyi
91mGVIChpG4yUPS3rat6HD2DJ3z2d1F/Ga+K9N9sdMHCNqWIrjAF1fPJyI856emP1dc8RlqFwJXn
41CpJmwtG+h5B4LnN9Vi5ByRyOETxTZ9LazSVOGU2PWW3kI3dfYC6gq5k8BEy9O8Njt79Oge+WmB
yl22MaFxZmwmsC6Trm7nqcLgR8ybD/YLHhm9sakAw+rSmwnUUnyaAzuN9lDorOkgyZCDISYGVYIU
MN53C6F7d4BpgWBxbM/6BmcthdP2U+EQeJCWXdUfXn+nfxpJTEcKiTO7FSanpyOpAHNqR9SFD55d
giVJi+iEArKmT73BHddiusZ6XR1fv+iLRWMbRzYddEfx34Ve+elFTURCAZGm7qFUnQa/UYIgq/Ar
wfvR/3SuYe7DYsuVJP9LsfvppTAp5WydAi7FV3GBdk6EUZLkeyyHzjnjfAm1too31uo/PFQtpdIC
R1mg/a3g/vjzLOIY/PKaIxqug+EqX+abCKIdTIGoOwiP/YkeCL34x89UA59mI8hOUAZbY+DxNWsH
K0q8OPzQNHXCgBe+b1K/ChV129PXL/ViFZPM3ootiFZckY3Q00v1mQOeeqxdYDcUB1i1ujOB9Rce
WLBeybKc37jetsl+umBIhO4e7jyux77afTZeClyd9QgU8FDqgQ1O6SOmWk3xPUWO83HMkfE4fjWa
E1GTnUFRrF3fiwjR8YngKO+RguHXJ5qqLzEoWSfeUc1rkoNTwXrvK8sf3vik/jC68QFo3LK+5ik9
F+9BJm2MtXGKKvgndJ3TEvAsBUnd4Ft7/U386VLsR7eQZ82srJ6N7glKGNzf2DtI0s8RKVnpWYaO
c18wK7/xEv70DtC988Vi/Gfuf7ajJyKih3wA9qJf3ehyXCkxA5cQDYxLVPJmKLILulPTG1f9ww8M
XIEcFcEKEAOxrbePFjrqeSnWpdXDkp9XGCcdgLqYWXdjDM769Wf5clRzglAejg68Tcr3t3ykR5dK
5tUr6CxrhNYb2xu+JPxbqp1OhvdA5kNx9fr1tlt/sguSimqI5ygtXZZT8WxQR4nKy0Djkqp164a9
tQyXASvsGyPkT79q84NwJWZ3/Vwg26aD1QQOoe6pxlMGsnI8gd07Xisd1Hudt/4b1+O/8uXvYmbQ
TH+8L5vd7tPnWORBwDmsEodBb+13evcoxCrpTMRJQb1FO1crytWIrJvzfm7XeDeaDaMT9XJBCUEt
FLkreTzH3teUIWeCET7WBI5Xh8WCh7I3BWY4OkdsI0S50lOJs+kTu/a22kH0LB7SqF5OwBeZXz31
/RsES4Udks7Kyl2oxIxhbVhbd73v0lmnQ5dez2vZfZ0zwbbF8hxiFmlpxTDY++JLm80zujARb4Qc
0Y0/k7pGrzM1MVoto2zzPUJTl1DhrKlqJWvWXnBIEw9OR2lnz6sv73p0J3c5b/sXAPfoOrLhnLAZ
WbHWIG4B4p+2VoVbsfUoe/u9dLKdK+b6u1s7Q3QeeAUFSEjzyzuQjxv/QFPsCvs8RXm0lEl37Vgd
NdAMoygNm3wtOPwNqXehxhy9JDrN+ac9tN5mbAZhrpuhLclQb+yPHBamzyRRkLWRF0bGl7DQ6aUF
yzJ/j6YONzWRXw6sIeJrsdCZavicAGBowmFVnOPwlpdFmKegTvdQJHGCpLPnsnWacVWD7uiYkOau
KB8w61nvIb4CKqnbiBsxLhFRaIMW2DMwn/g7bAndh5LcrV/anpDILnkajyFcxvg9/AJ0aXZrmptO
W80ntm7DJhpJMVrjhax8iD8txvy2tPAjG+C+MSwCO5v3sSPBoWEhGaBMDzO1X60q4V0WK+2ys1H7
w11BDZ7yK3ViWprQOc4Hu0LylK8k8AQKdutJO2tzQUhDVe1K6dB9IXkC9FOQki+6gzQaXfAGZxwv
7gKDYlk34hdcXRqpvFv+Ra+RUHiIQBqvAagP4z6wOu9jJoi/OqR17vtXxi/rM+ChyQ+7toP8BMAa
+RuD0csxB7d/lqqqIlZZifh20qv9kQvBXp37rv5k5mp9z7gmHzpKmuknKVPBeJLDXap2dskiR5sj
am80Gc3F8fXJ63lY3Lab0gEcCJ/qge88nyzT2ZWFJLf50CbCPWkrXR9Ygu2rUVvmyLYDz7cwuEMi
01GacM5ev/rLUy2XDzzfl1TmoCI+FxNUtmxbGyDDAcwraluwJ2DRC3s9+Au9vHJwm3B0mpgNCgTJ
pu+Cm8CpvRubF05/dTSXDciWN3aaL5cqPmfNsZZdCjsx99lSNVhEZVslJFuiY/BrOXCyLL8NwAgH
xe0bv/8Pawfbru3HBzC6vOdbDMIwFXlJA0xBWxuc8tNyWLK6ukQ54VyAQu+/Ja4HYD6jMi87TOYc
QGrcMYBvWh0le29cmKiIkQtfv7GXmwT8j+7v4y9aFG1va8OjNTQttEGLVHmYc0HEiNHgYVIaAF7t
Q7WMcl19sobJvDEYX1Z5pMN6w5mbOctG8OY/veyaNWjzEkM/NJri6yZlwqcM2JxV40BpJ9JjiCJ+
2mkr99556eCdwRfoy10k0v6rhZv6/vWnoNxNzPJkbadg7PnUIgWB18BStuf06DnIbp5B0aiYHcQ0
njtJgfAq1xwLwSpHhJeJeUntE5ruI5jcjOOI3TB8djBR1Tnqe/ljImSJyWKtMNfkRFOTIwhRYqdW
1xHHtmN/ud9y65szjszMdVUQzec0DYPx0El4wPsGbucnYkvEqa1zg5JZthPRO73sTu0siRvg6kDU
QOeRlbWLbCbJvVlc/TlxYwK06JnL/uDmsP35mMb0mqzyZAMFSbLuSHuA3UXZTD801SbTHMrWzGeK
ZCR6N6jZ73wkPWQkOgOxJg2ZEWeS93CvGkUGAAoPFK0d4aUL/3Lalw9tXDvQ+pZR+OfFgv4Z6SAp
1XBevVkWtROq1LNvXNX0dzgsoGrKVbU3I/Ou2hMaJIEyZQvSuRQbysfeo5RwHO25lKfGt631MLji
ihAzXb3DcIY1fwYhjlE7EcWndkShn8yOjwh6Jm3kHEwNhveWTjyJe+kA03hGPYAFcGxR2dSD+yOr
fRiErItF+ZOOjRg+wlEUCiVqgu2yhUdFI3DpMnGk1+mN5yzcaOZM1F7PfaOny9bLAgdZU7SSpFDM
NW4HM7QdATmAIUOYCJ28tQkcCK3EUe1h7AA3wPbxu3TvguJo9nXRJzfp1AZIVdA+fBTxTBCgTmg4
8DZj3R6WsaN3VaeNbA+2gMUbdkr0D0kUmVsW6vjBYxDBa8hT9zub3q13HFRoR2oHdBAIBRbKKhH9
F86TI8WrrIuyfVKnbXTmL1iDdro3E7W6MqdSEADlQ+jZI0IwbTLAtoBODPxlKZCV1z50bZDkH+vW
eJBRu2IOmzStYZF6ahxx7UZ5jvd1HkW4VgzTLQEbLHniTN5NtqQ+kms3KxcMFwMhjJU99J/YNfTo
XrOALmzdpeVyABfuybAr0vJuUDUxBPSOXbZ31tT8BKNQJ6eN04wGT6a0xz3aDEhNCC+K7qRFknSZ
rR1hHiKNffsyqLbreCh4TsldQGHtEua2MJVDgG/AWUDPWg0OAAbhTEu/j8RdIoE7h1TIre/abPy1
CoEF6Spr7+bQkPPkPnZnc2qVAfbgNAoIZYHnqu7XatFfRvI7rN0wRtqB4Egz4bD0HdvCASKW2E6t
OCaWRSwkwyzV/NVAUaYmMxfz/WqBg9vHASMNvbBTn7TdvO1sEG9atYV8auxJKjmIwGlHNqu9uBv7
Ie73oG3a83l1sp+u11u3cS/IA0RKO32XOoGnYPBZf8nbwPoIlcvDHUnSOegVZQArU6b5wKeOxsTo
qfiSZ76+n+xg/Eg2Xv4L5OB01cUNenQLfcO8K51+vbODJv5eDB66OhhlY7nPkM+Q49ElaIH4zsYS
7indWbQV0mf/3Mx4rThYD0iI9Yx8J4o24bjx5iLYbY2mo+3ECA0IiZSbvrmQNyiFNr1tSn4XbNBU
YSdLcvqkebuc+5Np+CzcOLPPLIvcjeM4ADEhIiD1H/rZhT5m8gEwlIfNaQpXTpbvork193NZQT6x
deXf5XAgz/u2lXTkCzhCrOdrfCWnKCP/LvfkgtnLoEpvTA+4VuZEF9GXWZR7ysKCfszUxq7OyIIV
KYIVD3FfPpXpdQns1uw7eEqU/vzCl8dOA1o5VFJHt01T159kQowUIXX4gQEQTf0PEEHMZ36cWTcT
s2RMSb8CBDXwYMd922W4Wa05F5/MYAX+TvFVdrAhgG6Ai3WST3jVYQoHawc2qJ6bhfRN+swHI3La
V7Ff5/mN5wyVRlEOhvZkJdn2l1raXGNLH63PvGlIXTUKxoZHQNb1zkV4AnFvkmm+m2Ai3I+cEXZN
G2cQnnx4ujv8+RpxfT7quymqWLPisS5+pBLzDfVOoDkD3f3bVtBoAI9RVZftAiof1eLquLt+dOYI
K46TpAfhDFZ3NKoi2LDz6/l7rO0aCR/75vtItuv3LrGi6TSpK1bRAXEphG67Hy9np63pMaHNxARX
W4uHqnI6GNgeKCuGbXcGZl/el92AdSmp1KYAsRHYH0BKGmdvodSjAlzasGJ/bxH+kcL5/89mOwbx
R7ulw7fh2//5WQ3kZ19/K3/+5398mL4V3791Px6323//kb/77Ur95RJ8T4g6SmG2UNtW728VsxR/
sbcU26bXpdbleOypqhrQ3H/+hy/+8mj5Kp+Kg9YePfl/99s95y+l8OwyCW7ddv7gP+m3Pz31ML1Q
e6TlAnVzS97mDp9u6yyWKmQqQh4XdHo3svYX4hAs2nyA7pjhLzmVxH44kjS4sACLYri0plJ6nx89
sHd/byMf99aflUP/vg1KflupygkcmlpPb6Oix9gH2AiOC1qQHMzb7ARnNVlU0W5KTfQ1XVkddpnX
FPdjq+2Zs3aQgoHWWIRO2UVEeHWFh0Es5tHtnYRcbZ13BDKz1GB+yDynit9oHT1TKkAFsinbbidC
Crm8R/VsR5xlayA5JaqjnyBcEwrQfxp5w3WNieNigruzIZyT9/0wZEdrJPsB/wcN0hZTQrzFtnZZ
hELRSyL/zR7x083637fGvW3NfUFFbiO6PN6sj4JHJy2pjq6R5YXH8YkiCHSyOVFT2A/rLU4ldVb1
dk9itJRY4dyOkK2xfUvDsB1T/vvU8K8bQWdC2Uz5yBieVc5y07aLbIkucNbAIke5jKqfgCaLd0jC
DSETtJw4IqyAvNYl+kcti39dm35l4KOhoG/xrBq5wYJBKMJrpaaNVhJJcuyQlpKJMJ98Vj2frjBu
IUR1hzdG8x8ev3b5tVQo+a5Qszx9/P3YRcL4jTpWMSgU4KdBu7Nw+p9SbybXeTDl1l7wza7DCPje
jIvcEd9V3np5RAnzjZvZLvb0FdBX5WTt0ydG2aCfDVOIUR2AFME+o7EGEaaelZG1JGmi7GpRe/Yh
Hqo6O+8yexmBwM7Ft0auuJ41y963N+5lu9bTe0FPQQVV2jDDmMKefebG0RVFQhyvfussKGKnHj2y
E0RXMe6Ccmd0EX1J6UNgrG+K69SJlrvJStuPkyvQSFdUFm1s9l86KFKXM1mshyWwktN2HaI3JqSX
4/b3vEhFhvOuDpxnb5AzgBsDEAtw8CYj/FLOxftWs0UeuvjKLqLi2hkdhxRE2KdvPKMXg0exHmBT
4TlR2qCJ+XTw1O1KqbLt09BfhQil3UCtqMfAAhFroWBOy97+LMdi/ZUHyXw6k2x6gUQ1DXPfG95o
/f+Wujx5X9yBr8gNt12fWoTc7vXRoZ/TV8a5Pp7DNk0LHP/UDvlUa6a1y0EVKxkXnLPObWbom3Vx
fPssmNotHDzFsohPQq63fdGq9KJqAZZ+xuZOCgoxaWHfUeCAfTPiblRikZeWCzKMrVg5Dyc9RH9I
RmghA1DjM0XwN57wiy+CFgVrzNY/kMyS3rNJKSuo88N8n0LHHYbTaTTjqaxg/5jEpAcYcCpUuSKR
AffxwzxNFkgoLKFv3MV2kaeP1kM5TynFQ223/T9PHy1Tcpzqeh5DWzfIUfoBMcsO07y8Qk16V5WF
c/L6z/7Dy2RxVZTWYHJptg3PrqjGbm7kEozhjKnui1B1HdICcj7aoqjIUUrXcd/0zXyJqLW5DBpX
nC+w8M5de/BuET386O25+DStGlPAYmefmlrTbAAskEhySlH89uWpKwqk8ziTaweQPzhqzZ744fXf
gUvr+ZPjd2h2Rqy9ko3Ws8VNobdY/DyawqF3hHPoHDEcibTr7x0rbi9ImXdPQdOCb8L4w4kFH0xf
1t4H0ze3C02MMCAGFsesrd8DjoeFnLoGK4cirDNXuDCZQd9YD353j5++681tZgMUE/SyUVY+fddj
MOT0wjoTgu5If5FIiR+nNuMN+o4FYS4BeDYfDNZ3u3zvWeYhqOrg0q435mZM9sZxzRagKREwC1J/
hhubUulhsFSJcShal89rPaNWXqv5JpuHO4/ErDPioq8slWU4IEix3Qlrmq5nuebvXn8XLwfx9hnB
iPNZZ21eyNMfZnPe8LMK5Fc0CqLCcms8TijfCe+Ty1mknOyNMfzyelB82Mc5CE4pSKtn64c7KkTa
kbs5UOfqXg3WDzYdaX+gfPidBKYhf2Px/MP1HNqmAdA5tG28v6e/r2smCu/kCYZp7zpQMNz8p0U0
+oXrQi3zDcaf15/nyz2lE7ga6Y7WAo2FLZ49UC/PKj8WMWjjjiBzCJAxoX01oWNp3mLamPDAJ6w7
BBVMRwBfko3wWIGLC2oh343eEH9UgyP2Az6oN9all18dd+YiuoPgQ7f4+VeHpSqw+jSaw4AU05No
CeSnOKJRERR6BFbvB8eSDurPYZioltlV/0ZB/E+Xx0zATo7dLN/+s8mLMEmHdn29hCsmvzsU/fIr
uq4Tyyn94Tj09A1ma/jh9y4lTwjPb/x4+bQTwl6S98Jf+Ot25GL38nQg+D4qKyS0Juxr9ixgNgL3
Y+c0pNG0yzpi/O8/Qsbz3g2xt7FcnbNOeNONWraAdLKLC8ABTWRhwgNGk45VfPf6uHnxdOAibu1p
ZDJsdPmfp7enizE1+NBUqNkKnHZOZt/UcZ1cFnbb3htXPfimbN8nfFVhVfTiw+tX//2ZP5nfXA6x
GG59hBscVZ/vd4Hf17iOehVmaWdb7616rO+MUIG5znq+qkPR1Vru45lW7RGyagPEI667UykTfKVz
1g//eOvPDXkBZxxWOhiVz0+1cbSOW1KRwzxBLDe9UljEkaiHq9nKzRdPDpejVb3VwvvDS0ACu6mj
kIIxGLYx9GizVK5ONCNSckKsMhjhs2CSvzaV3MlSao8ca1M+eEElT4nv4u/Vlt28saV41jRilG5C
fLXp8LGfBTyAp3cw0y+yk0nrcIgU/qd8WFfwlalJq7PFFu05tuSsPFvSscVrz79ymVhTbd6pQU49
xsaW1kyaROQDvj4+tnLJ070O96XZx3Mm2l6L+2w3jU7DHihVkyqYt7CA1qKdQDrjzzSU+qY1gazh
1iQQ8GCqQ1XrUp0gmSWba0ohJ8+VwEU5kOmwnAayhnNU0eJPNi+u8A7NmhA2TJoXpULY+dFJb7CT
Uu/HyvfW830xCyDd3iTOPlOLL9zNH/H4DXd1WchGDtRD8j6LTrdqCXF0WUvJIZmSRe2iKnb0PlEb
WioKQO0QpOOROpE7CJCXZSAFwKQxGdiE6hT7RnjA1NWygP58/Ym/HIq4NzaBOLMWAsjn53+v1gPd
Ax44/m91yIvFPRtG8RmJMplk6VKc+q2Em9nUJ4u20/D1i79YNDfrCDtM3PdUvVAiPn1K/8XZmS23
jWxZ9IsQgTmBV5LgJFGz5eEFIZdtzFMmEgng63ux+uVKdaMU3W8VjrIJgkDmyXP2XtuX0FSqohD7
2HgWgKhsemCYA1DM4fBgSwZH//55f5dP75cfl8OJzdYQIISOr1aX//xZaDCokMwaQYBCq3/2ljcf
as68O4u4jlscYX6Hzw4KMXtqtI2y2E6quepObs1CJPCe3XWrqHZBlqtrFh4olgX9StLWdEOabI2+
5VgCNmZR1FcL2U//fvUfBv/XlxbFOAotG/cMG//HjZWWeGnZurD3LU/4nSfj+MVpPXXT4WN9bWbO
vDXB3c02La5yqgXurZMt466fe2YzAh/jfgihmH9Ss/6tkn1/U1HEocSO0ca5qK2uv/J/rGaSlknX
k3RJHHJWY+Vn31s2JOH1X4rQT7uvTJMI8DOIE/Ktj064SxotQyw6njiPQYr3nt5+hhFal/JCNGmW
7g2ofHNjBlztG08WcKJ71NH/nwuHC8FCy7Cei/9w4TwJsKsna9k70QzsaYhRPyf06+OHVoTp93Yc
4F2m6F9oH3qaKUXpOOaHVuBurls18JvAmhxIXKrFYWrhEDxqYieuJv1rxa0cHTzmwick6JMH4VpD
fLjjXDJmzatBMXLFh/3DIADHSeKs+2LAeAdH3Bnfgiq6Z7iWPbbOPO5x6lg/fHkdczG8fom6Gpq7
Pbd35ciL/X+/nOvRNAK+7Hset/L9AzB6hAxY1PxExJhlTzYmNAV3Ls5dGKgLCdI9lJxcnCMoQ+cO
1Pcdlubmwn+chLtkn1gd/lmAkTdFjYM6xOYOYVx7fzVLTax6o2YqnKI71F6K+d9uevNk+Xl6bUO4
N15Wyf04DvZtFkr9Za5m2Jm+mpJVLzB3S7k+oChmXKSm+pOy/b+sQJyAkO5EccAu93fz/z9fFhe7
mZD2sO5lOlk+MZQcyOIwLfoHiwBHaENekYuvFkbXQ+Baxt5H1uLNP4o4owCqG/w6+3wWnXOhXU8v
OQ0QVoBzj+zlamjOm/OKiouYOQGsaTcEad4RBMQcDQKk6312q//LcxgzYKaapDnCAvDhVke9qSAw
Yrom8YtReO5ips/CiFCSzAINEqj14rnUEWbKXizuyYMny/Doxak6VHCYPlkf/7bOfHgtWNKRf9sI
m/k6H55DMBQq15wM9nnYrCd0ZtD8R36NnRPYWMVGz0nGxVMIRlz81PMCw85W9kPUzO0+Hyb7OIIM
g5TNWsHJJIt9APywEoj3IHOZKF3YwzXO7heUCi7Ku5yYWxecVVaOP4tuLr/XjQhfP3m3vH+86hxh
Xb6NE/B6IeJ//zTLEhpCBahy7/KC3edO5V1CCawTAnX1Ngngzlk1gIuziYD37TT+XWTmJz9Ev1sR
mT6NduV+UjH8l22InhgeG1a4a2fsY4+i7PToErCZ7jMaRbcyVD1UNlQXtJXXnUugygGVpv4GOCa7
Y11YdjNF3MaSDm4Hvso9A1D/k2u6/rLvf3kuCTMFPyTzTH6g93dpAis2245IseKg4yEhAPpGGHQX
avopyVEFfPGVaD456v2X542WL88aczEmB5QU7z8VfcakG/ITeXgy/0Dj0z2OLUbTUhFMgCi9ucG9
1H0rmE7jp7PDP1Cv0KZNsLnCNuhIBxrlxapjZJOu194ErgrvrBgJaIVRG1I3astDBxcksUrCeNa2
T1+6yS1f2GhulbVK8cldhHr04T5ioaBwZV9hsoYv5GPXvaolaT/YEwmDGchm8lDIICLCjvVSxi4E
C3QlErwgE4lsxyLcVztPu8Q2NaNC9rpw5NzU1UiQ7dp4pn9tIU8T192SrJnMarLdu8XG6rOx4T0g
OnbqOZkYRxwQhEhiNkr0DbuqDV/gAiyQAx1AzITCv3az3eFHh3sy9EHb4sJ3xh6UZn11EXqYZzYp
rwnSEepjTe3mm4dKO3ADl1wYrO25P/8IQABAr6sKh64maatnD3cM+WvdBF07JOZjS9wYCgO8AxYp
ajIghX4I/bo+pb5t7oRbW1DnAy995NZBWiqBUvyWuvDKvVXNMCyJo8ymG/i1fXpEsGDkrkGzo/iC
lq6wWjjVI40c+adwXRNvFr7cDvzLijFG+wagO5nJsDLVcAcatLSBtqjOQ6pgIQVDSVgAshPB4GyB
3xG/AsTXIghyHL6lqU8qGgFqcKZXy2Dq6lKbcFStOzb7BooFR41Qy6MKhumkCGaW8CdK6NppJvzE
nqR3H6vFss9Ox4wtQUOdhzsouBAc8wFH2cGMYw/bo1L1EzeP5VBW1xuVVpAXeRsrAJddKH41MA2I
ufpk+bvuIP/5YvNAspzjb6Nc52j4t9bwP2rLHgABsdSBkzRO4ZxLu2r3pE/yvjhDcfHWBhkfqrl+
77CJn/3Oq06cH53TJ1fhf7wKlpRrs+06+ObY/NFHavtImiJOjKQ89+OprtLs3JaEHNdRcZch/Dh5
WfgcKQwoE2vzDTSLAFhwbB0YisBsHRcS7XShfv/7ZX08PfG1uSpqnOjqRRL2h9NTP7D64yAAe7g0
5nddzYRXaCEfJp3V39CndPt//7x/1C6scJzU2GDdGPEtetP3611fTTlZPpNIoniOb0vyMc6QhOrv
0TQRGREMvBuZ396t+N1Pam3gLdn5dD1mORCjQ1LsGVuU+foaLrJ5wiNXPgdNr8y2F+HFbjRrBOzV
K8oKXopvK8f+7Gn6Xx3yu+eJwhDXBrWGy1bBnvn+K8T+HPSurtOkd/QaJp0vZHQa6iEEViuvROVw
yfNzWrOgHezaW58Hnj9YZnq1470JHHOZs0iZQ4UxGHzPxKF2GxJQ9r0AhkIIj2hOY95CWXRaZb+h
1qLuntoCaPQQybaDl9SPr5KcaSsNsuaQChPk50EpSZxx1eXzY95EOLLJA0Euu0Jg/ZaHyO62w6iI
rad5B+M/Q/BbHpXJRpV04K/qZNJTt56yqG5Hoi3SRW7LJgrO1/N1jAxSkofcyqybTvgxm589Qco9
kX9utSYpJ4mfQg9tfSQowqt2IeZUci99qRW+cGf1z+WaunLjRBIKTEVrDO4ivxdNO/mLBaIeX2jC
yJ+5bAFrA5ImlIGtz2nOANgxwc8TY71d1HjBXR15PS+CXSDKKKfVvPn20rh7sGZlw5IWOuagw+uA
CaVLm51APmTzNmRs6yc1Ght8qAPIn02P/Bj7CRFP5PTVRWSODqLnlti42F8upWw0QaFm7Q/GNino
T5b2hbDj6712n9IupiBalCeRbaW1/xcLUPQAyAGR01gWV4Vha8XMG0sXCGfjkYNVDs++N7bWMe1W
zhJeGQCwBSWs7lG89/hcgkqBm8K+RWxBZbvfo8KKH1SZCaSjTkeiJ1tRDBC1VetLC0rSJGsd1A9W
N0KPtappusytGeW28PiO+HNadaznEt42thqEX6m2wjlRlt0SZwqZJiYqlMYwgld/rZ8xixd31Pki
P89RNh2EI7P2ubBcnC4rFKfhxRWOVg9CdO10GPxrqCBCXetXVXJ2PWUBe2ZCaouP6zUF/2plYzzt
Ede1V0SLK9Webnk9b3LYPMCJi0LedH2PzLhe/FBwnq9yBBKdigviccLYDA/eVNTO1iuW9gvx5mN9
OyOvQ/mZVjaAabvUB7BgRCETbRiNh74szXQ7TRWJT6SUadB99KPTfWkVUbnv1r5+atlmp53XEkwd
NFPVPihnBFpfRhrvqj07bouOj0fXNVpklxaVfJmk61w8tbqBHFTqKJ1vXeWt/bO19sRk17yb5lRI
tNDEmAKtO8xtQAysH2mIUKC3m/J2XQQeOF7whm/t9XN9IPq0zg9OiP7X0NBvflcB4tGNbezcPzf9
FDJM4f8fjvFUx/PWKVCsEg85OKSF0On0EyvqAfIYGrLrPY9eD2nV+ADgUMjLfWYNi9iHkURIpZyo
PzbgkFnUObVwyDPxD0LVVLiF9zjv8kJcOW9SMWev9HzS+KnJ+YmK+Fm2jJEfWFAwRbSjM2e7ab2O
YgxT0JfauJLdK1Jql2V4CreTw7556Z0Adb2fUcruHV+m624FeFwRveoDMUoHRcZC7dZOgIJ2iZ8b
tInOuW2W4HlUhfkVSE1y5NBNDYkGwCjU3iUwPCcCyGfKZtF9VJtBrvK77/Y15LupbodkUhDwAGfh
SQEbmRE+NOJ1MSfbLUmGNfBMXiujo98GffmrT74ikddWMDYbO0AWcDPUbeNvdGOiIEEeDCSy0pPC
H1Z4sd7A0iixptkGTqPXqdeQca88IN6AG1jN1gpnPrN84jk6XGcJbEtCR3KemHFLhHc/PoqcL7pH
7ELFOLsQ6pJSzPPNEFf1X6UTIbMegU2WSB2C1X+0x348A92j4qv91TFM26QKL7kPP8lqKlQ8ri5Y
J7ogp1phsC7xVsIGP0qVCfIaas2rTifbxLtsGuEfB3U0PtqDHr+sKKLJlJ4A/V3ioVSQcukXuF+g
hfl/uLtBe9NwwHITRZH0ai0+mmm0aOutgWb32/Okot28TlGdeGIcwddbK/TCtQBV/pQFsQW1OAiM
e5jJeB1IClLZlJT1nH3RsgfYHDG1804hYIqTVRIRe6r00D0r+gAOxpaxWS5zYSnNQxmE1b62HDNt
shgb2G4QI0VaZANHhlPAPhPQSwOVP+XwkekhjWLTyGvksxfgpK6AIWTHYrTB9mGOJ9LRbyMe4Fxl
/hlyX9OeLarTbRA3knvfrv14gCTmm03Y2+5LBXaueE6tgq1c1yYmNCvX63hsqU2p2Eb90sd1f8P4
OXuEYuhMyRKWzkMF9/3bBGtyPlTg3vRlwVf5LDwFKFo1rrfeYyg04dZZBQkLlfJZYnN/JeOO7zKX
zPMKI3ZjJXNqv5JM8O062CgzSgfnYh6KxrBHF+7XXGv4XN4aF94Nz4FKky6oxycziZRwZCFMhDwc
MhaLPmC9xJm9PnpkdjB3ewwm8e+8jLgvxPHSoqQ/TJiwZXwA1+AT+FcCYltP8xTMN+s0Gb2LrqsX
pC8YA7uRisBF1yiJfTJNQfMt1vS+CTQfrF1lhiXblxW8iP3IH3nHesKmSvhECWncbYcuaU1evy44
V8obQ997OckIlzD85saQl0JpeiacmFonqv02OKXhivrD0rXcQkv0RwCwtn1XIS6MtqLxXIofSqyb
RYDjpA4UOt+tWIPsrWxC56YLrZXRZwYU9bbvI2azay01lolooUE202A+p9XMRtgyCaEqKGh4wQsL
n5AdjdOWhCs7fsEnZOy7hrFZfqMzHf5EuxaDUu/cEb6LBPBHLyKTRK67w/iWE1iabwLt8Wmc8tfv
wmpEn0xTLCciS3ExQOczmIM8UBDLZkKe/1Qu4TqCj7fmX3oW9ht+hseMt4XrGjRyeFYXGkzaqydC
3DoChezO9h7TZcV+ce1yI+ljAuVcrNIOcGcRVndxW4t+uYjnCasmNNsGUn3VwHL3yWwkxa7G+T9M
C1T1JYrOo9CWdSzbmntjO01GdPcV2U0nTh+Nr/LsorIWyYFLV6vZOgQ+Y2QYUbWc6MnMp67L3PFp
ndse+t06+L9FS7j1nprPsh9XSwp80VkapvvGy8dHn4jkJZmguayIdFyqo3bNKYeVSkuijdo160iC
HKFIrj04YWSqxNHOKGGnY2u3YtqzakCJlfUULltgLiS2iomW3DE1S5QB+ff8x2HwsEly/dZxDEjx
3A4s5MQ9GEN7ve59MoQDLEcn0aYOUZ2WtBgIRqN1xB60jm80Pu1LFyrLIo8XYidi/lV1D1kT6pTA
9ZDAtsq5ZvepwEE/7/VFy7E6t+J9gVdkPUR1MdKAUGSsHNLeD5vEYixanviCYfrUacwTCNDS9TIY
sFb3PpmVElmfY9mHanGdPzSdPHOe+9q2tr7dWwmps42biHFmQNmouH31C3sUkH2csOEdLby3ilOH
3mIb8lG+zfUKW9xaqCw7cFLD0VcViK10cATR8TQBREJS9hZA59ZbGpT7eZjXb5nTiC9Elrdm54Ya
GL4Lr9V9iFvFms4cDTdwaM0Cn4qfRQ9935Zy36cV6xAO83w6QqQKs2+gvgiLD0yb38Moc4cbVnD6
MCJ35zucuXF19ozfo25jRLhiSBtMua/WzAlIVlm1uS19XtRbb6XNcW96vyBmqIHDmrhMGh7yYaDC
yOGFYUKZZcdcu4hyc5vH2s9vhiInhiHK0TcdOnW1WrmqsHZDt7CmFh7MIB55FC0Fklg0V34tOIQV
g9/tnW6pbxyXg+ZuCpaQjB/Rm1vXSTlEsAc7ziUzRB/TffGitxHHepCki939KnFbdxSNTX9KMQRm
u7qkhX60oWQ8Dd7gdkdMZ5aXcGBJHewQV6YE4xWYwF09e9nWHw1XMgusWtulKdefdlFZnEOKPDuj
N43H7dxjgMdpc80jbDTQQhuFEwnIXmtZScEIODHOQv57Rejj78wnO4fAE8t4d6UVekd8iM1Pbzac
SmfTRwilxq6EwGw1w+9ZUr+d4NPo7hDkreCgP8ywQg1+/D6x8Gk0+9iayH1p/UV3+0jgG/JJS4Wg
X6U40Jt2XPW5IqZ42ASNL1+ub4PZDk2gx21psv6VeeXw7PBEF5AeeyLmSF83RFc1EWBWfOoZcRtR
UULzJ/+KOFvljYcRVnWRjDnKQOM42R9TyaK6GfRQKcaNnncea9GEie33fXHGtgbXdMDR7+OWRgES
snK5u1pwtLrlfdYPmSEzfj82dvvmlHj8D33h2+UNa+/4aDhKhMkIg/zX0BrHuuY9ePZzPPnNTTFm
7ZE+d7ulPnE6BpBgPN7iYLXvipnKm7xCOe+zrjTRC549/m609swrlM1RIaGjr7o/oMmIwFUKSM2h
sAAcJDry15cp01e4UVemtw3RDiGsdUf6OxDCrto7zsB5VmZFTe58qcWEX2kV5b7IeB5gq7f5mxb9
cI13kcBkZ5e/A/mdL92ICKtkGrn+r0Jbxav2mylkgtzPz/Tt8ic5dPZfPBU4BHMqJOAm5NOsJ0r5
EWhxP7QQfoOp/kX6jDr6i6gxnIYW9YFYcuK7fGHU/JhSW9g71yVifJs1edNtA2cAC4XlQXebigJO
3OZr60a3oh24HGC/sLELAg7jnRTMRLaha7KrOoUy9Z4gobjfsh2UE5XHQrgZJPLgyUfTBQ52guJL
ZvGQEocVKzdtHqiCqluSKi19m4M9PkLQdt2LB+NWUz03cfFgGXd0d91kYRh3SVV4Aq5Fw8DzM4U9
i61FfGHK08okRo2IMSOzYgio2Tx49321EEpTavyS2KcI3eKNib976EATwMlYGjOKFuIp3Cqgg+5a
MajTNJfZlzwbrskqdQZ4F3Mm4RWQunf20GX+9mquTBPKa6fDtAw2YCdRkLA8Mcg7RmK+piFKukBe
bU/+nerWrtuWJK2huS691ex9Fec39pLbb2YU5DRrKp0zyiPbnJcZ+vaWpkNxe21LEXViCmdJhggQ
3FO80OGvndCgVuldVv1A9Gq8Cex06g5r74X31FjSSvzcMTdA41aZ+Pi26n3e1teuLypKshGnYgIl
tmZ+ZBMCKWBMLBIr7ZZU8dYhIK3EzHbqlyqub4Ie/vGxj1tNw7lI00epUiuCDGWCk8QeNmIAS6cf
OYz7ej8w8F92mknAcJ93cd29xIO24juvFiD2aVULeu3or9klI/Ndxi2bFTUWVQPodihAuSbnLMtq
cLa6F2n7AAgtD08SeoR7Eotfq621tGwpg6Py4TiDQ8YBUQ9dS/XBefkUVRrH5CZslP06c5RdktFQ
+SST0/fXdJ7KMbA6qvStLCOWwbnhOMXIAeH9jrSu8pk9JgyPjJ5dfeSpsjXuFbpmN1ZQePY9N1n8
zCFvpVvwtuWylUM/l/fOjOEDatbq/NUAdES8Zy/r9Jj2aZEnLVTq9lgSEncQsAjK00pUAGdENdbn
0m8rZ+MwN7mS35z5WwEFgNyUboaTTsQFyoE452Hd9k4eE4NH82CnI+Qvu0L48usKlp+0AI+vvJnV
wNLQBT1nV42wljAFNHJsTcGsx7tRr4je0dXgSHU7q7jMYjLAt6M8Gk5Cchq+b2u7ep27qnzzpgpM
sjtgfscBH0YTWal2SLauKrCi5srk3xhNjdvRC7HEUlcsLyuhtMwVOHTPZw46mgFep9OknTvozDSq
yKiNeyIOCuJuyeccgDwB4Ma2ucnssrzg1ElvSiFFf2tjMGSxGyaYYwH7xveRgWmx6XPj/4xp+GVJ
U6Ztf/E9miJ7ty9InchtTvhkJFYrzTq6k/MNXB1/fYSkgipdQJB3ycZd02+mEaW84cE0rMdWOInv
npLNN2fJGUi2vKL+fWGVa4BZftGkxmVdd6lIi4le5eiWCD1w/p7rtiJjtKOSJb1qAsG+DeG6k26I
RrQ+qKnH+jKrrv49iVBgjfKj8g/n+q499H21pnfBvDCCbTvj/Zza2SYnInDI74n5ZzdcmhsdnOJq
Sy+ynMQMtwaEjQLQlwc6RwURFVFK0TbXxr5gDo2WHT8KdbgnLO8RUy9km95k8W+0cNpNMtOU9rHs
S2aD0yTqh7wPCECcaRjXHAyNpt5ddczxqZ1uZLO6tLtEnrOfLXE67mNnGci54BstW91VuLrTAXXY
hsm36sg9FM1vhDbrKaq185PeIDKWOo2woNnEXVqctxao1Kr9BvKmcjk1LUX6sOa9+72Uc5jvQvSM
/Y4wK6vagouFFI4WFipZXVqKqCBbEabYh+oPrW4jHmOvmOU+gBwinzw2pzCRyEPavQRcOrNGph7k
asUc/mzrldxRSt1oBiITNfnFa80sgeNL4jytghMO8X6+OQUp+xdxS1GPvnxcqd5mDuvPigTs4ByN
BDad+3ywL7jli2fj9RzIVLSUHHc6yOjjagGmcGVUkdYGIGS3BLVF77Cf5hRAZ8UpklNN/pD1gnTN
XkUrgBe0QxcYMcVwZjwdqn1O2LO562Mp5J0tliDAcb9MHGkcUiDetFURSbZERh66HKV43dvWjyb0
yfEuERgQcFu0xDBVfX9Bm7rEpxRZKjFDwlqCfTyVNdj1upYkAgfj5F97FiLa0txbAdEgtxb3Nh7v
GUxRt+T8rXkJv9LD7Jtk8LqGVkvRDMORb1z2mwUFo4JSiYvoPNRWYD2D6rHX8+g6msy7ugrjk4B6
Nu0yQAy0IAoVWbeFmmS1D4wxyyZlRVvJyaJE9fpgotLGqTpQSTTaPVhL58JJs+Kmdu97UDkn6koi
vMbVlfeGqglIReMKBOxOTA0e0/pUPwaFcubO1J6pz3PQ9d/8qhQ/UQODmcohFNiHELf8S+rJ7JGw
yMBAO7ZhDhSyKpcbTJ5jeyB6MthKyZ6+Gewe8dYyQLzYAoPWy21Atfd1tQkH3ZnMK92dCjpiE7Nw
5RuyrPnVzqdv9j1eh+irgIRAVzelA7VrOBCSHuoo0ERUwz+7qsl/2p3OfqRTqZZjZJkUDU7YFL9o
8emTb7Qj9tJOSeDo4mEF/huX+hm7UOZsKPhCUlD5ZWj55m6EdiKD/0sn9EoXGQJ5cktHfB0qe/0F
L2qU0DADGF5ZBR1zz/vchyT70SHfOdPozcehqoy46eJr95PGsMkvJPlMZIbwrSJyrqT9myarn34T
Q9mFP5jdEuPD6dFvNnHpaGcPjriNnno0SR4HPTFPv0N3iaedW0A4JqbCR7ha8iR6D+uAs39LDCF9
cIo55ZMEJuqLqibmf4yHq7cuhshaBEve7gjNE4e6MFFLH9KT3uZqDTlwM/iYwSFGhvhRSStB9jEG
hTIFAbFp+XHqu1yEptuvzKR/TDPOigecQuB6LTFV4oZSUu9C9pxE+m1h7Qf6bCaAYpWm4THIp+ZX
76og31l+346/FtBTCHxMs5SbVWakNiKX4lxPXg+QKtoAVXzJaVw9EjYU9szI0HtsY8YgX/1hKJbb
FARAfCQZqdixRbEjgABh72p4YF9V6ug+IX6iPsalH7vnQo+M970icz1au74m8hDqYv1nDlayag3y
zB5QdBuuN2UR5zn4MN/zU8RK0hyLjmHZziB7/8VpugRr5LjWH3ZjzlO9pVVNdpm12M/tytNzt2Ly
K3mJ4/4I9FKEty05w+ShDDTst6KuuhhuTmP3oOhG9aLalheWtDL6qEXeR1HSjaUbX+FqJGfqfCax
aZYVjzCs7UYfrIIbQOjKZHDFopYWid0M3tlqsph/wA5bwqIYzu+CpfS8Q9nY6E5tVJOCuFvG39sU
P2v5zUhyEjlxZl76hflbd49aZAw2uZZjdaOJIrC3DXru4lBDp77HNhaSrpiFrrU1YyZ1wh+Q94Zr
+K8IK1MMY272yREiHdgMLFwgb9eKmF5rTlOOXS6LGr1lCGEGRcdTljNz3tAL8E5WbUBAYRz1wq1W
XnZXjCRO7qdFjebgMxIhdyYlkofNAK8dL1hEdw4gQq9O6TSTS1X7C41OFVboXIwuNNJffwnDHb1D
q2RMhCR+1zEH1rs1lPTmJme+RjMERcFJQzbdI25Hp9l71jqJt9kJ1cvA0vdNOpUuEhyEg8vAaPQu
uRt0hNJG8/q65EPknNED5xUjhQk0Gy8QQbNeL3J1inSfN7uxryLnGBRr9xdtBu5Vn4/X12kEs7Gr
3aI3h6aBxqtyJnNbu5Z1fBjRMXOc6opMbDKVzq+qEd1fqQoM81SGlmLrpSI9GvTFkuB1l+PKEAlZ
7jwT+TfT0K9MYq1rJnGGM5tCTqg8hOHTav+GahWfnZqC8DcnoYHAFYhEAScOKCFnDFhISEh8YN4m
JkmcSlNmSGFmR5eE4iKwpS3qOvd1zyNP7CqyZkaKOSKD6wHoYqPdJorHOBmRq3G/7PM6nXL4QGH+
2DTg7raiq6v8BFElv7VFQeZRUMTy91z5DclRU22R7BOVwHk41rHisRLrPQFXUXlsJvo3dNYYo+7y
1Zj2Phc2OqWO7xkeBBJWfx/VzACZIRTylvEhfcJ2Sd0/ZVZ5XI8gley5ll5a7FMorcS9+GRmw5tk
mg4dn/71VlpLau9CzqzgZJaIRowT1h5nKqgFyaBn7ngzBylUyN7OEjWE9g+CWnr4L4uZp8+ka/8Q
el1JsqC6wSggdoQe8V4HkVU2ZzZHk+SZ0lNS9FR24xTos20VE/7BLvuV2enMpNoRak/jw9nPHbAk
6jDvvISkIOdmdc96XcNj1cl6205j/qXnnaWAz7Lvjl0Hia/I1yT5uVZf/l2Icr24dyIOMBQgxmMI
6kjiocq/v/i6WWCvMC0BrOb7G/BcxSkXImasM3mnWtUMUVox0zdlePeJhER81GNiCL4qLYGWMh3m
vz98NkOqNfKrbt1PgavudYBELR19h3SpOrbrfciONaMOZ/pdHlQamXQnw3AJD40wnrfH3ADCoXCb
UB1l39oBSveI1j6nbCRyRlWwqTyK7OKGjS57VKYxL6VwzXpHIFBUkkBfmooivkfAPDvkejPPCJuM
Qo8WXeLX/ST3+ZRG15SeLGLAwpAmSGQ6N/1dVi/51yLwrx7tYS1OszUhD1+G0XwpMGd723Ydf3nI
mbY0dNuviGD1A4MOmdhROWfIWibyljM1CoKFkJaOxIbZ3Gp+pLCAYy/X4S0v0zDa2SNTODKZ3PJt
nVeXzHWKbav9RtMZZ7jyA5Jc8qCrfjVriz7dWTz7QU8pshfGt+X0lGdyWg+Oj+yKFTrtfgRzhONY
dcb6gXIFdbmd5YSOR+DVOpqstUVD26tSZ99Mw/CdqKzuU7DrPxRg1589hDZyBURcbY3vHzmfXi/d
d4G9syb6mjWWvFbsSCeX2594Y+3sjFinnzImRTgcit9+2oh9m62X0BeMmxt/ujcF1/zvL8I/pLjX
pzHwmYHjMPrbHv7+snJ6JhB7QiKlgqq/YzOzX+O8HA8+cJbnjtH9YeBp2NBhkNlm0qn3GoQm3QIe
Jy3OzSfCFU3jfSKX+yjG5aJ4NbhHgLJtG7TI+4sa3X7QNib9vVX32ZlcRvKkUj2Up5xFEUppkZ8C
FDefuRCub977VSHAyheiTsMNG/kfHcahGCmcSFPaq56mdiEVlWflyzu09MhJ8DszQeP0/GwNdXEe
wL/yz7T38N3XYxYKey8tJ34IwPslK3lj/zdAJlwI8BDgPVhrwWLzg314gBzE0BVTUGfPCntvqlYp
0HHNcOndGozVJ4/FP1Z3olJCZG54DHgyUHy8/wVyhsy5pzMWbWv0f2o1+KBt4Tsn42QXv9yFWm2A
E5sUfr9cWlKmdlFNSGTBnCv590v5549CLg+bDO1+3wbV+cFiM5Zjb3w7n/cgpcaniqM77aYijrfR
sJa//v2z/rktAPxkuGgj08R8/HFppjmpUVfk694TPQdzgTx0004eM8EOYxULD0A6DUFsoykGPvns
f2gxUegT9vO3MBLnvvjw86o5Spk68czrws+fTMMAIHKnxtuQzK4Sh+S//JN333U/Pu946elou1iu
cD1A737/Izs6XyO3d9JE67LmFwRwlLMo2V1CogI1vVfo6aSz0J4Q/1UDIbCtAwlelBzxORLZpzYi
KZKANN39Lekegwfbqiq1dayVNmVFOcBTwyTAS1JqxV1a1xz5iv9h7ryW5MayLPsrY/OOGmhh1tMP
UK7DQwu+wIIhoLXG1/cCM6ebdFYzut6myjItyRAOhwMX556z99pq17R7ZGSZ8JWb5PIcahYME8Mw
tRVBw0VzoWftUuCUSh2xgUfq/J39zgKMEdfiPct/cahDbXypTWiKdj6zpuVGVKAYs+hmNKtBlsev
ZvfKQDe4DsVT3wvKt8kIk+OfL7J/dpBr4YFfkX/Qev961nnUT3nOmHvTlyXoxTmL+/lBLAUDrmk3
Se0e81vfvf75RX+zTXNquEThiaPjJlvq0qWJfElsVIg/m6okGYPOT0VlpmqA/qfAWxiYnxQdBFwz
MzyxR7I6+behhFuG0V/Z/X6Yk39eZwlaBmTF+rLaRrH/XFRAoSATF8T4aRNIpKHYJerAQ9m28klL
w8U4Vrqcx4eFPV96xR1BLCQOvMTYNeyd8BIbTDFsC1e84uJktIYjgleGGGjIGukwVBKtmzlr+Rux
aVnGyYvUrpivZIuvK2Zb70aZ5cwuw0iMtnJbBUcrRsBBPGBL27ia5LgBeFqGxj5VWef2iZTKwZHs
Ovo67Uh/x17UET5CTGcOWGNGziigS7S8FLTssY6I79tnDZTM/BIuiZicy6agoTu183KohtjS4fw3
qnIldwiZYi0R9WPIpZY5ah/hxyuFno0xclz9wcDjHbijlWvjNdK2aHJoX+KMaDDCbr64PC6XAp3H
rbgaNrD0UxJfrrJzRsav1UziBuOBCL9vsarYpu+JzSwUDYhWSo33z6l5RA0YnyLCqkYypkfI7XGf
HcTJHNH81GIzfFEKXC7/rMMyqQK6taIgkM9fGMSweYrA10KAihmh7V0XVhhTyX+nNYJT9YsFhAfp
xZIIfAMvCoARtjbUH8bFc6+cEyFv9Y6EIyJH6lUAJpXnoKzTz1wRqtlTMEUg5UpQh930Vjs+Wj0w
zD086DI8zwOGlM1KvBS/hWbPfpvAUUO5of8WXVk5sjontMJBPaRokqSXUiiy6b6O4joDdAyG3quq
lmATzWTG4WqjSLnfzrCQTkFJvx0jy48TXgIBu1rEIBycvxKZDJJos02QjoIc8mNaKj32cTjN27Yl
rf7BkJB/22NNNIWtAjSRthZw040qYGlz1/HosyUF5kdXBnRRQskAZBfSlaOwK7pZ8OC05d9WHPpG
hK2p7zNpRoWLSYtIjjrFt4TRHqIJtb/SnpFwNxrjc2qrDROxPHLbaO515lFh33q9IgzBQ8vQnjgR
OgmONufl26SIAzkrQ9IQKhlV9b3VyBhS6lroP6syN+xqscbsjacGHZ/cItL8mTEN/NYuiqX7eYqT
wKEcUpqnKtXCXcj2Kd+pvTbcKmUFkZLZSBnsFCOY3hVWVpb4Eou8o6R9f28SZT7uRqaHhARYYfu8
PqxgjqMwjRwtGQnKLtWItD3dzJRPKZMJKoVsPH8UqCjvlCxtjPc0NZGjC1GtF7XdB0FKkgd9eDj6
sLwZQnCxHGcakqlTtCNpCIaJt9RDbkM+ciUGva8aecF8tZnoKzL8YReD9KcXHDCrIvS0NAftOytl
XXIUmqjwGOWM418xk3Cjs2FdHBH654s50Qe2jXyQ6WfpVfCNB+QCcNrKIiHZlKQLeHKC9GYbTsks
AxKfcBzLSzfsVRjnO2MQFtND12fio2Zcx3rWJ5W5zaAd5a4Wme3HlAzMHXMpZB9ZQ3MQbARwzB0Q
rnXjoeYBFPlTCHXLFtj/llv6EkZxiPoqPIywE+s9PXYDQ1ZsRJNNikX8vUuKpMJqPMKAk6Q4J8eh
kUqmF8NiLA5rNh9DVGgqUmKQ3rLL+DK8lmPE7/R1SGF1BWVMWk/ItblyFL3N70SkzpotFVN8MIeU
4HS2t9rHksg0+nGmmBVE2WA+5/w4gQorHf9MjxwhTLgIMKqN5pXdP+GtdKZmroC8/a6miyb7lFHs
dQwc5zC51SlzZjWvDAbEESkJMCMsRyaZGpVkFMhEAENI3etSKqVe0Q3I7YS8uCdZcN4VyAje0ZTU
Oz01Y8bCcpqqfqXAS9mRnBKhZyGOVbbxyZDtK7CPJf9ALQlcZVKoHGNZs3hKDwVC4E5rK5Q6+GMp
vmEr7AcSwR5px/bNKeyq6ZbgBYj1Q15JRySdQuPOnVEXRxqX8CKNxTCC21FeIuuQDG2iuShbuEjN
ZpFfCkmko9bGGAhtGmqcboDLPAUyKRQnGOm6PHl6Ok0MryDVNcy8A3D9WRbN23mitYWQLZE7RF50
OrDw4FOwMy3oOBsa6b2WYIWsQtYq5zECtT0WFYm5HtTLWKETLRQ3qPbrZ5UmmWGXi6bdxsOkN4B+
w/KwrO55W6REUFwjRTti11M6Po3IAcq9SQCwW2AFeM6pSQvwz0KxuEWVhNNuSMzsmZ6WODl0X9TQ
WRjK5A4GqQSmkxV53BW0BEAew5aRivglSzG8bK28jl8wMWKhCaxwrDdytlSPIWTeBGibMbHyMU1c
Se0Z1za/3nwY4zgOGQgFyVPZgBmCd6ZNmbeg/PGXZMprz8jTGoedTBS5X0RJTBa1KSfzTafmjeUF
ma5eF1XIiKNQo/K2DXRNdhuxWOUhC1ppZ53ldKDkLSmmfy+rb1VK3e4N+WJUO0ntludRjyhDFDI9
nRial/6UIchHboJkKSE6o8aVKHcEUkfDyAC/nKs5dMpUkf05oBXqSJOleQJ/UTpGZSDIjUStftMj
jRppKmNAH4jmjZsxnVh+iqgLvpE83xhOD6KI5ce0EDp2o4bHZE6WhwWyV25PaiPfUbcViaMP0AB2
kMJWPbuFX8lZNNLtpogpIu0rWZDtSVSFwo5k0cgOzJqmx2RiWso6Pk3RrRa26XszLoTAA2EmELOA
wMmCRRSmHU6BpD1JzFUIV2qgBO3hLwj4KvWQxxHTtScpLXDpD+j5So9Rp+6KM6OeMJOm6qmpIhDH
jVmgSmeZYtqswiSE7zFb6nJdF2LoC2DIZWdZxDjezh2l0pphKom+UCk5m1OmAPImG7D5jcpk6n6k
dpHuJ6Vkkq7cyuUHjrcWQUxWcZ4jkrkC5DZkPiNJNDwsTPu5gb+Au7LHGbbIMenOwPvqN5MhrEjL
V1ZGR58nkkIHXQnU+6o1lQm9dT9I15O8mPpDoHPpOXh/eaiBcqK3ZQ0BcYAaAgw3SYLwVk4w8+AA
H6ZNQ/XQspBj1SI53Eo4Ix2tT6Pql/A6Y+53ZUH1Z3Tf5/03ZU6FILPTUBgMP2aV4GdGyYKBFwqZ
1xgT3lBxksWWp2ndBLshFrL4QEC39CBBk893tO3xf9Gu795SdFoF3os6EG9MMVc9owfs4yJGihok
YORg2FJVP3VanKpeVCBm8yVjTS2fTUBY6FvT1eFh5QzPSIy7TVmVgZJD6uQkKqq+GVs8HMh3i9if
46l/NCIxeNOkxZq2AR+pF6V59UpskLb4dZyXH0ZoIvJruDNz8h/QX2FZKPPerfEWFyxOKb2wcYwN
EbUHzy58GFq3OAPGTlLcx3o6GGx5mAZLywCxXmjA8nRsftkNA/S6kjNwPQ/gegNmt8JUG37Xl/pd
lyZ56OtqwjpGDn3Lz4tW9mAsM6mJWmItx6FM4XMCAyqISGRLwI3X86l1RYiqtdT0I2nvEUNsE8OD
D/kbz+QUm1j9zElG+iwkXQKat+rm5QYzXwV0sG3UzB3iiajxJs1n5uw66UJMt0v1fWrC2rTnuJLV
TTKlRsN13tLUX0QDbWdnch1YYXUn5YkcIkfr24ehmrOFilFTnVxeO0TkwEexE84V4/A86SZ0Z7TO
Cnux6qn2uVK4g0KFLV+eLvNwZJxTvwK4wnkgTeKgnQWGysRdxrN0RfYRtWa0SNXkFoUUR8eiK/rG
1rMl+KYNofZRs5yQTTkmWnko5kG+xgzHgAfzc5fqB6FQislNqnpK9mYM6tNNcxbrI1yMiiAlpp+V
x/MgVj15lNTgipt+MdHNDZNndSxaJ4EZ/Emq5kI79BXF/I1ahgKGnwiY594s+JDcdSuNjCQyB0j0
Isoyn5A87UiVvMyulZIugOGvJFggnCKRxQkJhF0AhjG3UZhGOIBhtguUG8CAvFlA3VvYBuMa6yoK
2Ee4hPIupjONab2cU02fSttUgt70qKq7ZUuBHrS9G5U9vn/QD5KbyKgbPPSSleAOE2liqKkwqzxX
SEg0PxvKWuKxJZAs1spqdwIpLeT7nIbm6yL2Mm3gvo7fAp3P2sFd03fHkrwQ8VDnSqafQR7pw2er
BcNAmFwUDrsiWdQbISFQdUNFRbaGisJt6u0Z7UfuUdpYL1KkFtspitfA0Zy9r5u1QG+u4zYyGUEM
ciF6a/Zu7hG9h7tN1ZIuPMbkIie35OFEoq+zeg270czC6N7AjLnaISvCYeI0EfNzvKAnOeXQYjMf
d0g4PktDWLEdb2eTZNWAodTRyKJg2DDEK0nEAo+NPaAeFKln6KO3a4RlHiRIDKfMZDQbSdgukWJK
VP01KhWE/MJ4DZ+1WZO+kvIm7Fpk7Aa8u9FRRmZXx3CkX/qkRmp5g/oRr/sSIQ2gvIzzZ3EOY6v9
onX3ew+JSh8dC9lNumJB0fi1h1SEsYY8IOw3SNXKKyAQ3yoMfKPNzFh0q3j6Cs67Ns5+7thADmFO
AEfEBNgBcWttF/9korfYfGfjPPebZE6Hx1aJY4cnQXI7Rl3vM60gk9Mqxmc4M/2Jevcr3/g/e3ka
AMDFaB3Rqbx4u72p02FumEqI8Yh8qS8FEBetqjYPoxq1jxa5uZ9ZV6KcKuP2KCjC55/bI5evv05s
6I8g5uZEYFxfuyc/vX3ap3PTYJba0K4pTRsHF10Y6rEd8qfOg+JRe4tZDqsaD009tWXt/vkALtsS
axeE+QzFjkRXWlYvTkBFNSECeZ/BhaEmR3Id7oW4Ep/It2qPpt4PLxrP4i8679IlOmF9VVpB4MJ0
xpWU+b++7RBrnkyqHKh5IX1kYhPv1xg7R0arSqZEgskhTEzzkEjANTJk30SVC/kX/Z/fTj0UPO0H
pgCEsaxY69d/OvWmOWIW5pPZRJSh5V7TgbodxLEfRgcAYr0cashRxW1Uq817boXiGaRK1/p/Pv0/
Gsc/X/8UVUBNQBcwh9Vpkl2cCbgsRSlJyMSTWZtV9lEB5bfYVOPy3mj1ONwiW5ENp6Gdoq0eue5T
phKPfYLvwu7UJa2UnTJ1lIXrtLDK9nPsqgwTcKwb4SFUjXTZUgIQsTVYHQSYoVoyLwgqY2LxjtAj
qZHOgkskdO+lNbIYR+ikTDwsk4mgdqqjcvQrVdSDbQLMKn/AfqGWz+jETfnKTMj6pK8S9OGWHnAF
+EIHT7XNjH4kSUmnC+L3paVmWMhxHNqToBbiiGFYK58YvM+S1/dy/o51VOzssUE+6FSAw+5pv0ts
d6CmZIc0nwLtiy75b4PJNR+X1jzKHNg4mnEZyCsioiXvfsRZBtbZnVDG+EFpLq5Wy/FjghDkSPz4
tO/LvLRLquszNHltk1br7LyfY6cUq3L758tA+u06YBDGAI5ocsWgywb57dersVuqIhTg0PlWa8J5
GnGaCfuuSCThsZtzuABmMOCMREdJvJBC/pjXG1RGVw39Mu6RAlbo40RCRbND1jaLG9Q7Um2rA02P
d7zV7aOJbT7czgENI28shPrFIOYBtec0ac9Vr5k6tatRPwmkQSX7KUEBnAHKrf0wF8nyVImoEe2+
liHBTnKBOANOBoqXPJipDUPafl4WrwFqY58OxgG7xljs6X5o6s2oJFPlk5O9tHdmp4f1jrKzExnf
lJHqY3QfiVoSEvOYwj9UXWaV2pNcL02G0LeeGprlfVC8VJJBPMbcqT07XQAejV8mtE+IyAINgHGb
1pMjdZ2G5kKSu+R6plA19mx/GHgDnl4Sb56Spj/rclPQQSzq5lZNKpEHKvKceacDAtIfewluVigk
CuIp9Bn6Q8gH9TgOpfLaClpfHdqJ9osXRfDakMDKQeQXC+MVFNItulyyyZfFz5CXxVdj14xskNvF
vFcHddactAqX25Ybq3BKICK6m1AbEM0eCHTVDC0fY/ZzvYWHOMGngJiBYRhzQmu40obEKl0wDXTM
4UM2Hp/CErh4DOfUbzWzf62yUCWnA+TKfpJIXXX7KGn9fpoJuaeK4y1EfaSjYBrhdSIQUFvbCnJJ
8Fqw8vF5SEDc7Esx5zLXEBQNjhFW5fgG7xT1vs0FAJsZ2moHmodBmKAcw4b0I3hEhHm5jPGyDfpV
c76u0lYkwU4w2me2ZBTCSF9QwrWpHE3nkERk/ZZ46myPmElCOW7qWYRtJ+7JNJJKyQ+kNIw2hTBJ
2gEnIG86BhIXXwE0CJ6xusNAt1JTbUAyQKPKGyn4UKMOP1Q2jwjGRqiN+zabjHY/Cw1SJkEvxsc8
bXvDphMs9l88xS5LJQCH1L3aGn6zhqcoF0NOiOeVGMVLCF0LOF44Wc3N0pDyQjmz7AoutH9xjru+
HnXCCvXi85CMiwcWxWjfDzKvp+SCcge/+G3G5xI5KE6+R1ozfv/zmvTbEJfXA5VtWggE0C3AYP11
STIEq8qAxOCGMzSMM0YznaPQ8ht8kC9JDlkGqNWQHXprKMldHVVSbi152jBrN19kPXxNDbFgg6yr
5LIZIGZhRyemUwRjHLgWSjmHeqg8ptVQHCNs0fhNY/Xpz+/hcuy+vgXegSybjF4kU7xYVdmfBVGf
Qt0LyR3McRtIvoEvytWNhZ5rKANEE2kDkprdW5s/v/SPqM+fn+zocQhmIPWIyb8Fi+1iGluWPbpI
IuT8IsZyg3wxBZDbjoSbbwJR662rQh7wEyE3Rura6iFaD2FMluepq7XelTso4A5FI2Snlj02Rj2l
l7dsMvE2gN9a3vRM51rTFxoTOD3ZxDj4e6zIJ0YVMXNYS8Kpig0LbA79p8H+87v77dpnCMC5RTXC
EkRG9kXZIhRDEBblUOFOnhNXp9/zGSbwXCUJoylKdCH5ok5VLkvGNf1lhdijQqNipGb+9WoMYQ2C
HwrrzTiLdL2DkLgZYuqg1OG85EGgNmN8MGhH5Bs5bHTZTiisFBcHkNJ7Yhens6OWIgYT6BwWcx29
yR+LNlM7FAgxpgH2Y/iQjUjBZLQwrH4U8n56COU6DndIiWjWx2XkkDvWilvcfDl7VjXpdikajreK
3aE3rtNjVt/28cep/pcSyc7VR3HXNR8f3em1+rf1R9/KihCpMOr+/d9++dN/m132yw+1//7jl4Qf
5ZoD9ssfGBswZrrpP5r59qPts79e4O/v/J9+8e9ksfu5IlnsreyLbv1tYVwWP8eLrUzO//Pj+P/+
9b8Ekm3i781r1r02lz/yVyCZoK0BYpqJTFQ01vyTVbY0frTd//3f65dW7JjF8qVwpSBp+s9IMkX/
h6SBh0TlpPwVZPafkWTrl8R1I0g1bjIWZi/6/w7u+q8bm9PGyeZg//7zL2Fg/BSX5H+tANz6LNT8
Ro5wHfrql6tPsIRRAp36k2ddtFt21X1+Kz13LJZrB8SuXN17T/f5PnKWo7Tta7vcAO/aGgfrMH9o
x+G921XX7VVxn+2Ec/aevEuuts3uAY0bb+MjkrH6tfUY7O1IOvSsrexUu3CretYBN+57NNqGbFMr
7jO3vqn3+mt0rX7G2/KkHeVXfEh9tmVVkB+b++7Y7gmz8axz52Z+4XKV79JH+aY6jl5wk+wUv7yV
HdzI19hCafXZ9HrN+9yLt4w6MIae6U08jJPDV9qb5WhupmP/2O3qW+GsvMl71Yn8cdMd9U16pfn1
JnC7beqJe0DXjv6ZXJd7jvJKORjb4DG/FaB8vJmfzA9C04WqGG4Z8qqQWhj1tq65r/cBL9rZzdny
ta34EE7nel9Z19/7U7zP+bXhVXQ9763z/MgpPPIePmWPZs2OVPI9pkFPOxRniNM2JeldcC/vyg0H
6LTOfe4YXu7hCdwrx8gdHNGPrsz7YF/4qVc6qstUZDN+FIGP9j961rblnmLdF7xu25/wqSalLRyC
b8Y23ah3oBPBpWUM0mzE/wRvOhWyP90FuFXw/dEJKDf5m9JBKZzxoO16R3cKfzooHNd0nAlFdcyX
7m4uXEVlqbK15+WYb+Ob6lBv4CElu3qruTi+eV+dnXFaEDDuDD/flpvwIO+L+/abcJWfzGte4cny
pcAWvWgnzrbJaScQfqO7xq2yrTEwvIeWIzylB0SgG/NzPiEKH56sWxwXT8qhu2vOpm5L0WYBQSVu
LQ4Ut+UW97oveTSENr0j+f2ruZ/ZrDiupXv5QToLd1yfA16O4hznW8OX7PLEz7uxI9v0pA8ZrCSf
zQfeCrd6aW3Jrm/o29UMC2zlipOWY/B2py1Jrw2NyvspwFDsC7kvxk51HPzRYRqTf8fn7dYbtBuJ
E56uc8dWnfI28Rc7841t9u5398zK9UcYXGFCnDun6VvpMUk1vcBBs+vJnuAMBkdRf8tPy6HwuzNT
bRK8wHNyv3EZic7EYMFW2QMSNJYWR3Y/IYIgX9KfwRlyJ38KssGg7DMLDthYdc2ZlO2knDr7+q31
DWeavOyg2oZjB63biY7yMNzMd9oDLgezwCJy4O8oriHXED7UvtFwtaeHzDMlZ9uUQNKcWWakhTvi
mNeMH/F9Yh0lghPZhbVfszPnrfg2qSSJcu2KXrBRMVe/1vvlqRBxx+8JunYBcyb74K28768nnF6F
pw+8jX29AyhuvGb7+Kzd17A/dbiQd8GVwbrU+fO+OKqblUL8oT3UHhF7KMrvKrcwHAnxyHk4QZ2B
1HnSHlVfcmInc4nnS1mOfCr5wujspLEBidmxitUJpz41eETaqjMCkUpP+nKvMuQeNsp9s+cWtvUH
Jl/gyAbsKINrrGNdQgkMOzmV1+q7KdugJ/wWZTCOXyjTO2xd2Wt8J+z0jSX74LpgRH0K7uyItfeE
+x20KGqaG8Hjpt7h/NUQmCqvnF/xuW1cWX3SXaqA/KNqngh+Vd10gwHdHnFhbVXdk82TknnFd7am
sb41LIfNrd0c0DW0L5NDhq4HEsAx3ZBSMjoojJwXD/AfV0TH6QN9Jj3NxFOn5bcoRTLgrEag4C2I
M59Urrt+2ebRNdM3FBKylz7qfM+LejDkU/FQ57v8qX+KqWhwPZnbanUR2uNGPDWm7nwzsHygonhM
I3rLjx16e/EJoEq5HSMbPJcYezixREJWn3sLWMam1J10N1uvnOv5jjgPczvejXfGI9cU/hlnuupu
xYGhL3slu9l3N6l7Z+wYA/c2M+7ShMf0HpnH0LrByjo+tU/iDUrGwSeHrxd8gEEb1CRbcpyKB+Ha
vG2375ZL0lkuupndVgw5Xo2TKPRO/1yf+5TOua8F40kKb5HlnHs2FZpdfDP6B2hpEBqMDR0kdseC
M70lzrwpSju3CfNw2bS68e3ozXAAgfWcGKtzId/ze56J7IJjrxFE5XNzMESK9o3XVyfZOunf6aPY
sZt4A9iFaMe6YYedU+hPdJltZVPT+pJIzqXgIwbpNOaqy/qGH8cYXOExA3rxYgHd7Gw5P8XPYvEs
nZvumxTuDGBs4bH9VDokAtWb1jxYZw3P2D63jqq4cWuvt7mpesYkzsPgeeNb3kLhYMTqINyiK/MU
Lu/DScoI5a1ILmSh9KrTAGh3kzpc9hN5IJuUL9z0yPlxmQ8pecOxeM0Tq7D1N+Y8i7nCe1RfT/Mn
wY3GU9G76R2zWTRWFqLaDQ6hZN/vRrdy6u/mrXmFhCB2u1OdOswo5O/8qztlexyEZ83J3fr7aGs7
XooPFYu5lx0J+cTwKGyrnc7TRf0W7aCl1vZ46L8r1+NWPdBqQf2F7Ci9Lo9m7a4RPdfSVnfZvPi8
V0YY7LamDf8Rqba4hWrJjhmrPrqELdcqzaK4ZyK11UzPSDd1tUviPYC/vtx22tMoO+F7vwsadwLv
Q45Fvg/wK+KrMTZ7sKQFOcr2cMIkCqGu38buK2MvNFElplV/1PdBdy2W+4xebue+M+oT/w6i+5fK
8vuSrLL8j/X45qNc83Xby2/6/7AcN5m9/PfluP/alB//Cwrza/He/lySrz/2d0mu/wNNC5s0Jhkw
eH9oHP+uyI1/6Mj+abITbELbfRUJ/50RrMv/YM4kIzBDXE3Q6ypPb8G0Ex+sS3yJ7jLDeUlnA00H
4qIA/2NB/mvDnz4NqmPcKPQy2CvIv2nwYSJEkgr9zSFAvb1pE0vaqU14H5hdDFhtDnZWAypDxjiW
YmnVNrKZxFdIOTDOJrCdpWZ0Tab+d6GYqltAhVfmaHRHUejSG+B41z+d3H+yffiRL/PT5uHH0XJe
6AtbxA7RQvh1v0vwapCg41QcRCftY1BkEvqwsjHvK6WEE1qC1g55wu9kuRqxK6o9yVhDk088gRJp
B8kNvjc799xPIsXcKhocnixilEXHtCe4D19mjwJrFj7SKemuxDrvrpIaUVc1r+Q5mXbtTYTZldtx
0e4qMwgbR7UEZcEJnWu1I8jBexvSIbDNyfrogmBiUqL1ACV1Ib2WZDSccWZUsoN+JvtmpTikv2hB
XGS7rJ8n/7CtWjOnNbwrF6NDrIy4oXPcqeB4bAvN7DFKS3itUhi3W2B7CPxogBABbY7KDgduDmit
icbbqjLK3AlxSzoL3+DBT4kkr9Ar+SauC2yBgqbl7qwq9RdH/KNj9utnqjH14mAZlhiIbi6OWKRh
arb4JpxGCYW7rgiynYj/463D6YPgLYa3LMpV8MAMViOzQAnCbdaHnwTVdHjSoxkObZI1J4PJC2D4
sDYEe1TE+ZHMtO4xoOEaQ7ZIx9bugja6HSpISxiEe7ZmC92SCaVj5TATCTBuKlPyDdc3SnFoNGxi
6Dciku1WXSoXTPQOgTqFpjSoKK1E4Fcgg7oZ5MU0VTfL2HVeIFR9zco8pxP+MubnxRg894oEU1qP
8tsuNqrXXuRtJLjLZdrXVb8tphCt+ZSbwkskw32fJbN9bzN4f92UIe1g5ALyiHBO68TsRrgeLaM6
l1gqYyptKb758y22LlQ/78/XC4j+gaKL/H+90S46dEKdN0QcC5IzKnW8aYwAhYuRcEqUzAxiKn18
Ad5Il98GwmN6hUT30+h79TYZFWixAjWT3orOoDZsXjAnqx59B+m+ZhjBBsJU6nOIM6d1dKXDkWyO
7EKsuYJ6QjhuwxQG+cepD8ptFRUNKcpIFSVbVIPBmVpqo1EajnPQpsiFs17lh4QuduoZXEoUpazS
UAEeUV0sHXZhRsdlG0anoskWKDd6mtx1dEhMkjUBbitMVHmaD2G5bl9mFGrqKMxHgyJKAmLIViQA
mqxEiugROpI6aSvnByHM25PRowPy5UyursBKivhwx2hfjiMtR6QAqGSXTK2xSfANTg807ZpdxFlo
iQwr+qKPYD/cyH2NtNlaIl9ECQhGKjCedIpjrLtQZ+9AlDQZRBPhIJZhDxVSq8j/NJIXvc6mo4o4
5FZeyCBzvvjs/8lHb8kk0oMRFE28Ub+urpm8pLoodbIDHyrG89wQ7KVY+lVNK3ezjAyATC1rv5dL
JH7lBeRR99tVB1qLfi2NXYvu1K8vvWZxBfmYAAmSK7ajQjW9ENgEOEKTD605ZDu16+uNppFAKY70
YiyhAnVBz0Cwaro7FZfK2IrFFwaFC4D+j9UUfyIuBUY+IlaW9bB/GodLID0nxL6SY42x4kWqMWwS
BF12EBtsBpIR6xq8L0eqGjAYjNZtQwizB3DYHXSiFnqGMogbIsMVVw4VERGBQYQc0JDjKGbsm1C2
vVEe1E7datMX66oh/35KmehSWFAr0Gq/NDDOIEuaNLIkJxDU5KiT6TF5gSTPxTZIpbsiiICXE4ph
PYtZLgAVTJszEJvPCLiTbGNNGyrq0J4KGVArPF2ijMSzyvw08QnLRnNdyjHpIHW9z/NSjtwRQkwL
M32sPZiOvYfOqr0CcVC7gTqj++I8PmWaMTsSEkZvLOE/2mgqqkPZzPO7LA4EX0TTMh7aRjgnwXiG
yyCwz9ON+B7zDg0IMbWac859/TISpUXQZFJNJ6haK5egp02UqMGtlmXTFdAMrlwaOyqLlV02oXQQ
sGsL4JYs82Cpqpo4VAixT2b7QgnOSgXzen5mvBDdZUGCnDmWMBnEGG4HCDGLcqumLdLcRpt22TLr
R1rnDxiJu1dGOJYrza3ukmjCIjnMKyLkz7flP3umo4FnOUaNs1Y/F11+uPEwyvgf8qeY7lwvqVuU
Dr3bFNngtR2aR21pE2fiMYo+Y6l9SUT7hrmrJpAUuiRQkde5kxJib9h0NDlTyiaj5VNVDCf+fKwX
E4kfd4yBqZdQGpw9pImsV+VPdwxA6lnpI5HHx5CnT7BiTQibaziTSgMEJKTP1aRsRL1E6YB0ESl7
/VIP6Qh4b0w28hIj7xVVxWH4DUtTl2TSDYf6sEjI+Now8SUzUh9QPWtuS16H2y5Sc1sRC+sB7Nde
0qFMrrpcj7Dv9/m2EWrhqw/jt5VKxYLPqEXitU0DoMGvb1CI48DM65E3iFPtuqyAJZflMj7JU2cd
kbPCMsASwyPLVUjPsCb0sfrAwfcacsRefxd5rH11r1/YDTnrHBSxIjxIyV5honcxearMPIDCswrJ
CzW5Vo1i8IQZwLVkECFhStk2bmCldOazLvKklNT91I/WF6qdi8b+egyGqFrkB1tYyBX9onCIYXpN
NeImp6rGNy1W9e1ATKqfyxCnvrjIfqtR/oO989hyG+m67Lv0uFELLmCmBF16ZaaklDTBkoX3LgJP
3xtZX/9/kskml3rUg65hqUogwbD3nrMPjzIXnAM7BVK546UNcx/5SjqhBR0iwg9j4fqf+WKcv12X
MTSE2rcE0ViGgVbQLDDL7luFufIzEpioXYfS7FajENqNadkJ1Gs/N35k1UC5qo9w4eX26Kxmhf6G
tJp5l1YW/IRqtLJ0V7BmkuPGiagF6F6vWuWj8IGn8Z0UqT5f4a9srt3Il97GttILSXTisL34+iN7
aN/QiHkOrRzvaORxicMMXuKFnDj1rEup8H2YTnmLGHb+NCjb3tDwn57aKveAO8Lso7FqP1Qjhqc1
YeP854K8xgJLtFiXqGmfUf9jnHCUof2IEJk9G1p9ow9t9bFoF7s7cIpKrBTYpO+NPXufOTeI7ahF
aLEMzBrg3Sm9TpjZyFmcHKDfTTIgf8CzlMbJBIB0rn9Nrab90v0i+RphpPuST5l3Y1Ed/jFhzIUi
7QtxmzUm2SmI5Z0bdxBVs+ri7MqY+7yh5O0S8WJ6XwtzzL/U0ijzjV994pY2Grs67uhTGClPggMq
EPv/J+70r8oZ/8fe4UGH8Wwv8v/BsgYduDdzbul3HrQZg7b63iff31Y0Xv+Pf0sahv+PjToQCQSn
P9Z5h5H6b0nDsP6BT0NDmuwlCz0X3cL/XdKwnX+45nn0/yBVErC73N3/U9KwzX9sPMoufnzP1Q28
sX9T0jhcoBGMWWga+IuWLufCljg6SrIO+FIrkYDEdck1Y2nFR2Y3XtroDmfjv49ZzoS8Agd8wDum
zWRinQhp9rmJMTw5JrRTEEAaBGwbGRWposMnMx2pDALF01cI6aHmQi0iOCP1pNKCZHb1F5wpAHtV
OXrUBlXLNHBMfPrgxoqPMVq/4mYRoSNMQmxw708jJihRMmvpNsqU24k5ehPxDIb2tUA89DzlSfp5
zDI57NQEOW4dF73/nICbxYu6yNvDvExvGnxysM878kdxzVLdfTNSThRpTrwYn04xsmWdrGDjVQLy
5gSgwqxEKsiVdwZCz7Zz787es11+igTj7b9KbScedFi6ev0FDh50tOnNcQZKFuNK0ETDi6qr+wZB
uWNxrwKBZpg+RRh53eN7Pf/YZfz8d72CMUUMqOEwyAFhYl72jk44UPzQsJR6iOKdjtwIyXQTQXnc
DEC4tjb2v5UpiMs4/9CjHf7fp5rssRBtLOQzx6yFRieZ158ktDVr8IPKH0l+y10apSQyfWiygtJ1
B+ocm7g5kwPXVzup8KPkTJYLu6+9HDcPXoDgksbUX+gG1OG8o2tiV5RiigpJfYLLar0eh1jcLXlw
HJgtYM8A+nAYE9lk+/deFE1ybXd5cdckqUj2EVE7dCxJrL41BLkbKyts1UtSTeGT3WTDo4Y4Vl3X
3CAmSOhcpFY2OBi1w7Gj6m3TOn0TpLOy7jr+/Z3gEH/jxqHzQWoWIInCIr9oZSw0imW10bd6YdDP
t1rbUaBKU/VURyOdJ/TXBdh8sAFbcPOdT3Mj1zGhiI6EUJXpl/Tkh0cjfjzeGLILE4f7orJ4rbm8
mRKIIiLwnoNG7IM3YJNzms8q1NSPWkJ1vTBQ3g1PnuVSwvGWWEhUeMvZ6c2zir5GNpUm2mpwDMTD
fk+HzIPMcIuhPvmQ9jQZpEsmSodG5F7LtHpT5E37KNKKq9BYlXmgTTDAhRVX11jP0w3AZFI4yDW6
lBV4tFC8vpWlLk5ANgc5013+/M0n9VyiuhUVmkARsrUD10ltrZu1ZM2CWT/RJp0updW/cnSOhi5i
QU6oFOMdA+ng4SOHuK0b9HlR0DDHuCy63u+FFTp+UzUpXPinsIqtGiLy9oWyfH0FAInLv1V2SFRy
C8HfqIXqChgXeoOpzMgVm0i4+pS45gAwMxk7c3f+5zzazJZ3xJFa+BTjLIi6ztHVD8dWn4Y2vyaT
46mx4BmuLFEy2c8/5sSgQfTPkVKg6KcEeDRoFK43TF5Q4mbbVmRLyH5DrvczsZH9B4IeIq6K8iIj
5cQ6wpwAjuKiVsL6cPT7i8jlJDgALCbMx+DITehKuhN+A/iRyNr6K6yjGfxU50bWysUDPu46TuXs
KY6Vfjz//U+85uXyoi9HEAqg+tFHsdXIBRMoDPfUikrjAPMTEet/jpP/Z/XTycfAVFq4HxaVi6OV
sxA54XWCym42j/pV7mQYYjMsUEEMwRGyaWTb38ZJLmbh2qZT75EIQ7RM/LOu6uSecz1Y/SUcDf9f
bN7/X7wCTm7gfCAy0Vc6nBqqGjKKnT0jLY/7tRh0DXQL4M2/fopDqCwGaoPzIZvZ4VNAo2tV47c4
8FKj/+BWE5RzHOAv55+yXDWPpjmz22TW6MwZknEPn+KiqDdmyXs2rLjYak5HJ7U3ij3o7PleOlm0
t+wBT3Hhhlfnn3x0JlnmK+dOCIfYFRY13dF8xT48YqhjINlpB9QPdSQp4Iw37TElim0NBaK60x1H
++IqzK2rCT7g4/lPcCSwe91sHLTQFF8wFC3micMvz01PHwjGY7OhZkn+TpmT80M6cZI56ZM2TDmB
uxBXusEar4hiaW8ygML7zHCIheAWi317YmfFAw4LtEPhdP7jnVj0mWHLhqjDjqL5ePjpBqMiCjEh
S0hzW+Mhc5zhMeo4RlDSnQFZ5pRSt+efeGowsA8uCxtHt3fbjIRNYZUWUUSsswWeyG6+odJf/Sgj
P4eCYXXE17jWnQIr/uX8k0+sqoviks0NN5jJ8nL4Xf1o0IHlEkWDy5OjGM4aWgvTuPYju00IKHNI
Ne2a8MJaduKpDECPvQI0FwfUo8EvEfrC2qRXQothSTtsoq/U4nCpttaE7VkAOaWNM87F7vy3tZe/
+GjWLRQ/2rIcU5cb4OHXbWVbTAOSsCBRs+2tU42ZsHfAtFyjig7J/XOWuKWeE9h1PaTWeA22WPtD
B02jY1fYc7RvRl1HcxWm0b7IIvReUVaYRTCIKK3Xia/mH0kBrgDFXdOFKxGNNfpEmi0EqlYhiR5G
7nkfvYhwllVHNXTY09oW6orODZlkspgJHOwsp61uukx1YqsqhHis+L5aN4hfP5metIYAGoJ7TwgF
4ncjrKh8D9QtBzrIw5KOCt6FurikFI1LaBByg0qnu9QNOTFJuAhTQmMeL5W9o+3I8jUyBnUK1oVv
9jdAEKdNauSjxUm2indDVBITUhDRmYz5dKsJu7rx4YDc+xCt9wpy3JWnBpQjseXfN4T0PYyQgC9l
857Yy1i+XdfCf2Qs2vPDX1uBGe7KMY4wLJTOr5TlLFBaM347P6hOrKdYYdkpwOU5mMCODiY2kCzF
r8/BK665ahTE8KzNiS7vyuv1BNhQpW6xVS6tqZ5+WIK9Ijj/CU5+T2qrvoFIgn1x+fM3p9SenLZE
EdazclLN+EL/hK6Jb0aX/HcnZu0i4mfO2gg+WCIPH8MFjhglkVNOqGku2jnyBUOHnuSHdrFVYgCc
rIrav6ps3dwJs022XiOTD2Y3+1d1ksHNJTq8/BxXrNgAA/UAghkQSZVSJT3/Qt6vp0xym6IHdRqW
F/3ohShfz5I+Y3OlOMceAZxhU9Z6+oI5KgIhgIBERemL7HXnwt76avc7XGBszsDLwZ0n4y46Wtng
uvk+bTVtBbwb0bcZiYcSQxQS3khQvYUMB0Ta+eMgECGbKeqIH0+n+7YaiOgpYwyE51/E+5HBx7G5
vPA2OJ6/ftw3I0MZ8KRhrHNo1ATh8RUICfAOF5GxJ943Q18IC56FA3DxaKJR1qwnd0J0KWOTPCWU
DPBzlIy550L2Koxy/jBx4f86G3pYB22KXDOqC7XuEr2yabdY5cY2KMEGQIeIEJNp/MOERrQjdHBJ
ZLW9C1P2/WXXpkq9XD1NrGBM3MORDC62qHo4FFA6qh824SOgHtEDkTcus/7CT/B+1tiLl2G5zEES
fecUjwq70gzFu5lxUT0M+COJ2cwtGkS68ympCo4VRM79OP+7nxyH+Kd0HY84zNx3JyyK0bBLdMah
Hy/YwGYLBovV2cz0MshJT41BZMVGoHGlQjgw2+jyaGLHQSZpbyXCqa/Pf6JTr5wbNMVOygvMjqOd
t7Qq+jncplay6vRtBJENSWE9LcT2BJn4+YcdtSOXAybOfI6WEPuQqFFnPfyBrdihLuDz0gnCtJ6G
SRKJjJ214bTh67Gf7QnwIt0ZEZs/7YkXFGVQFCVO5picXESHJnQmYKt2siMbK5ZffNK9QOg7WCkf
yLH2E8JQigLkgXBiY3/+w5+YTPREKMFQHAEG+trwfzNnCy0y3Gzgs7ujMT2OaZruK0/5RAaO5LtA
arkzQxJ5IqAAlyAS77cy1grKHK8lc17c0QqfGnO7wA4ozHgWAhmTI9hnXFro9AEzJdpj7+fdbZtG
QvzWrWn+KEcjbdfnv75xYs2iKm9RlqV4iQfnaDFRIgtlPRp8CHI4Pk4NHLIK+s6qleKT17XdnmA4
rgq61W+GWRvhmDR09TNDpZ+aqZNBKnwOZ2F9UQFy4u3QM8YxTb4aFXxxNKgSVeu5E0VQbiJj/jpM
fepsu8o07kjQ6OYdCVxttJFJM16FvrKSq5rLRf3p/Ns58XL4XZfKNR02gyvD4cBe4C5+54LSnUNC
cRggZKMqCPnnn3Jisjq4IGlMQBFehuHhU0pPAfapWD0mF7bPShDyFXDMdJHYVc4lSc/JhzFjqThg
60dtevQwQgB72xMo9isMqUmbErFZFl8mUxqfz3+tEy/vFduAqVNnj/aPfsDMzRJhRMvMKsPminAJ
EAo6NKrzTzFOjBMiZ0zyuIgKMLiYHX4hN09GZUO25CS+UGjrefocD2OHljGpum9OYcak1GWYR1Vu
5GuyT1P4mlr0i6x5SEZjn3/3BpLeye9x/xRJhOVIdxJwKui0AK6jaQkq5er58/mPferlUO9YDHi0
rZE4HX5qqorCU9ZINpekW5r0vlopvbYvLG7Lj3l0PqJKSL0QI7RDBWD5FG8Wt7xoKHtEPEUDHBR0
rKi7xOyMT1YVu7ecYy9xOl7tpccPpGjGz0ALDNnM0VbfxMRtcBgGoBtTPa0lMS9A6pu1NXfDLmpx
BSVFKG/pB2ZBlGcj4dtyRvYzWea6zpL5aliYdSLzir1DkMu28VoTKW5kX1X46W2fQPfbtO/aC4ft
U7+GLZjqqCUgzSxGyLfvyZwraRBtqMHhyxqupW2yJ6VHbf7+N6dLyh5Dt8hF23r4lLhvtYE0Mp4y
d+K6nRHcuAZR8uefcmqCC4PuAns/8/t4Q5ujLLGnkNNWV4XkyEiHiM3at1JCEwsjCf7+YR5nUMYX
HT7nuLUnZ0E2YK60FVE28W0yJe1V1VFLAtPlX51/1KnfaNEwWx4LChvD0W/UwX+byoahNQsPd5fR
dld5X9gXimUnzo9I8+EU2Nwvl+bM4W+UxcptR8lqMib4VzjqQ9CYe4RH3ZPsynU6Js2F3+v996I3
w3TxcMGb3PSORoXokra2SGELIi60q8yW9YPoiaw7//bejwryGCy8A8jkl0vr0XpjGKVBhYOdbBzI
ONE1d4HDEQ2zAekX7c4/69Q3gnZOtxd5GjvM0SIwpEYba7iyA7IN9HXjkYEeNd18YW07ceqkgmcx
INC+CC6ey1d+s7hlKlZJFZaEkAOB+dnmGOskcerXs9NMeyRyGMCQgT/pWZTeT0Xc3IhUDSjAKpvW
9+JTTJEikvP2M5tK/1niyr6zzTn9jGo09C9cS068ftSzNOUd2BTUYI+OegiQLRJaGFZdH1NQ1yo6
K24/+bRjQ/Pr+df/fghTLTBJvoYcxaX4eA22RUhNxKBC0ukuaVolnT5FqF0AoVkuW18bPSfe1IsL
X/HESfLwuUff0e/DQVYVA1mDvLoRrfU9ret8y0dZMNeF+JjTE92l9qxduap3Hvwx+15kPqQ4pWXV
duwLhA/ZVH0//zrY5xgIh5sSHwyMEdUzutS0bQ4HSuEoWsr+nASOHjf1IyB4Tfukw3jKr9uoEOkz
QZtmHphRZPzxOuZj0CYhUFpydNP6UUDe8Akj1PR7zA+5wCkyNNwPrMh7ps1HADk/PISMJIpMuEit
wjLmypZu9Rg5GidjQK5+nVZ4V0ngNHGoVTGhEvhWtMDzMpT+aee32fXoz2gYaWeZWOsgilYrQXjt
wvsAnhBQ4tJ/E3Qongafe1VAxNXwSJEK31sZteXPsTKS7qYfBNh4GkpYSUNpwcblU0LVaSaG923u
UvFkr10at31llnjfgXe9WE6ax6glDQIQCKysWt6TWRPXmjYqMH1PK9cZGW0/pdkwkz2EJiRzNL64
RdzSgwDKcTwQ4jzlj6hUpt9E5aEr6eBzENWY6GDHI0LpcP+OYQpiYhg4VulVp14Eh4UnwvfIxpau
1eys2O4jFiU8O0HfWaZaT/roP5IWliBRbKqK9LaRM7+BoYhE7prLNGbOcbbWVWlaXyEr27+6rs5J
ehWjfR0RvhxBPR7HXVmX2loaek1Kqg4DOwAblLl4jfv5Z2MN9YvT4xyEGR3AP0frPHSSqyD8pnHV
TlZHSC/BQcVWlGlMdyptexthQWv7KwOtGww+ej/cl+J62hHeayMQTuLY2hFAnT8hYZdfOoQaX1Dn
PVrNkF61idMaG9Tt7e+mM42f2dhUL6GvzR9m6IaQttNe/PImKa0gA9fd3Nd0FIp1iSJaD2yw3911
aHF1BPfpFDTIo6j/aIwDXuLc7YzPJYGq7PsleLC1m9a+DKqQcNy7Ppmym9AZBUof1YJUb40kmvZZ
MalHxwi173rrKLQahqe99MSb/Uzr1p5XpRfFz1a5dL2V7FpY58SZOoFNWuU3VXpuC5C0mj8QKbUL
C2wuOJcdsFuweYsvDVhLa52FaQkryYt6Y8VIj4C8CCd8VhOxX6t8jIzbyXGqfJVKvb8f4e3/gMk6
3ee22//IWlWlV+5k4OXPOQrO5cKhph7YPVdpGuOIb5NE4ExQigXdksaNqqrW3QhnMPMVHrAaBzBY
U2dDbleabhyUIBVwnVAjLtAf4nJl9wkBzhPhx99tOZPxIvx+UEE0h7RpGH8AhYs63klN4i71XVxe
AsVjH8ylSyCTcieCW2zptfkuHdLxV9mlKEZICsT0USOdDCqjpAxCoav+nBfAVtZ508Gz0WhU/hjc
TIuCGovVAPHW9uagA9Dp7CSdoGJVTz7R6dJJVHGT6A3p7A056sVeG0W2zENlvWRth2GsIH/rRoV0
1hex2PgnM9zyozFw31wNppjgKAPMvMZW4Lrr2YzxQKdTkfyufIOYO1Lywi9OGVW3pfJSgj2m0P+m
V+X4xa48QsDcmYI3HGdJagu1NYyxyUIGCXR/KB60HGZtoFGG/IgAGDf1UqYYWscAaGyXxFeq3szj
ddzPPe6rySq5F4juYTYErL0QrPtXd4zDDwmr9gCbORmeKAjMj76KyI4m3IZbUdLMltohUWDHDi1l
E3Tr2QmGeSjNkBCM0n8oCXb+2XdGDNEvnaeNqFPbWUeJNkGaSsQP0gS6Bx1QKAJ3e9R/TKSYQY73
pwzzv97oKYXQuga8nmR/hlboLyrVTYJ47C56RM2VYBdORAcjzJ8Er7j29JmoYgJJ1iZ9maeJtM0a
YPcIWy1NOvda1nPfru3GHu7yoQ+dtbDHhuB3CM4SbGOSf4ysqfF2VLnsj2DYWPWcJkufdK+Jf3Bl
o4gehrb3HS1T9pKQRfNsm6Oc97prmVBzXUqbKxRV/YselxDkWX4KVnUWitZ1hmQVxfrM+LC08E8l
hXrpkUtkz441519YvH3vVre5KiPmraufvRNm8d4dNATqI9gzhYQr/wRRbi62IdNUfnBAnfaBQuFm
PhCSWXZbSGw6+QO6VeCsJDpRBamkC7JCTVLcWn3Y3jaM5dspklrLWaCZPZYasMhMmaHUr7QizZHG
hI7Lj1sN5nfqwQQ3FOkU3YRt1hXXQ2q27EQa4Zypnxj3fd6yV/XA1I29qRz416kVZg/0q/E9oyRC
E+Y3lb3EP7o44xXZEEs0jXDviGpOnFXfgBiGIKVMbJ2FSYKMpIP0TIxy+EQfNLT40iTbbGOvN6qN
21rxp8mbW3MXot5pUxKQic+Ir6OJuQYyjX4mS1rRUbYD00zbXNOMdcXoU/vIm7X7zvHjOIiG0vnR
xG7R82dm82DUfPwNkU/xXvQxJTWPEROtbGk06MrjdgZekMbNU1YaHrhphOicINxywQQ0FhEHI1EC
PyMW2M8zF/dftuZm+r7CI0Lb0ZnMD71jVmBz7YFQMLYlQDAl3aUkKP0cUV3Xg/wNuK7N3q6YbO+L
SZQrxBWHjWNF38L9IA2DXqzUQ4xeWtnE5qoKXf22rWWlrWtdqx4iZfuY0aXoSalR7QRzxhj9L6Pp
DclV2rTyDsSXh+0pziv/Pi+NYl2YfeGv8b0hGOpEaT/IqVJwS/wabR4cba0KzFoH+5Vl8+Ct4cYz
lCO/b8JtY5MJvoIAPxqbqPPy4RaLlf9LtO70lSomrBuVhu4z5K8UCEab5vbKapriO+dA0huKye8Y
0aOtk4ArJuu7kjl7Zcw5TwuQKkKhcIgOMFap5rHUhoNvAhryU/Pe6Qb/AWh3T5RyHN87cxM9xLHh
QvromK6mssqc3d+QT23ZQiCUY0o6hjeiYwxS1alvHPi8elWLjFiIUJ/YJHQjycYVEGwFSkKM3WOk
cvNr1ugZq9SsFqzG4Lj3eUeKgW8PE93sWF8PdeP/STtH+z6Y9DShWeOOtLXGSgKDTRNWTRmVWzPh
kLS1LEWGbNpO/SY2NcQtrZmYW5fedPOE91KmULLNMXpifsQ1Xv8orIJKsBItJHnv66SyOL+u07TM
b3LbHkciQsgNuHGLuEWngrGiJUcmT7OrTOj23VAWlRHUbjPg7uQQ0axM1AXtnRiasGF/KzKyykVO
PlQzNGW/MzU1eDvXLJP6WnppBsxDB+a81QC8pTt/bG1ETxhnV74GSyxvtfS5Skxfblr6CTlAI80W
KzcqW1K6LNgp9ixGmPwGmRpEJPlRtpECDup6GP3sBUWUba4I2tI/i8KNPhINVZjX5ETgyJRE8ayJ
WSy2ZBWjAu8ZKh9aN4vxsoaEyGIEnwCVjwOgCMpktKkkUgLSpayhhM434g0ZpZsPm87pcEy7duOj
mElmuS8zjyMaKbGMayU09zaTulFs3Jxk3tuc3GPWQHseOK/E8NuDaer8J4NAUW9bcS7+NY595G5n
mUN+wYhllntzEOiYy8qL/4xuGvLZOJ3c5aXS70VozsvDETKAtPDMn2yX8jOTSUhCdVT+WFmToDZS
Fx/I0ovDq9oM26967ZcPaLOzcFPopGhU05ihWzAL+pNdbcDgiDjNb9ohootOP6C7ZS2BTiRqXRW3
7Txo0YbQI6Pd1L2s965Tpd3anjgFrEhvMAF6doqg2ZbYZnNdoUkTzLAhY0nKIoPUA6K7h00dlris
qcKBR8qGnGXfnuL5M1r5Bn4nBvR9PCvYHL3fZcVjNsVZvfF0QoJByIxNswqNpoDrFFu22gtL8f//
z4ioR0DcqHkqwWlqxakQUBYM7Cag49KZF2r1J1p9lDRcz10cBcha3KNyTUboLpj7iT1AiRoVcv9r
iG3udsSpXgMDDHkPnqDgPOk/unZor2N97K7zWoa/HUfGf1/VcWi4k85ouosk9KhapVB2lW0BF50x
E+9qotZ+u1kZBklpE2l84R596hbtGYuIDF0UdczDW7SwQo7TVs8X5yq2gjvaracu7f6UmilWtL3N
C/f2E7I14eCncGjnvkp0j9601aBhIEQ9CmyHNjE3vZKNUpt9LP+5/BXGBOs6omQJNIrmE7mU9UND
RshmEOa4asI5LThk+LBYyBaXu2x2aW6ffyOnCi3gkZdyLnIUOHqHbwSJpl45XY1cOeJTyjHmQurL
tA7m0dM+9DWai6Gs1IURuPymR9UMqgrouOBd0JU6BnK7EbsjM4qnWtVwAwV2IsgWWi2p7f687Vx4
F4lnDXPQVDK7UHN7/2wG/6JTdcGrgv47qsGakR9mXsmzW2DB11U2eftuLLqvOOq+cwwOP8iC4kCn
kab3t68aCyn6DjpkixvttQn0ptYnE823qklwkNGm4Zr7TnFt6SHUd4qeMdlI+Rea4emFN738fodv
GunrkuhFEYfenH9U0NJaw8/n+VUDnFrXmFi4GcwcfipBEAZ/kO/Of8kTI56FZbFnL55N6x0JUdOT
QTY1UshOq6pt1af5JrLDPJglZ0z2NCc01q602SmJdYIeHpLxwmXOjuMnX2/K7YxI99qQA9okO/Hj
YCJR4JLA4sRLYRtkBUR8QtX/WNM3paNHQg+Qb2OsHaKAKZDr1W2cWlu9MX6dfyFLUfroB2CQLQMd
qQsi4aXQ/OZXnzSM6LJ0kUCNVXXrEw6m7VNbA59nxRhxg963o5dhlhqw31j3SbrySGG5UJ9/b7Sh
fIP/gwamge4ep83hp0BbJ5xokZSYoeqL68qcHQ+KY2I/F0Y7PWlNY3yT4QjMcIkaA05vEZCG2iLx
fmka7N4Lq86JOitsd+ROSxYEYmZz+YXevJXE8rT61bJAYp+5acC7YAHigFHPmfdYxBVF7SKud+Tw
eau0IQQlH6xm2wxLumiajl9H6n+wv7pwff7Xej8yls9FywkRFI6WY411a5IHoHpGRpoXgB1nJA3u
EisWRZ62z+fmkt7w/WKEpJU+A44R5K00Uw/fQ6+NesNApFdeTt6Loj21Svqe3MTeX64EkeJ0nWaU
Fy3hmdOFX2H5yw+HJt+QhYiuCksijbbDhztDmlo1MUZBMql21zYA6HquaBfG3olXysjDg4ApBqvk
O2Wd46SzsUgNY3u2P2ZIqD+05kw+djl3cN8ddcmB875PwY5CA4yJgkKZFs7h18qoS5BjwpY2NG30
IArdW5cpMEO7R2R2friceBRJIhYOz8XDpr+Snd4M47EwW6MnrgMR0DCvZ7DsG4laZjU3oby0sL5f
SHgCg4XzLT1pvtjh14pcvGZjrLNJy7i4cYayfsHIk9f0EkvvLoZEQ+KCNnW3ha/p+2k2/5hjUq0R
VWJe7ykYD25VXROflq2aQZs3lGjCrTMsUBhKtBOBVGN84TOffD0kr6L4RWhKe/XwI8MJQPsZMZso
VqW/6RiNN0ZFGkOiz/PV+V/i/YpCM5rf2kdTyBTmJHn0LPxxZMkS9UhzmkSfdsg6b90DLfiVxhi/
saeN+VfQC2l7nUo7ootkJvH4vTHjrN+0c0tgl1egAltbtCzMxzr2I//CyeNVEHEw4ZBJeCzC3N/x
i6C+PfyMVq93Ya7PUIBpB6qXKJERxAXsG1AnKVfLNZFoKt85RhmD0ZWmrz4hIOqQCGduuJbkJcgA
EURLq4IlftvUTYXLr26GieNkhXiczo92H+W92W7HrOkhCdlhYq5MDEn1ShKuMF0XwmrvhiLpsk2f
k2DWkQ4ir7Qh1Ok5aJlU9500B/PCRHnd5o6+OuagpefNGwDidbTWhGHBdbUC6NtyrNtNWqPJda57
2TdqDxaRB/C90w0FQzdbZ8rO6y176kTIG3bGO4w9Ut0SFa+NwB8d97kD4GJ9I8hWPltJqn4CSKBa
SNjBXAVOz0+/4vQ1fEtBuFBiIJMh36QyiTu6iUn8fH7gvVtEKVjimYWvghXCdo+Pk00UklJlW3Gg
6Vz0/FbAbmvVdEEL+f5YtYDsgF9DQfM4RR4z4nhTXmKEYKHgzNe3aTH4cteRQBiv88Jud8nsafMn
1YYlte2kBBJC/u8AdbGu1mNNR3NJQIUsEoFy0m6odITmZvRkegli8f5tYHpDIEuf0oRycCzWcaht
G5I2XkDnRu7I66W9xQVv87fvnInOMujh6lpm0tFgoiYiUiYrRaTYjSiCIxgIxjlN6guj9t2Si0jf
JAEePzSXZN784XzV+PdmVzhEndR1vBaJY8BImuVGFX1Z7cgDdW7GFvBe0MHlvW4JGRTb89/03fmA
T8D7xJKN+Olfuvnbc9KklyP5RHwC26wAd9uEJLk4zW7pzkYjJbxebmzN8HcmfcEP5x/9bt/m0T4y
KO5JKGLpwR9+eUmrfdATjX7q1MzBhPPkLmmq8IlFx3iUYVZcuB6dGDrLLZTwBlB/XM+PXjYx7jpy
WootfZ3pVzK3fyk89hd+0Vcl3eE6tJi2uQkt3szlRH74rUJuwn2uRjhLTiFeMg/u2zYm4aQMWk4N
5Ld2WURGuxbjtqHxC3JmxjqqapRgE7UlBBiVNT6QEDb81OwF62rTQITwYYNaobOQv6AmkT9CLR4W
hmNHVb0zp/kJ/Zp5n7tu725N4h/h186VBbCFT/pN1oZPRDbhq/aanFrhMHm0KcTp1BVU24RbDQ+V
qmEs5Agi6fGXmvacoAEMfxMo3Yx7XDNOtC0mafkb+rAhLl5Uwvk60xAFrImD7ecNhecFeptFkb1l
o4ctjfTKeTHJgInWLWzaR+4kU/WxovyjbkjEmVGZy7FvNsiuJdcUQmAJ/SNzATTMGHVfZuRYxjqO
akE4YhxjME0c6va7Ppt9ThSzVT1oWuj261ERhgyqRTqPEUIra4Vtu/7pY38J97GJFeZrTav5Srh1
n6y4Bs7tv6vF/+ed/A+fOfJfbIl3uJMdIRI/f7+lnSz//b+wE9P/hxP/Msu4gyENXmb3f2An/j+o
OSmQsOSQtgAn7r9hJ8Y/VOm4qvhs5SyKi8TwP7ATy/6H6hGIRR+TKEQvSo5/w29djugHsxSa6OL2
Z81dUruOd7spH5NScxD44oSqrkPpzA8UB+K9Jv1+Y87tcG+70/hYR5a264ch2SdjJfZvXtaHf5/2
NtWB7/nuM7jcXOBiULN5h8SiZz1ZxdIogzln7KtZb+6Zl+0N1NRLq9K7pY+vyz98W9Y+QmyWIt2b
a4QstE4sFBVQWlWxdrJyogPVdPiiz3+l16vPwXvFjYVh9LXUR4DtMWIq60MPzxzfqSJsDS18JfcI
vSBi5v3o3E9ukdorETaptWqwswIZV4WjXTXuoH4KodI7DjbiI3EwROfiOKzhogPw/JgpQxr7aSzB
nTZTb5HkSitxQZOOHdxMF3bLRtca7rZqWnjcTebUX2VCfnhVu2WyYWWxUNhwXv3lkh+3QbnCcjum
C50u9txEX5mKJjDxiNz/yV1x6pu27O1529KHhe8/xW68afW5tq+hS3bx325MyA3BTghiE0EOQug6
+nUsMw9djYtXHMmfTiMjuspa9rcHPOYhs5EDDTUzSg/2MkbejIGGQ7xJRCJ1oogWsRbZE3IIaZMK
YHif/NFqN4YmlqqZVtFIiQzjYfIKru5tAdfQ6Ic1/TwDc3NtrKaRwXRh6ByfBiiT6RQoXqv01OqP
r1fcGvs8r/l4c2d6a2gc6A5qjbZd07QETuSp9vH8WH0nw+aJtsNQXV4IxQlxdI2nCisSK0SWa1Zj
8skoMi8lQBztSFTlzc8os2uEPZBpXlwzRldi0fL6gQ3DSTZGmgjEOhOMXbMn/Yy7UEFcQ97aGuqG
vFbfCTNfeg1mRhCA3nWxv9LrmlLT+a9w4p3ZzmJ+RL7ORn4csDrMZcpuiLgzJk8RF1e/I5E2WQ+9
fVeb/q/zDzternhdPhVNahG4pbgCH40fDRZePlsuVdPMCu9Cai0kteXq4X9xdh7LcSNb130iRMCb
KYCqYtGJpGgkTRCiDGzCJhLm6b8F3n8gFhWq6H9wFR2hvo0CkEhzzt5r11pinenYvG2S/pxGtmsh
BbVhfFtbnKb5fqyi2Cg1d9SSsFbY8UCttNibFB/4zikNbbnofDcZqfUaQ0En0U5/Ecwe3MGj9b1I
1K3hhKRt691+dgkDPNLfK5+GYPbu3MLLSMIqO8vceiUlUkK7srJYD5bqlnRCf4xI8g5UBPwtn6Mp
V+oOl31vh8qaoeUq05RaBElXX6JJEKIYNmlt3knbTYJP/KV7P62L8zo7nJYRTWntZVNDU8RWOTBR
Af6Bv5nmmX4LqHjJLhRkyelMSeRNun767GBJwsuw0Lp8eE+lH3QUX2FF2FmTdJFhtqIPfXPOUFOA
WXiqm6r/gqIzMMJ1kO5hVUabkQPoBZ96+r0/Z5KP6zAfrf61b4LkC+Ai987tChf5msKT5xTAkvZ9
JoPnvslpOnWdX55ra20L0ulNMAIooPsUL8nYfD8AELOUqtp8vU3dFIgKYX0BwEuaOA2GPNLrzKPj
jJbrIJ1OxoNtEEzuaP2ud7uEzhL7/LBLlXtJC2F8slD3x5PGshNTJDDO9fy2gf/ht2JJ+h88DYDE
+9+a+Ah3wCZS0qUyGLNrriKHxMXdvz+/7XTy/iomjDdrY+rarKunPjjikt00IRo6MqAek7fhzdcG
YYFYdiG5E3owoYWzUou/8t3+zEnNON0ubYV0qrjsu2y+SnjZ729x6BdF446KpxTZ8tq5Vh4jAl1u
bSdLn2Ato1UaWR5YfqsZnqSlzXmMin888zs+znf8Aqo7zNjUkzFmvf8ZpHY62gg5PtSyddxnZFRe
Az5styNSCVq8NtwzK/PfLog2n3rSVu5lV/r+gjPHGwXGGrc+neu4Xhr3giNaHzbzAANdeuLMmvRx
KOHJZdajr0UDmSbe++tJhk2GxgPtQ9WpGMEB5AW2c2eWjb9ehW0gJz26Rmw43l+lmoOgrybuKusD
+2KYdARiuuGd2d7+9SrYCd+Yhozck4Pw5NceFlHuBVLzEjla2cXoOfv435/F365CP8WhNAneEzPK
+3sRCVO02vrfJdQl5IREHDpbjOf/x1W2cHE20Jtl4+S9ODimdR8RK5iBsVKhI63qYoL39PDvy3z8
xjHtcB4xaaayxr5N7X9s0XRzzh1X8GKmcpr2jTVb+5Z/9VACST7yWS/PoCrA05a1deYGPyg2cCVz
CEFSgvOcP057x+08WV2fMIktHf9xBPbNo+y0cV+REb9r1gDxRglEapVjvR/tH0MVPLIJ2jSYeXPm
o9vmy/czHXTIN6MPx0aiDba//+MpOIBm88yGtsLDbr+nHYkMi2W3iHuW+Ywv8m2ov78WhxVOojxr
UurZCL6/lpunONJtkYRNvgbPfO3BACZhVF7EycG2I7fOJ2+PfEy/dPoy9yiDF8m1sBr0kEY6Zs+t
nLzkk+C/8jDbSFfDjVKh7cUIV59Y3XFlUlxzKaLAGgqE1GpRJOEYJXrJYZxR/Bm9rsgAshueY1UE
7mHQe+vC9tWUnvnsPz5XkE6EB2I93A5p3vYp/fFc577NJtgLQZgqttV1amG1T+V4sVquOPNVfpw3
2T5gOTLRpsDxOY2z5bSAKGzjFGqi1X8hZ5TXmqTsJc3gd7Op3f793Xy8M4fyuIk5mF0KY+dkxASO
gG8zcTnScmnngsHHXiILI9QGQ//PTEkmga3/Y7IGw2mgBfj+OQrlJXDNiySszH4NW92rL0E+tZdr
WyX7ZK31/VRZ3rOofPNhRMt/1NHjxaXhlGdaUh+nizdcF5oLdgQmiNj3P8RSfq7sjsHrEcbxYqbT
cMjn3kcC32PYCFH+rseq0p2dkYtzyecfH/k2r9tMGRxaP55ZaaEYQqDbDimm2rAlOdfjCeqiTJvP
PfDTKX5zI22ApC33Ej7Gh1NOIrJy0AritIrxB6RuLSbG/pwd720p/3Mm4KABK5rJnUMoRf/T7mdR
Oo0piGOP2lVAjdGINjksiUWJSJFrPoWuVTrWhaoWPT9uYdDseKxaW2IU7YZDD91H9mvLzB2imdeN
VaGvu+uOnhTJ1dOsvHsmA2K8gNU4OvgXLX+B6Vmn4YqoublLx64kRRL0xrlom9MXxX1xxPVwAFJS
45M8GSQkNLRGNyr4n95a3qYIgfdQULRrZTnNmc/w44siohSvNod3FHCgEt6Px8K221SsWhtpg5AX
s6YFcaOM6sw09uGAw2C3tyAjm6V4OyOcfO1LRg1nrHqy/2rVfSXspShCyk5awXHPmUggd4SP80KN
n+VQN8znSmMqyKps+CIGSSsTgd5KycfNTT0UqtkE+Fkuq6izJ+HEWi1qos7GhEryZFno6bw6xdw6
rkVybn/5YWPNvVB4oGiA2xR6w6lMhXwMuXbESUSyKh6NQPTfh2kLKV1yAucHm6V3dsyHuRX5Y5Kp
7to1W+sMIP3jW+MDY5nFzksVkoPj+7c2igqMa2K10ZSoap8nSct8saZnVoS/XAW0NXfIa9sudLJP
SwFyFlNTy8joOLO0OFWPKlFn+3Z/uwx+ZErHgK+2Pvj7m8lkA2e4rmQkvDnpyX2dBtwaXtl/tpU9
f/WmQX3q/Xl4aL18vq2Lcn5qZ9eaDn0btGXIxszHGqixEaJ9oU8I9/y2Paiq1X93au1vkjWp3H1Z
rXq67wslviW9Iq42q8x8QZntOGVEv8t7on6tZLy0SXurpzohAqrvkps8M+RLU9Xw8qdkqQYsdvN8
s5a97WMZWMh1GCZEBMVAIM7RmXU4lkndqVfRktFdNdgTQ2O03SzsVVA/VWlZx0YqvLPiqe1DfT8X
AtukLckmgT+NtzT3P3YKYDY5+BhzH7EVm146TwS/x9wjDqFL/Mcxh1LTm0MD+Rf93GuCqCGuWSI6
grPWsT3zub/hqd7/mG0PQSOUJZeXepp8nBkiWIt6k22bD2USRnIN0cOwF1/OXen0lMtqxnLGIsB3
wDHzNDCkXTwlUq2ishc0zni92s5KDCuKRt5Ln3m49hDB0Mfz7HrZteaI+9UdhWfe6WNqPv57S/Px
tjcTNOYTNqXcND3o9yN5HrIkWbADYGpFVRFBSqKFmA5TEIS4jcbfg+cM84EFqoLxp+fmFe0Lg4oX
gkSfJUjPn+l/2Lh2WrDEZ37bh/HBb6OPydmR6cIDGPr+twmjm4wOO3KUzvZMgO2SJ7u58MffTls2
1THvAtwlTak3wX5dFkFelfLluLMxUF5h2INA8u8f9L8d3vtBgh6FeWUbthAqThGxI31MmaYCFahZ
DHRwsM1RPESZauznanLyHScI/96qk6IPbRaLr4WsZbnpkmDA54v+JGktvti1i+OpXDAUBnX1VI0m
ekX8FtOLoQ/zI3Wq5DFxbFHGVr8YN7j2rCZkR80NzbalPdrJoKV3DZjECjSj5jYsKVbhXzrT7NzA
OLK+lbmh/cYWS+qGMp2RWAY/SZ7lggoZomvtHQdDBj/YPeOOEcxYpCf5UCEJEm4sK/KDzLPDjP0S
XY9AFK9safzLhOYIYBSTbKDQowr2Kze76fNaSDvZ2Xq6muEEHBiTO7PKlymY0nVfe1n9rXOYbahL
G9kUwjug2m26vaf2Rrc4PzryPZjAfDwucUE50d3XzqLTCWiCivzqxp/1aHCEnK5nBa/m6IvF+eZk
E2ZJ+FMEitLBYJ5KXV1dBkBMAAOZG7q1UDJpD6bKcJIUXaDXeIPKPsCmS70gTpD5PQ11vWiHvCja
h9Fq+qeEhDrSgenP0aAmuK7CdDWWt1DB5LPFIoJ6yR/KX4ShyW9+thTXDYl1U5Tqo5/FrljrH/rs
1jtolmI5km2Up0xUaNLhu3b9VWDVuH9R62u/OonDD1t7vT5rJKWYoaVSzTwOjkn3oyQ1KAnNocJ4
JolKA1BgT95r46zz/YId9N7xRoCT/sLMT4V4HL9Lg/ETgvRfQZkC1P8unLpd8F6s600NuXA9gJmQ
txSU6i/Z5BYvuFfLMUrxbPZRC+F52CPUMznvu1qDftuirHzVZB0CBs9KxE3Ti2CO59l0RwrYCT65
ZRTiNhDd4O/W2mL3oFfN2N/iJgdsV5UVuYvagtE4djxCZ0hU6DoZ9cnAreruGhg7s+kwVeHEYWUR
iKB+EdiIJc5uzElQii37OUzc0cXlCVbf+ORZi0eLDuOzd1B+7brkAmImBM7Ul9gh6Q4Qrlvgc5XK
yQ1ctNK2w7IqLbU3KzKKxBz028Or110jDanHBfhOD6sMLuzYJkzlSmsCu9tr5APN+1kk8rHNNUg9
piiyL03fSi+a1lV9E0mF1dv15i7b4xJLbqaEE9M1/obsSZky659HpZMe4VjtVOyC0h6HCAcWkd5W
hlR/R7okrt7a4fxN0JhBtUPNbtADw5jaJ7zTyH8MZVp8k6vZ3lew84dtj7b8mpXvXZXtYFYHQgvV
YynqfiA4l60+P0fUX6UysjSUszdcp77fsj1QQjsaueN9rdJs/DK3vkUGNHswnU5GgcXeNaRDVPEa
lI+jvrj2Vbm40gxb6dfXCqBXdqhK9qLkeDH3hottLzQtBp1UbUTt81eC8JYFzZ5a7vLZ1luUfP1o
XwKZMPVLE624vNLT1KHnWozWnpw2CzGFKuuH3AQLepxabXYJoq4D6yqoA6+JOAIrNtg95++4G2Rw
kFqp1lDMVTvtB3euMCVjvuxj2gjNzVLNdEjmqcCVrA2jMOK8SPRDYKSGt8+KdlrgOSzZzxnLa7qr
/QSrLH7zS7cOtGvTomAIDzVpXzlbkaGGXs++q1LVBjEdH7bJMI/MH2lGzkpktZqG8LZnZxIadGdu
popgxaUETBMxTRTBziIMcabTWRfJfvS9rD3qmUyIyvaJm7jQ4fw+SWnaCK9qQYvHS6zSipjCsXJb
2CvfcqiwXS4iJ2R+yVA0xLYs624PX5XMkcTEZrib23H4mQd6ikvTnCyMHcKV+sXclaSHd5ZTP3hr
t/yqao/Ebk9K64stF9xXY2qxeExDHuCsRokpdiX+2rhq+lXFQiyNzszo1RB011yV8TiU9npX+32G
IR5h4rWDqWy8kL4+YD+TEz2ePODoGhackpO4GPUmLnWW3TAb8/X3Ss7r59nUOMjC/0yDcHbpUBnL
iiLUP6hi7D6veuEQdWbcUIkivyhRVx7G+bAT+q0gjkvz0let9V6Fox3qlI5Rkcyx4HPHHzvvWhuw
aTk+1jkmWVk/+ooxQ38SFsGnvGu/VnZ55NS4m8ryl54Xe9xMRwdSg0+bmVjI28TFywnKL/bfDLED
kYnNGLpzcPAy93PRiZeBxd1uh6uFBDywBvnttKgrx61eCw8JU9/crMbXZnwsU7HzrR+GlDj+vSMm
7sOw5PtKZjsgyHtWVm/v5X4Z53Zv8FQBJaxW74SZ5DbCtE6sb2nGyoUQCehAon8aicwCb2Bk40NS
4wwNKVHMF/Qarqik8u9agEjAqQPRGHRxlyYe7vWOBDlveBwVmR1EZxmjaG6SqWLaBRIIYOAeLP9R
aoAj3Fl8ln3/wn7jcdDAbfgym77pYBMu9MU7NMv6zc2cXTcEN6npXPH+HyxTPDlac+GAdMPTZD74
bXpfuN7RKZ/8lLBT0ccjMu9QsNJdMcrkrp1+l1166bF7T0SArC+VT0ab3tgZVvlintaDtWbHYbZ8
upPTZzEYh0lpBiAA79jr1lMyFN+Nvo46SQZWpdpDPZl76BAE6lT1HtDZl1kz74yM2ltGd0Zv9M9m
LuMgSOqo9R3q11rscZtuqK0IuBpYGdkYZoVvxZpKi1Bk667TKgwq6x2quS8wBF+07otFXFyqFT8K
Wf0cEhpcwKVuzGK+xrGwC8iz9APxKQHajSTbOBapYX3zMTewCNWRpU3zpZHVcYrabFo5oq1FPJn6
z4YBtPlBfubWt4ke/eQsn6bUean4nkJyR+PV1S/S0ekeJoSTuKHZxgFVMKed7jc/baO8WGZ1S0ng
4HSdQ/JBQbFA9l9xFDcx/dC7Ku8vGodRUaR6pK/jKx/+J2iZ1bFZavJuPKY4XGcPYz/h1bTkj3Is
8ZfnWkEv1RA9m6TZ60nIqW8m2WIu1xM0ffhUXjKGjn3UJ+cGGcWFvwwXOvyaC7/tr0toGcLzrzuo
1mBrELpVlnbrFuXKgg2jo8nni4R9zCEbyp8ce1GIQ1YpTPE4+cZXrwewMwzflXLxlQ5t6+lHyASc
thxp6wkO2ya5LoUzP7u1pX0zUYf8FCbmkcjE8z2GOnsQoDRDgTqgItn2HnM3BHCHoyJ7SDZYQSyH
pXuYg6wLjtCdzCYivWLxwFmYBmlTfTPkYTYAQolKU65filUYSbSxq+pY4RUfsBKp8tbzQfXtlo7i
WWVta8tgknUT1Z7t/gLJ4fqxVWDZjYK+0Q+ySG0aFi0KSXsw8k9JQLoeSNU+z8IMvY0XgSZAghQw
G7zO9LRfdb3p7FBaw0r6rlALhfqmQAtPWiHZgwuR3xpuMatTnCxER8wLWbc7fe1BtlD2nZgj/bKx
Qu7a+C50u75H+z8/2O6kin2ZZhT+ZV3APCIGLkE2PqyTH3e97//MSNH+hs0jYexaTXfvKT6uuKuQ
ZEe9X05MX1JzEAlbix8q6kKXsp47YkOtlZiCdsHAE5WZ7GEEwr1o2B+XTQfJsKIEYvcY/iO4LOWD
XzThyjqYgU4Nht1a5hOKy5KEm3jsXIX0ZxqBIRj2zDbEmY3+RzuAXghr4bsPgdPVIkTp4MqwZzmZ
w3ZpStAoqjWWfTa1E7wf3Im/l8S2BJ9arxyIZpWykfEE3hhbk+UULCMTu9vJLMXCnFsV6qrzVuRg
i6GsB6tC7XHbMcGWkc4ezdvRlkqvgqLPjdjSp0GECjrg76LueH1NN6YvtvIdCwlrlb0icjXaHTbY
/lmTBB43y5Bu6oRxof2YjB23jd2KeD9zKG5gbbG0u4VE9VqmHpaJpiBtKJoIaeo2275g7ATtcLfS
xOx2+WysTxWacDg2rpU8e91QvzpajhVHc2rjO8HOAf846u0nm7L4TblYhjgK4gLYllkV4qCcCAU6
rvWIA5PNpkovm06A0PfHNCD/b+jQJVDA1a+phUj/gpJHCd/DDfKHcjKIUO6q5sUrW3WL8ZSbXzTJ
U6YPqW3V5Al769Do8Ip8U9tEciutKaep2Z2PZWJ+Y/I2gygxVlZ2f1Rs32xnDILIJpy6xgfcpsdC
qPxLiihbxVqRewqziouUbjat8VW30+aOUCOLDxvrBACdQjxPZdUUYVFt3V20NiTxVsmWPFWltf+l
CBDqhOvik/VV1e10HCyj2nZIOpge6eIYsihkGbFTJPm9lg5jEFMRo2+Lxrf4lLhTsBIUvLjWhbP2
6ra3hJ+GE4STV84ZOXoWa5Vy36qyuTG8LutCS2jZa8v/4YtbgqFiDfbNLu5otVOKF43PHgK/aOjx
tOWdQaDb9zWoaPapUQOu4ibNDTKkkcRipVFP09h4/yBqY7zPDbFyMvCEARNksMEx9wkx0xHbznYk
vdZ8S+PmKAZ9eTQgAtt6Ze1xpvaQGpDWDLt2VY5zkbbIF+8su+3b2JvW8QfFGV3GmAyCz2461Xf8
Z9XXymg4ypfIkT5jD8o4aHOQBCw0dPK30cGx6QAKfJW9a6S7ZdjmpoKiAYeg1s7ckEpRoG6KSWYX
fQ9gZJ+CeG9J8LLZ0cKwoa0RBEDoaZMNSxtPuQ3gqTBXnI5w/PMXI80qGFvIX0Pbg+UULm3Z08dy
cTtpFZgjyXiRmDZTDOM1pQIvbMXaL6ElxXSd91pW7tSCLD6C1AADyUpnvhfFNuAI18rB/6S3Nbqo
btV/Tp6ee7Fy9P6lae1GUnOrCCFw3TG7XMuktqNZm6QPnIsBAI9vno24NIV7wJpxVQyC+kmvQABP
6HivdE6p9Dcc/6bSR7C0HGXHH2TK1PCRkLVAx6jZOQ460RphNWpjypAv+MB7a3P81H0x/yDYk7nf
J3ienS1JgM/saLVhZxChvoTp6sysKpmT3S1LnT6mujs8QeTJWMBSSDE7KhaMia6QLNzBTL0jltri
yX0Gmt6KJmMOjoy5cg5dMbcOvDQwk2HjOJlxcBofO7JEGRrPg0d+W+FmPtSANUjvMm9phsgstqgP
JUuA24NyOIsMQUM27mpr8grZg2XvKsFhJG4z5d3odgGEwsCt9rWr3RrLFpbJ7wvzmblXba9/xd61
/jIX1b4maWIPx3XuvBs5uZkXWlOa3C9ZHpiHaunlZ42dRBdVQ84QS3q4fnFhe2l34BC9VbjIgv9l
VCOEKWICckh0A9WnEBfd+FoxccEdqZolB/zVBTn6/HHQ2U+M8mBBDSeOdVjB3vnuuC47yqgt8eCa
C3ATWmVxTznA1i8Xlq6eTzldhwPuuzUuBzv9JKl5NztfT9jcZKmytF1DyR/sS8f6BVUjTe+cvmUw
uAM10bAMcow8xbKOMOs0HOlh1hvVFyFH56cBeY9BrI0me2arZQXXKGPP5CmvB3t1m29FGQhr581K
REulrd3FKJbyB/VH98YCV3bbDC5jqmRP7FJo7Kfv/lR2NyoNKDIhJ3zTA9ia+I/SGpYYWkZkSCAW
2nrQJ402E79rkxR5GQUDwZQzxowbDsdntBEfWilchJQAcJA0K4im3v7+jyYA1CK6yDWnU46e+a6v
eFClaLIzPewPvjObLwB4uEOjAU8AePX3l4F5n/WUerYIhrS9IdHMYyUY7Jd6phJlZpVx1RaB9cmq
KWtTa6934NQI856pE7A7vuyQicXLMHDUs9lU/buu/KF3+vbbwGugz8YXe1pVniHL1ILtMEx9yldm
3Wd7B4NS7Rfz7t9X+sBp3R4D8WbYJXx8E9Bn3z8GFBKF2Sdpy/QxEYm8DL33O2hgpjgCYlVAaCp0
IjZ4DVGNe9ezgkiOZUp6BVTFFMW0EypP6tdDai27cS7rS4JeqHdBL9o3vZk8nfm5p8a17edyrEVJ
biErpwn7/ufO9MIBhasm0uxMXOQFeC7PC4b93A/mccyzfp+RtxoXTDiXLj9+x2ZivMz15CUQgBdL
ti8PlKhSDjaWfuMPqWmRG21nCPbJ/6pmozsjKvrLaEZVzuj5fzTck6Yxu8JaMyATRLiQul9DXQWv
WWvI/34VYhJ8i65uYCJgPhnMutWLFrpdFUmZ5NcUdmWMRUHt//30P3bAaeNTbtuMK3TFPhJtIBc3
HijeyC9NAOK+GezRE/c/HWESz2ZmwU0NESJae5hNSdu4N9281d4JhQJ5ilZW27uzSuNyNpoD2YCe
D7pfW68o+mWXFXzMwzD7zmfSP+ESsHmN//3zP35V/Hpspkg5sD3Q1Hs/dvLGHPwaEgdrN3sH3hfw
+xZ14OAM/1Ug/zZMYQIwVhE96afe2XaqjAlTfoOoo/H2DfTZKA0avmfT/dFgPjz3FX9sjOHSRWOF
swi1KP7U97c26hqHefypkesk6rZgcd41tt3t0BX0R6Q5zr4bV/1h8sw2olTWxJZHgAY9anH372d8
KsDixpFH4Cjx/ACx/qlmRjcWMXvUqiPHGOUvrRgSzC1TvXepsVF2r90z0o+P7xSCNfKSN6o9YX4n
K9IMpCzrF85PwdjXn1x7qL8IV4HPt8vizLr0t0uxWmxTM3+CYHj/jH0to64wUZimjA2lGhGHBDVI
HTys8yA486l9nDY40PIY4VjZLs7REz0Bp6TZsliYsMFglvJ7LI6ZYBn499t6U1e+a19imIIsqmPM
oVuIf/T9PcEIKvzCylHOzDJxwBE6yYuPzCzZmapeMVKVFuxPJP/zcGesYz7D60MYElZ0YauYRFiN
PWCrultzpVYe9thRPpmL7z4q4FNkcCViHaEpl+kzCZrudGbW+8sbwfaFB5o1AR/NqUoaiEtO8QJm
ngH5NTbnWbvNa6O+BlvsPv/7SX0c1/znffRu7BjwBpzCbjqV9MbiryJqp1JdZH25HjVDtMfOoh9Z
Wm1xZq762/Xedltb+g2R5ScvpkiapB05A0ZjsjiHaUw3Y63b7wiG8j/lK6ahM1uOjwvrxm6iu86m
C2GQfTKDKGlMnjGwTlVoszkFmMnnwvS7G683vEM5wEsMx1R+XgyQjkSJldW53v5HIZyLUAddHygA
BiMGxfdj0eYELhHDCkAHtfiZFUZwVTR1QGm4IzMvTqGPkwNSzb0ZDnWp/4TvaMMEgcg0h6Bn7Sxy
QHIsO6G1/gs4jHqms9IPFD2FR0uEvFgiJEjaMqiqwzmvaS1V2Q8vz9AJDDDZ2l3j24N7pN2p+6Gz
dOVXi80EYN28XOabMk8oU9Ottymx5m0/R15Chl3oBYXuxSMJazla8FneZNLr7J0qJ++zMW7pBKjg
oFgCxDP1K/a+2wEVxZITSlOnRojYIX0eQVz+XqeEgnqR2S9D3uUgeEcAbhtM5lVwkfECWcg8x3WJ
rzESvXB/4dw0CsLm/bmLbQ7BwYvqJcjfwpTAGgK9cSBf1GPS0Rqf8q/SrLuvVD/kHYDKSo9Z5eVz
NkqKsnCcyWYMKPmZ+2ZAHHa9Wgu7PjO18S2x4TKyOKkdCc6jsqsvsHiRoTYgIUhDWjlyXxCOI8nJ
pVuhRfmq5HFo/eCn7fXNQ7ogAdu1BJ99nQv0/qEm19rY68tEQdT0SNTEF6lyCuacJsPFp/UdLlgw
X3TDnp5Mu1EwsZuCnmOnXKOLPaQMKpxQyqRwvTW/hiE3VLyOGhqtXdVoQpZ6ndMYyXhVROSd159L
6mHU/ShSXnN3xe+8VdQB5SKUthtGO/+tjaI7IqzvqZWmc/ZYpNZqhCDU0itSG4lUanvaqX1i03CR
QWf3xEx61asxeGuUS0c9/nu6+Tj9k9bBArpl7+r4jk++xm4280DkGYYeZx52tPbNnTvhHfv3Vd6m
9/fTP3tFtnGIpLgQ8I33n1waKIGag56uWDogoppbfl94Pn0oaCweOY7nO7lW7W7WEvgsXd7HCuEv
CssWTHfZe1eFP8w3kq1W1NJIzUMD6Mo1FjikEX3QxlL08pKDehuDyOlioSiX/PsW/jJPcopjytqo
SAZL5vs7AFnZ2nxlIhJ57dwCCE1BsXf9ZWrptGAshs6/r/fBr4ApB78VV2SkctlTrtWUNnrm22zl
jFh7WC+cL2QoHJKL9Xd1OUlatmde0V9WaK7HAMCdA+yOf3p/gw109pG08jaKvx0ffj0cj4dwF11M
YXw/hWc2OB8H3ftLnew56J4JvVdcah5eZvjDVALP3c1fXte7u9l+wh9n+4X4mwT2RBtd7R/33Mrh
cPj9+er+zI38ZVxvd4K2FTM/yX/2ttj9cZlm0lMEt1ym2w1P83UXLXfqwrmq9nOEnCQa4vmA2uRI
oz+N1zttH3z99yj5uDHh2vjLOYvxEz545ijN9Ji7W4TZFCJD8HP+kW+p3fdy9c/c68eX9r9LWAwQ
Tmenxvc2IVyr78DnLJ2ZvgyIsdn0B//V6MBmVOd/GzljsxueWg3NTtCjXfqcfSKA9C6tnYfFLuhn
giY+N0a2Y9jJpAQ8T2e8Y+CgorC5D/54eas7AVF0OkKPF3e8nFHLRD0Yy7hDglLRetLTb5XQJujj
hrUvajMb49xs3TOhvn97hVjjYZuSlcUB/vRXtBo9A14kBXdD7mg2Tke7qJ+DPtPPHGH+9gZpBzBK
KKoB3jkZrJjGisbNWUkLLZ+OyJTXYzuv1rmJa6uMnDxWgzFJHSKgqPRBW4vQxzeVN2wBl0KNB28l
dxlxSSDR8ljauGu0wHhsJDxgTvdC/5q3uv9ZkK7wOUtt85p+z0p5wfFA7WfVJkwB3O3IsE2mYA/N
UP73kgbMCAPNNtMeRehTbMBQ0D5Dh7SVAQfqypu/02va7szD/9tTQZnqAf9lrsCs8H6wjXowgPAz
MeCvSlwnbu3dZ5YadvDqiqee8WkhdZjPJUb/5ZVjT+R1cHrh5HJqUfQ7TwsqixKnk43OMei8Nl68
5FzC90eRP18sxRpItOAxcZKerB25UdGgs9IyKmq7MBHNlgUgabsrOJMJl+SUxYQWuiNLQ+Aqa1Y0
xn5RqaugXfRzcZp/+Z5MTMRolQhagm118lu0vBwInkLLzGG5IE6UIjIS1eXgm30W/+fZl+IgVkL2
lRQ135Chf0wgFiLT2chAdZmD5+3rHsUhyqgrun3/XbmN6wRMhUOVB3cmvM/3wweLrnLY7zNXWSuH
9VUhzMIm3X7SqPncF8pOjybxAfdlv7pHdOb0GbU6uP33/X5A0DEzb4U/DsFbrh+i7fe/onVnFDc+
549Zlu4QLkhqb5xmsZGPJzD2NDDlBOBYsD5L/UBARH7Pp2X/nP2ZHBSq0PzRBfHQCKy/TWUf+xXv
p4H0pDskaguSQBMyK6xJtJaLqsp3St/0faIrnufFqM8sAH/5JC0fB8WW78ba5p3cDRRxPMEGWTV2
Yy3P9Dn8z/QsFVlZfrEz9Cl4AoCQnXmGfxmeuJINHzU2C9wHB2zVSCTHE4sO4A10G6NRXA9jh5DO
z/QzJ10O1R+nYpootB582CN8o9uP+WOA0nouCeQrCMXs0NeEjqG0KcwyzjNqo7NGuiLcJYSJhrgN
0Xf5mIOe2ump1d3X2RAgELBi8nG0636sczbvudCTuDbW4nF1N1WiIytUnRDyynHXFVM1HLD9Gjbh
QI3lXKZG4H03y8b43rqr9drg0hE7TS7mrULlThRT7bhYjRM6jpjJBgHXw2h0lGrzLJ6WfIv6tdvG
ckP8xIC0M2MqImMMqlv8rO4Xray9q6YkYYGQZ32+LbsVvb7yO+MWeXgqY1uZWhZ5smt/jXC1mpAE
gAaB9eINPfJerSUZaCzc/+PsvJrbxtJ1/Ve6+h6zkcOu6bkAQVJUtiTL4QZlWzJyxkL69fuBZ/Y5
TZBFHJ+eqp7qkq0FLKzwhTe8iNZQPqH9WX7WgItXMy+2HJ8ky879ncpxJjwLM+/rti9pSdIxiK8d
B39A1C+M7CmVAxMjOUfSfBA8fY3muJgk46FIEBFBtrlFK7QzAoAmMHeu6c4Bw6yCsboLqSlhiNlM
pe+NI6qTJKR970D8l3nqufBiQ4XRJGuXIfyIMVcGcmrDtQt0z3RyWjaGGsSyK4P69pEEsaIHOzAM
DDbGRspcp+nHe2GOibYbJYQsXSQWK3yY0yB+rf0sGLH31etvZpGhmlFzdMe4FEASc80057c6+TCp
HrT0+hbAlC156VTLWAX6eVtuhNSq0U5KdTJbVlcJ0VcvcQ6wBwx+9lMdACwE3D6hPUm34Lp3Mn/0
ytLuPqK/AthKok9Wef0Ql4fU8K3sNhs6JKoy+sIuQpDNGzWCCeFypCZRYGvN8K4TkVlsQfNjpVM5
I24rQLOAwA0yoGggqfZ7SKWFb8ur3VqlrJZbPRUOaxUPJQPgYtcBmhwqOXWHXiqAMujloG9HObHf
qBQNyXWNlYm6MVJgOIYoR8kDSz4YW1vqpy/lEIhh08pdH3kRbSHAAzkhoxvmERBadQCvCcjAporR
G07wILejxiLWfXyOWBEjYBuVLua2kM30BycKFbaqSHIcLPt5qgvMV9q9FAVttlUSdSh3E3TKapZm
rqorH0qZDRK7aeINXeZq2mVmr5cUBYrOvJpgZVGuaXCVYeWHgNdZiBnNtbDQbqZO0lsPe5Hxa10r
fndtqGUrNlJiIlAsfvWGch/7n1k2OoTIjHEaRaYahbxNFQbJtB+7oTYhhCpFeW+LHMykA646xivM
74G3lJKlekkdWflhKnHI2mK/UIzbuLb758AqAv2KW0q3MBeO+tsCTP2njgvrWwitpt7i0YDMCcyn
SvYAhJbKFrtAoT04IkFLKxrUAPJEFLxFrZy/9EVCGG41ilHc6k3PQVnLgsUSm5R5tnaH2w22Tb7/
XcdC+RVTNyyw2EzWe0XcAduta5J+m4NNve2VqJC/INsZyq4i09qDUeA7XwAy+iB6uvgRV3jto6QN
6hPGAmTccp9gVBO0eb6R7HQCaGG0ynUsUOHDvsQM3kbI9B/BRRSvl+/aM5EboTr0KPi6s7D1Ii0w
YNoa2URmB0rf3qSET/cZ+qhvl0fRTofhd8MoohxI5gX97PiGMO0ARnnLMMj9bCev9dAsvNMOSIF4
mpfvqjvnXtlLT8nVcBXuEAbaOftil26VbbEzthBM3PxuvLK3YBhW7skzbfPjJ5uf/G93V11aog4U
nixxLTf13pFE276DZXGfk13kQehZiQZOBN5pfxxNxeKyLGg49NE8YOZ+f3IPXzbbDx8uz/bp3X88
wiLgiMYAzODACBIufWp1GyBsVa3ZFZz7orRyNHMW/uM+WLyG0uK9Nerc1iUtyK1VdRwomrPGkDvz
KuRKxNlUqBy6nYtXiRtgciGaQJtESuuD0RryzoyH7LFBKde7PGunDQOL6AXmG8JDqCAs09bEQHZX
Qc8F4GwBtCioqWuXnVl87/3JvM66ATIJ4gjNS4WnaY//USCtLY05ZzhOaeEAzoLQMz2fYsFiLYIz
pE/W9Omm6+pYfoKNiNVbIxQFJzE6WVB+pCB87AGafJFCzbyWOij4ewd/2W0JV4vUMpiitQ1y5kPT
HbQsAipmBx7l8QYpQlvUaBHjN2U2OsLFeg7Mijm8MYu8Ig7IdP1HL1J8n1MAkTKkSiV1kOzuAXIJ
WcMjK5THzzoG5+NmHMP82+XPdqbNgvblXFAkA52rDosTDH7yaCkdoHolMeL8lp4H2MymUWCP5SM4
aRC0kQF62/at2q3Gpn0zBt9Ot3kpYTXXNE3yrcrs6LHrGqSpQcaMOSFjW8ITV6Zpn6oJssFoHkBa
s6pKqvaSEyYH0/ZtDAHLCkpJJapyTa9eOc0aUGYy6AQa1ElNKNjH055PUyDgSkJbTdBHJ2lPtLvc
b7q3GjO0R8Lq0t+gau8I0s6x/JE3nK4oC5b6sxQOZgvCSxu2Wo+h6sFQEvEUmlSUXbtCD3CTQ5DQ
t5e/w5nk3OIpaSii6oOu+6xG+veDlMpZJQaHDl86o2aQ85uesSoUm8rKk+emEyOQWln5MSVT9DUk
Vd7BMFKz3e8/xSy845DFaoD3jUXTTZTI7wTox1Ai6B3phuAduFPfTdFrqhF7bRInHb8ObYG9ZlRO
Q7/NqMF8a6Y8+b7yJPO6W2xmMEhwaEk4ufiWWipdip5fQsNvY2DsewfFrsDSYzBvAlUfrrFzsA6K
jd52kkfjYxuHw0cgNzBzlER6sLAM9XoqIFvat+MVmVSycxTf3NPU1rFWVeWVs28+RpfPih4h2CwO
WjQUFntcRgyMmhl7CERAsMNYLUNyR9J2SABgeD3WzcrknDlTHCRXKBThNkA3ZfGVOtHHVuYP6cak
LXQPYLe8qtpxuFr5BKeVVzDec8kNFRLAmcsmN2Z6mRPj54vQekrDxx8apAmUwMC4qxqkCT9EtkPu
WmYLjyyVu3x0DVrwX4JJNleO0dMZxtaF5QDGEIkIui3Hu2Oy0mF0bOpyrXDE50gp7G2DlfGrMRna
NSDN6OPldz8DbeLABlSmUHuABLYU5XRETitRoxWW13bj70ht6U62iST/jO1+CrdZ7Zg/TK3MVRLH
tn40oCz8NJOshtFlCrrEllbodwg+9DWNYQ35jwmkKCdrMZOvAO5U3wK8fz/o02h9r3tTHrYClu9q
9fw0AuA9kEGZBdbQrVlu6MqvCw1XiGRjdY70njboKHBNKx+qmBpBFab6HUFnBctBR0A7NuKDb1s9
NtHwW11plLLHSUnHK0SaKA1NvrVSVT9z6nH1UDHjs7KQUds6/q5jXDtqENLYbJICeKrmh1J3Nxao
93PjWNrPaJSap0b0wWtNORIAfC2pd85YF8NK8HBmnlSKrzMqDwUjgpjjB2lUuYmHEWPxdnCMK3zf
TUhYrX5D5X0NzXnmbgKZB2oWHWTAWSfoLFXDaEepkWdsptjcyYPdXueTmT4bVhI9K4jKCJftH+y5
DYSb2ErzkGpGcNMoJlZ+eY2LoWzm94nTOm6CUv1BkuLpSiHvSlaaBKdnMAUwatK0X2SChGU/uA1B
J7TIX+Je1stftKFp4RHK7U0RI6RloR0PqbYrDyBW9TWV4NP7m6Fn1IdNbED3ZxGWCNnXaqTVAdhY
dTdykKOMs0vAe8KBG9KCDrIdDQ+tHEQ3foyDryusyvnexV3/0cHET952oKlt2Gx5c5tHYZ57U5NZ
GOl2I+ALM6gVbeUSOD2UgbdhxwJqSjYsHMyOV5DVdNMUclJi62int1QxAs9U6vH/45PYJqhFqsOI
Kiw7b1jnUiXr4CXZQdE9J5kF95aL6W0ganlsm2ogGcYq3c0Jx1cEes5IgdjcxCZ9LtYCh8QyCwXw
nkq9nWBlhlybgRDQTWPG3aaFh/UTaOHsCVT4ww468viQOoDh3NjXqo9QGMx9lDX+hyqZ6rX68LnH
ou+u6SwXhx28zDwCpPXpzuH8USptrGNg6wfPxUR9xUpwNVVDNf6u1xiJq5nKIVbnyotI5GTYIs9k
HfwqK2HjBc0aNv7MgUL9HzlIdP0AJi/jfmkAW5mE8HSmWEzPGfWXLXVC45DY9NkuX1ZnhiKJpLuB
Ug7i6sumlTkqGtIsfrMpHEQoaiQbPDWKkjssZNbwDtZ8IB+HOjPEzkQsaj4QgBgfr/LQF41fhXq7
GcpUHx+gCWZbh1ZifAiVoLyHDY7hYBKWELekogXzUZs+BNLGwf88rqnPFNkUvlQACDGFlUX4qNlF
ALzK4oeebkkz+w+Pm2ucbsZPk6oheO0Q6xjwcjLZure7VjN3LdCUr+BZlU+orDSfUuiZr4qk/FCd
Un6Fcid/rc3mmg5fupu6KsHawukixEtyTB4bP6l6F/uoOtgXsdXIOz9qtQ+N08gGcC4ZLFFb8epu
q0VQj+AfIbMipaC1N1LZ0ZnrpCzs3KF0/HelhyC5T1JnUHYhGB2BH72B1k2RZ07qBj2SG9TV0oDO
mpUY7w7w19fIr1WcVK1g+N6bzB727kM7gBntpk/GOKCCoGRQtNwCSxLChdasgPr12vAzVTlO9jqQ
lhFiqZm+aIFprmXxp8cuXTJ0h2YZ0/l8WRQMYLtDz9IphjKd/oHcWff02ul3ZWKoV+iWBFAah2bl
TPvVFlssKhJ3GjyzatvcmjxeVEk/iKmpCUOcETadAfzr1oAl/zjFsklddrBMr4HICQhP6q56else
vUyxT7VM/VDLs5Fm5euHAI4W6ZxcObfYXxkrEegvqPLiIWenBhrDMwaA0HDxkGUvY6Q1Y+2MuFA8
an1d7tks9XfRlyW5caUbODoPsvY0QoV5GW18kQFoOpjb2vJg1C7qOwOKfuwCxy2cCqqx7kxzNNjI
fe4KXAoIxDqludOULrZAzNeS5CkGUhboSdvElDDzI3xwKhE5V5DTgicrTvI3OKBjtLEjR3uLJnI1
d0qS+KHGe/1H0+ZC7ALHHB9QcKmuuQlDnTxKk97bFj7L2q097/7FHM0lylnpbw4bluGcZviZJGg1
bDCpT7cWLo8e5dp4mwPs+BoFVncPWtgGkkljRiN0fyiIMW/Tzhz2U6aGm0QpaJ9cPh3PLGlKhsDP
Z40okMGLEBNAY2D7ZtXgRC0Jr0J0740ykOLVWeC7Mc02ulrhGl735EjG+xStQzB0SNmRSCwyQr+J
4KKgQ4JBtJQdfCturuHpEc2U1lrkehpOMpatotkng1qg1LFYmNywtFUMhWZ9jo7U1h+k6o3GhfIS
+WH8VdIF8aQRIAxPj7V/BjWLzwTlauMuxJ3wrVaVn2YtUCActenFqKzxHfHI9kNc29Ony1/ixLpO
B1cBEAo3WrSzie0Ws0IS0FpNWZUbTcJGYD8FbdXjaoHXxk5XqjG6U2IIJV6plDmKBvXkY/SnDj1t
TluElEqRcpw2BRX+0RVxJIqHrCu1lZTkl9Th0RrmIene0793TIoxS5vmnI3B19MgPY968m2gXPVz
NDLwuU6m+p8sY0KU1xrM8UeAB/trN8kIHkHlJtjJQc/rm0CBtrdJrbQCEqv0WXCQuxIGRC8QTjyg
Q0kk7/xKITEdLva8H9olgV6CGkZhJuk8dJDscqvqKQ0kWwK9uMdOd9JXwtXTQrqFKw612lliDo7v
klSmW21u9QkwmqbL9EMXK/RdtErf2aHVUW9JbQ9BwG4rKBRtQkHt0oFGC/+OZvPKsjiJKeYnmdU0
sR4htlySuFouUQ2zdERbRfbFphnqqkazD1XpGqtmZa92ww6sysEa0cOsJgz+RLp2cv06vRdffXbt
BF1k6PrcYzg+3X2Oz6Kx5mdQm/6+D0AMIoysml/MQLdxMg4yZQN8hCDCkmk4BUjE9LKCQwqoh8cZ
XuI1YT4d+ty3rpoglO8cnT6kL+Twtu4NsYtyv0JUB3PrtNIwO/Ep7dFQk6HxJ+nWLPR6x+4OtllV
Q6pv2mpn5+ghFHKLXHlhqzd2Xbevlyf+9JBSgUQiXUTSC8RfXmQscYxAZeMYBDaN479M8tBt20JY
O7Rlq6ffH4qJnXmFgBJByBxPL0o2Sd1GsOmEPpsdpuawK1t44EDYi5Wy1S+01PGnJAED/sgWtkzS
gjlR+1tLqrUkrNarmLs0x093qPqRmA0KS0odwlOSEDXYwsmptyO35HbkOR4E7gFzHso6vTILhknD
6MpWJcdc3OZXuUzFAQNpKOR9UX1SNbD+kc3ntANFf8zCTHqg+K08Blh2Ip0dlVd61QW7IckEzsIi
lw+aOVaHHDeR22osyjX8yEmZjsYLyqnYJtLgmRsfx++rjOWITzVV9sQazXc5zNPcQ31Jekx88CQ7
7upO2qdDI2AcU0SLrkiQka0M6A8jITUEwRuBSaVvmFPlamgFZvRKbhilN/S6fFUqNiyDqrfCDAGS
1HhV21L7cXl1nFzRvAF+QNxhbD8qIosrmpCwnsIpQdgn7qJ7RfjDQyms/uBMagLW0qFIMkVrx87Z
QamdsgFmfslSkBgfjjbSMVYCV9q3j6RxOXKCiIih/Wd+npJhetFbu1yB557ixXlV4lwgb3CskBFd
1DWiAt1D6nyQDrWkuML+QLkqa2J6F8SKc+0nerGZ+BcJhoQO4Tjr2fRyiMCFUGrIC7G0VvI/KVvw
QKwOCkqA/gmSFoeApiNA2afoe+L6SF2XVv9+Bo2ubMozQYqK4Pv82tw0pzrdRhCVuaOjwjEg7P+M
pGgWu7If26YX0++6HsMeyEI2NGO3C4spRIe2C3vQO6IaPhJQNPkWvRsRbiVRApCZAnv0XcqJAAjJ
RkFUhGFJweXysjz3sWYmgelAhjB5/sW6pNaQJHQuwYiPtX3bRFnwcVSrdAOZMzy0TmN4uEPq9wXC
ao+jDmgSHZnh1qy7ZofU1Pjl8uOcOa4p+1D2p0j5y/7oeJ+LKep7hNyyjRKJ+IsZZwiDB6b/VQ4c
QqrLY50WZqlgcRvypeif0QWYI/2/HaIjUgLsDQ6VwPGHbRiZ13DrdlSrsdr1m5zacPSFZYm0k42C
RJbuV8afD63FIa6aQOV1jrXZh28x9VqaAA9FfGZTjXH2HBtVuNVRoQH6za1YTnH/aaS5/YADjNgq
TanvpyivEcnK1JemN8aVoPDMJiF3AIHBv9gmywqLVHeVkmthToICKicwJePKQF19bZPMk7p86bl+
oxCBACJdSmBb+hSqYefQKyblxfDIbp7UUa0/K05A81GR2szaya2EvAulAwt1Q7kJ3UZLUv6YzmWW
5HIQU1DO0mp7+XucmQDubUx38DYH77LsOIXClsHR8jkCg+Jii/jqjZlUxuHyKGdWOGMwvwgQgA5e
soXh54yWHmHiM9ooP01dhBVeGgPGRhRhZW+feyFAO2RmOr4BoIOP17ddOHSIHY49fBKcGzJwYK02
5Lrny290bhgbJgZ+pSzlk04d/hOotrXwkYoJnKzd6M4NyjRrXltn5o3iJ4VyFs0MlV3kVUVYqHYb
UeKMlSBHAU5utpqkZxUQ3UlZ2QqniB/whGT43BUMBNBjESnXBoI/If1z0E496YGE2mpWK/lDniFj
mhYKyoCTNnl2Xlh3qoaXYlLk0sYPdOeBjqLkCbkjHK6d9sMA8GutAnFmKkC484B0sWndLa8zpQSz
AE8rRwu09oVLz0p+V6fA/D4jNOy70SdmPMRQl+/LWNMLrMHz7onfRH/TYsH5CDjJGSbq1oByiqZy
Y7k1AOQ1rMqZdQFReUakg72YRcWPl18RRNQMgR1uqFnUB6HCxZ+0tav9tDJOg4kaLee3TsmeX3U8
Cl4uDhBRUWPTVSPt3w0I45aT8FQcAkHVRpFnIeV1HxdNeF+glZt6aJyHX5DK/TQpkuaZ1LDXzrh5
Yy3OOMwltVmYwCSQWBr85F1Rg2bV0U0qrP5DqbezBF2V/ETDedrp/SiuABFtpTh7xxyh2+qDU+57
ykIrB9opkQ7uAdnvvErAjp6k+XLrS2BCZcqLPcxOmkk/nb4q9shV4aGOCspjTXX4KQ+mFlVetEnj
bhzBxPdvia1+UHs0euy603/WcoXGCNiYrVkV02FoQ6RSSstauQ/nL3U8a9C+QRBR5ud/bPHjL4nU
rWOUOR9RkoDBtk1h36Gn6tyk2oAPEtyyvZT29krD58ygCO+z06FN4LGiLxbpVOZdYwiUlxp/4tBH
BusONZ52Xw3FuKl8KfcKOoSbyyfmaTEYU14WCFZvbF8or4sIuQvNRNVFU22GOmu+hCyi5wKQ3Ge7
7PV71B6RRUMBzvlmmiECs1RbVGWTGwhfwU7201czbMPvDQov96AI1BlzZo1fhJqbn1ae88zszOgU
UDfgdQiS5p//LUKqgEFUsVFWG70D+8xBj61fqujTZ1utg4w7S82+l3o8PipSMHwaEaKbqed6Znt+
2RrbCKi+elUUWRZva6LX69qPk3cUGTP0jeIBYefLzztP22IFsdpB9BA6Ut9aPq5VjFXZ5zxulGq1
F8sQolPoXDsMwLWPfd5oX602Qk06BIl2eeTTIxk9DlNRQPIQJcjWYqJSKGQzKXLuKcg9IWQQ3gct
VQ4BqnblVj83FFIucyOMRBiy3vE3Qd2buqBGFaeD5r5FSNFxSzvu3BF925W3OvP5uWSQWCFKnZEi
i55FiNFhIMn0LKwCeVDA64X9fdLU4Fpy5BElYJSwwYJrNUb2vz2dbIuZAUfgQg11MZ1IeqUIHsoI
tyh1tQ2azvFyPU9cR++ClXjsFBxoAQIDjAKMDmAnodLxfNp5DMIH8e4NRqi5vSlBZL/nNUS92fMU
hdtk0EigVfiJzm6wfKPfWpxN01WZmijqSxJCmC4RHbazMIok9G0zupRmZofBBlW8Wj0EWBsitx2I
ausEauV7eLP7X0szzmu3A1rv4JJA9L1yxpz5drSKZ9727LXGejl+rbJyQFFkfrlJBiN8JSIVNzMB
9dbAjPAJdInsZVMcf7j83U6vfMIlsL4k/eQ0YGWPB7UDKnv4tSDhgnP9tqQa6WpxL/9+eMYwdASA
FEMCQ3LoeJhBET3UOgfWdjSqUBhG84M5TLDTIavQjaRJe0BcE5ahXlbXpWxULNgYK+G5CIyiJBJF
hFbuGDX+XulVStCXZ2HeFsfHkA6kikIVsJdZz2CxQ+1UJ30pZag9+Bt8NdMQQgLSRN5oouvqtqkZ
7i8PeCZehUYrzwpy5ER88UWBQ8KBY8TloN6ooS13KEObjoeng+Eg2aNMziYOewgGIe6ysqsHmrUT
iqgmtPSqNEVh1LcCN29S62soZ8lD5DcCwUqRrpRiz4RqLLMZCI7Mw6wjsJgXjv2gayVsVbOi0rao
zJk7VQZbEaM48pVoOYyh1tY2ls96dW2kQ7+rGywYEZkPngC6mje0ptdAcKdicPTL+FJ8JSI90t/F
UZNJuYL+sIpwD+Y+JfxJ2/qRlGH8JTTK6b1IaAjvHEo0/jYpIaFsu0KIZwpXWbHzfRsHhZRWCuoR
6FZ+kupWewPy3uie3UyKvBkmsMQKDYgfKx/8NMIkrqRuwDrDrw2owvEO6CtAbnItSwimdLiNdE1K
k2k0hoNajckWuK8OrTEcdkpt9veVY7WG18ml9oYksrm7/CzzUMerfT43wZP9ihBo0B0/SokkLzE4
YpRNUH6D5KvcOEL70Q9Vu1JXPD1cGGiWvKB4Sm/Nnn/+t2BECq0owzaUgere3yhKEtP1pW9x+XXO
jQLCiVWKMs/cAz8epVH9OKxakqGkCVkUXW5vhwL958ujnE4aLkM0C+Adsva4yY9HUbsCTQhTSTZR
WNSbGTC5QwkzuG5U4+3ySKfvQ3/A1DgcZttyoqLjkSry5ll6HmvYJM9vHN2gpo8TwvbyKGdOIADV
OnXEOQoirF2c/C12VJpS+fBx+8S5i8qhfw8Ainh1g2xTz9L8FKRt7MLJxTVZTN0mVUTnob5abYK8
puOJus5NGkTowifCWrnjT2cbUJdCJIuGCYovyyYQfQXF99MU8qlevflJqiKA2WhPsZ20X1fm4XRj
ooExq9/R6AO7vNyYGuo/HCGJ5CJN2LL9JiVxY0VtrgF/xts+HnCnl7jTNqBhVc83w+ZFANN5JXRW
f1tlgU4f5HNAJwo6eeDGjj99nJMY9jSKuO4ifO7kaTiYapCsZbunvRmiQ4c0HGj/7Ke8WMuBJEbw
Rggx5mqdfHQIAtzIpj+D9DIgFl2OqVAgmZ+0nXjTyC49ZDC675fn/fQLg4yGfEMnjL42Cj/HrwqN
Gb4jVxZ8BzPahSPJIsUNgUZ/tTarZ64x3pGMiJsM2gWDHo+Fgx9nboaHoR0W2AEZRTpX66O0VW66
wsgR6w0N42daTFbkzkHM3ThyPW98WQc8peNMi1+X3NEOmRo7tlbCvnNPxzTMUfMvpP7yo+ej5vdK
k2VUXQThV4ci416F+/vSgrZ8Qda9vo7lTo42gQZ7yU6jYI9O95Od21BIRhKJQ6AhWrDyWKenEBhg
MPY0GAiJ2BnHc4bxRBpKbZJhvyJSsG16djCR4/7dqwiMNbBmkOz8e14Qx6MoQ9zKtLfyDX0p6XuZ
RsUNrfSJdr8hrxThTl6IoWZO5HyIUzJfvhD6V3qZ2wBSnB5Lvi7Wgj1Z+29XcGlOgIM1ZxkJFB+X
Uk+5L2FV2CPmDkOhvAJxhXZ3bVve5c0zb46jG5x4fVZ2YdGwg08K31FqTYOP9u0mtfPhY5VE2kcN
TbJXS2vkAzho0w1Mub4akGdH43Iqfv+r6RqijCZnx69s8/irRX7nFLlJjgVYZS62Ovm+tAUGMQVG
Tpff9CQpAgxCJstnm60xiZyOh6JikIVSgw6HqhYIV2VuripYVF2HRMpau6aICjDpdGZJviAm8g8h
0hIMZPcc8naFJwi5Ob4RvUB0b0M1TQaCkqu9szGSAQ+JIdOCB1NkmNiNoLu/pTUVMtcuNP0tCgAF
7kMj6L9NrTbe0EMW+wo5VHWTKaYKdj7LuWKC0hgh/9P/noDoOFPLYZwC6pwCRTwBfTBbGCSVbDxj
KSF0F/IBQC3qorhvhcpYv4S+2hobPegRnfDbHqU7q+7H7Fq3VHCaOQfeBjY2amxyIGHE3PadAo+5
1ZPIC81CvW8kx4/RAumaG4FeEhL4eWi/Z+HYXZnlkEqYHcUTYvjgSiFLd2Z9P+s6xaga9hguOrXQ
wg2dfOlbbEX9jRPiiAMRPtJYD0GAZbboLelrgUrip8DyVZrY9fhZWI32FsSF9LWUIyNH0scIC1eo
ieVw7grpHodcCX91vS9RDCQiqW67We3GK7sWhU/iGST5EnlCxgesSywdJjmM9oOOAM8+C8xwciu1
RAPSLkrI/njIyZ7UqM7XDL8BXhCy2OcS01vdlYWMmZU0wuJ6aEOdQ0FBJxEwXjZgiyTS0TS3wqjw
mkrjCR1nlGv5TANO6fGObmr5pcuKTEX0vJmQ6Wrj4aVNK1X3LEQFPuLDkOWecFoMS0Df1pZbgEWv
PEgvtBwMZUS8qIG2Xbr9WIrXCXvDF9TQ6S7HZdXmu5RVEgAELIdi6+ChWFxPJdJFqPTmGf0Agb4s
HgUU170O5e3OZZWZhoeuMt0pXIRwuRryEmE5kkd18MyZruYl1pS+xVMzsInQtVfdYLCVL5oC5MQN
HAOXISBU4lU42SSjLdgR1VH6TWyMzPriDXiEGJ4dWVSviW7oYPqAQbFCyPpuKdDLyqZVGlDVEQFL
CCJK6x7lFsnFTR5a9UyWtxHiyMawnC3PE0Qk2E+hG/i99RGFj7jYaKFj35dT3d1qzCa/zgpmUzmt
06ftBMcRT9xq6oGSp7NJAQvRmrF2CYZmRYG1BnVZjrzLB8/pEcvFpChzFD6X7pY3kw4IYBIpwa5S
QYjZ0McNdw4wwdsqivQP02CMH/u0RKgEt0E3o7KyEgGfwhJn3aWZXkY1SJnTm+OTr0HqySk7ynUZ
ihbQ2ZzcY99mh8rsbXAYk+mpSdztEfvVNpqNaxjkZYo3NtAsBYiKSxwfbTmiuqfLE3PmHqUEqsF/
/Lde+CIwAMg00aXXkV2XS/uhyNPhuWlkZ2X6T6MiXp8cgLLRTCwBmHn8+hRi1EwO42wj9bQ++mnn
6w6myPKLERg7KzdewRLdxvaEKiSmr6MOLKMK5Ic661ZqVyeBKthqqONAwUGeKwTNxw+iqKXd9ios
Jl8b/e8OphBeXkzNTWXib/S7U8tWoL+AqwABOnWh46F6vepT4s/ZuaC09qWW+j/Lxvpt6wLae3Nz
iRoqBBVW1/EoujMaVkNHCefMNtn1eqC/RFETrOT+Z6YNaM2s4WZR4qKbuBjFHMhxS+oztd8leHXU
0w57s1n11FrJ4E4XJCCtuXMHkucMHqbW6JBbGHNvDJtNkUTWuPNLILmXv80p7IYvgi0mzUHUBWe4
/fELCaMJmzjCv91BgwS3pJy6zWaSk8neCj/3S7eoBlEhzIIvgSvFY/+p0sy+2AxGH89C85U4CE2k
3cpGOfP27BLwgFR0OKeWHZQmrFK97nokRurc3EJKtLeJgvLPytufxkXcOkRFVEcpkp4sGpXmYaQW
s/lTH2FpMITJM7oyUO3bstrRyDXuKRY6H5RBw4Y7N6DIqVIb4j1RGo+WksYfmRvc06jXOy9a6pgu
hfb+96cCYXf6gs6sR0K4f/yF/GmI6zihmeQEWJ3IcksU7sCWuTwVZyac3/6rdEtcSpJ0PEqiVg3m
nFRurVTBUs4R/b2cpsrKcjuzfYAY4arEP3PxdbFJDZGYXR8r5Wx4U6OOA9bOyKLqKvX1fO3bnlRA
Zo7+/HEBTgB0PPEB8IuC+7wim7A6+THEOeY1npzxo4iM8ErF0/1RCCX5EPhBhIWFan7Su8R4qTqy
5ctT+yvVPc5reBKqXuACZveW5RcMS1S//Qg8nom2WHQ9+pP8OUxE+51cJAL1BWe+cfuqz+0bVMG0
V6Wv4vC6M6Mx3WR2qz/7dGo+KkmBAWCeCNlN1UIcxtYawm2KWucPBFnBlKoUeW9SZyyb3TT18lvS
9tiiErdSVY/LLPtp+32tekVQUFCM9Mn8ePk9Tz8ujRbAjXQalJnGvVhCbWwOpQLYcIPUbOxxtevo
FsfqZwXGyMpQp/kTvHS0UEmeQC+hQHK8Wg1KyFBaWobStEi9rmV1st0yLvR7W6NxdmXxf2DDe6Na
8xQ5MzJMExqrVHmoHywBwGZdjcgDYS40qH37mseIX2Ou0ew0q9K+qmEy7HS/Sl4vz+zpMUX5DEcH
viPnlfyrdfi3ijNy2A0rCEFUe2oAjvq9YXxC0cu4a/xoIpRI1sjIpzJ5s9Qs+p8UMOh68lmPJzgh
55FTHSZFkijVc2ZPmCQr8Dy1XRXYQjuMgRbU+LRp0lOoOlAG7aRMny0nF1iStWn4GPU+2U5RSqh6
KeBInxNkvT0NM9EGsAFKsgc6P9WPosnrp5DbhTagEUZfcGxykP3Ejeuxgf6Mz2NOIwk7LEm4mpDi
dFsGRZLcDn5iSi52kBXcLVHWUMJsKVM8UwdM45GG6T8la2zyqxg/aN0l2kVDtqoxKo2mZPxcS7UV
ztBGX1wNAWGCm5Osi9897cBUsO3nwsnsDrUM9moDU1IMDPEmm5rmlkK/gK6AgbIOU8G7vEJOEAeU
LOwZrcpHQ3/AmY/3v62QAKqVLUedoKZtpXeJCjFs1uiqr/Amqa7IuAMoFJZ67xcJ6oCXxz65Ohib
05zogXoffevFWoHvJQUwKpFPgRF2DQIBDp7qaP/OHP7rx/DfwXvx+O/zsvnXP/nvHwXGNVEQtov/
/Ndd9ANX0OJn+8/5r/2fP3b8l/71UL7nz239/t7efSuXf/LoL/L7/zO+9639dvQfFA2idvwg3uvx
6b0RaftrEJ50/pP/rz/84/3Xb3kZy/e//sRcJm/n3xbg0vPnf350ePvrT8pJczfwv/4+wn9+fP8t
42/ek8iHf9x9+/H+VuTRtzN/9/1b0/71p6r9Y2aXzLVvmq9zHfzPP/r3Xz+R/0E4BQCMG57jEmDp
n3/k82/9609d/QfGD4TnpLuUa38pOTWF+PUj+R8sXv0XMlnj2xl//u8jHn2u//v5/shF9lhEedv8
9Sd1Qtbg0TUICE9nmRKhz4r3y4qwPJqV+j/MnceS5EiapJ8ILeDkCuLcw4NmkAskMjILBg4DNeDp
5/OW7cOsyKzI3PbWXVUZGe4ON6K/6qdihKRC2+LsH/RVGJdiNf/m3YPI1o+C67oohjXaHP8Lm/GH
ENrRdRf3e9O0FbMYXUcZgaTZnx7vI28q8VynPVh4eFA80nAKPi36C3Z1aez91Hgy1iG2HPnI9P6j
czr71uIk/8dpZImeII8lPUm50+HgHR7a6h/r3sjeVXTmVHqQv4yj1942cdLL48BE+6UUTsk3qnBC
ampJW2dYQNbyGSNfIgaYf369b93iBksjDgyAGvQBmbvV17YrhhXmUHVDSNmecU3rzUAl7Bud37/o
57uOZXk1FpHtN+769BruCreBKnpXAtrGSlao0bFqW/dGcaB59bJ1rzflkULnqB7T49RXb2Nm0Xdt
m5Bj7B9r5A1MgRuGWZ0Vt6GVf4Mg80JUo4gelUgzxu4yyunCkPmPyI0/LJuHzqm2sNDrdw5KCXwp
41XKjd7szEfMaewXy9DukVkNpbLXdszD32mJY5ffXmXZ/bXAiFy0qnktW+9zq72TU6tsZxXmnwY3
f2EgS6tVe6Ib4tw2AWGLPiO+11EPkdZV8JDl1r3ysil2E1SopfubYgkZun9avd/lozf8rbEyxTIV
ijmFvG78YaOqxStKrhtamIkTb3LMcOxl7CiThC5YmNAF2sPGVL2K/rliGhSmFfLmmEv1kivfQ0Mc
Xj3T+gbWGlZ2sVMtFNii51etDayRmDTgaLVbFzr+2oVa3j8MvTneMI3byFMj+kQ9G0kKJIRfNXMj
c8oopqncRNBSbbWjF/ngt8LOq4OIjdTYEzxcQ8UhkTSoJxPaR/xQa9om1OVkkTkXX2t+h7ZpMwjW
xXvE8JaobPbPmq/5yYhdI+MFJ8QdzdC09JFvAbVE1MRR89zVv5neHhdjGw50ZRzS3H/w1u02+Ro7
nznvV+mkYTalB7Iv4EyVFxW5S71yfZcpwQzpZvu79Ro/tkeG+P2G+2iu+5SXhU75afrDpyeAKode
kBX3XpJ+2qfqSbTeUzEM7wvR8DDFpmQN03lNrT2Pedzr0oxsr3jFPLDy/ajk72LJ4da2XGahGtlQ
4bSC/2snSmovRmEBIwi0SZlhwIAuZlLI1wwkjtPeKpF+tvSApEF38ptdsb1PpRkHAgJsWh+NYjKp
z/DEgyO2pwFQwiH1jfRW9Ic7uoVyqu24Njnh8L4O+7r9q/U2xZF8Hgn52Miygi9ihpHON9dwwMTm
+aczQxbRsnbFmuP0TEhLO0F0Brxqyqiw1XpwvbU7UMW1PFq1Q2W76rK4HmS1t2bjpeLGOgV6qIQ4
NMrVE51eP3uzrgFXzYey2L6dNfUeROdQz9s++CUCV13xoyGlxPZCmu2eTpoveWZaB73Qm6Soa+N5
2iSD44LrJlpveQHgmYYcMaiOUZTrZdaxteldnpfp526mmWyt3HW9s3fBmCDC8/m09Nnyv7qf1RQW
HcTDGFb637nPT5MQj4Jf41CiPEam+g5G0SQ5OOTMnPUb2JjYNrRzKpZoREOlNDd02p6vTNaMPLPg
MAP1ZUjjXkWMVnqX6w6ykzwrpjtRF2wBlAaGBGziUiyS0fqGY23dvJNK5YelxF7ftAx4x/o8lysf
a6kd3KagS5iDxblpzb3vqgW29kDmr9QufkWhsyMXDGze9qWXkIgt74sxylnBqHnoa9CynlMvCTv8
p0HlrDPSH19pc7Ta6ifI9JDUF54NrMj2dtWEqGOn6ryob+nsHYfHfKI4Dw4xEfJpftVTGm/kFnXu
V0aTzh2k51w9F4q/9oGLgMCu2g6SC7nQh29f+vtRzq+KWYi/qncNTEiiS/W5TrT0gjemEz6ETy7j
TWjBNfOW6aGyG+2k+WO85YUK7w228ShpFneapvlpZywgKdXRfF2X7xxDZ+QH25M3DGsMSzDhXf/H
mK3xnMqGu51n/gxKWUB3fi0ZeQAL+MpXLssaFqX73nDaD1uVPrrzq+Zk9mkyK/roSYOf0s71wq2S
46O/iBe7FuQA8yCDdZ01RxV4fIqC8JGWBUljsxW6rrzZ/cRP+w3/dYqLrP70AnDvnvfZNN28Z8js
7vwtGaEEB9iZvFjT8wdoonh0h3Peuv9kHS3SujtTNh7Yp7zgeQ7urbHov3bkdfNPl68O6LtgjDRd
vGXeaOyl6/6Q2O13AXOmF11X8imjSZTE3srRwBj97FiO0o4ttLK3CpNtMjUGhXxd58SF49Fpen/S
Apy3vzDRjlygyumRIS3zhryWDxQm988KPPhDVufOsQVu9JQtMNwZS1WX0V2bR1mljTgLYL37IBi9
D2Eo0po02toXYxiAEYtVvHPj9+gW6EA2b3C+gyFNaXHIe44UpRYNq+JptYh+9gvkHK+Z3jMQQ9+9
1OyTtAK6PQzqNwb4FolyyvLZn9sxzhp9VAh0VX0YzKJ6LrfUvPmalp+q2Y8Ls8EMX/XOYcrHbhfk
eo8fS7TDPwH5m0ifyBMRri6/XbsgYmoOzsmu6+FGTZB5pnDqm8HZ+KcMSjpTilq+BhPmOxYKll3F
pJ5ayFg2xfKkZ/fkrl6nP5OCNhoSDDOOEi0iLu63jNAB7HzVF9GdrbIfEmw++o32CnHK+FazrpOs
frxLPld8dPQaVdXOmb4dH+JdhnGC2vmxSmQrbhAqppsqfKdMegmnO3b6vn9aVKCdhm5kajWZzt6A
C43L0LWXh4ApU6iVWF6DLccYnNlZgPcl6GlPTZkPpUR2kqnK3Y9RZeomSvk9BgGTsHVcfi8Obi7O
ju1+zFZn5hxGm1FcuY377DKmOJleKp9hIJi7EfjxZynNuqWO3BwqoFfbPhNtfvaE7kZN+5B65Tn1
EQTS+C7uBMP3bCh9P431D1lvpnNuvJTu2QPwGDAbPTbjPL7llXqoeIsdf/kq6uqsrdadO74cTfKq
t2mqndgbM5sj2Z1r4fz7jYXaVuv71KwYQ/b6pRWeYlExT90I4GTpy4s/oMLAj3zy2nY6d9UGAXx4
nqwxsmbHICDFc1uxS2xiWvZLUf1xlWFGk/KqtzWdfxFEmOBrWZRubThHp1ocrKbJdgS6z21mQELu
zPamBe21rf2D79pM7MuJlrJAvqhlScrZfQrEGaTpkFA1SujVsZmzNvqDPQgGZ0G3q331KJkB6v3V
aEvOoQucPECyvKt4DQZLa98cTY+y1ohsc6Vjdgo73dt1EPP2WBKel2ywiedlMAsW/VTn6a9tG9vY
6+hDwy5QnzyFHjFPbfAEsLxOcJju7RI+Nk5kCynn4qGQhZ1AyQUfvn5wqfhgkz4XzIrjaXQOpv+P
xHlz88wyOyqiO4TWq+Jba3zSPQ27RL5AfFYr5KXxJ5PGdpqCV1Vml3bRdrXlDkmghuUwanpo5U4i
JoVFnd4vAOM0SA/vKmgg23MWrIYAO1LwaOLRjnWuNFhTb6m/nKB4LKGDoe1vsNgBZ6DiiiuQzWX8
ZQipXSy/vDZOviUTgktYZFdneLMGH5JTPl/1sbys9nayNrwopOrz0KzKFzySIgpGmra5ZXiMURsj
OFUGvJ9IH1dj/ltNS2gsSn2VPeRx/FpnA88apzHAGhC/k2kMmqTvRbkjsStC5TQne+bszd4FsjyU
fImTjjKMfOgVGwM/QlNg5vGyI+e4D0PFX29vt2Hz69Br+DWDcZc5dv5e5oV1AQ+PePHv+/L/Sjz4
f8oC/01O+B9lhv8fxYO7ifB/lg4OUE+/+/W/SQb3P/F/BAPzX1z8kV/hbmKT51L+H8HAcP/FVIR/
jkoL8cB30UH/Ixj4/yL7iBxpE3fjX9zTXv8RDJx/EWK4Z33YPNniSHr+LxQDwiT/l/CJGqGjP5L6
uNOSPWbG/13WattimJogIBXla1+p2huyehEEpA5DWzkHy7zHV8da31GFF+tm+kAjjH7wamwJhSes
HUYoJypp9I6Lsn5LzdXdYQa0k8krarBkix6mTWtx3t4W2CuZde0sc2QZcr/vo+dHr/C6k0sdBSHc
Fm5a5X6Cz/kze/t6Sr/7gUoZqqunc9am2yNjD3ny59SKzJ4DgplrWtLlg5GHma+Ck2l52aPKWhVZ
dPbtUR6PY8dRGVgDl73gq1gbEXbddgFGfdEMVYaaOWp7gOJdkk6Gtps1zboq924k0WQPz7mhTeJO
it5VFfVFHD7LZ+VmuoqmoPBf2ZNkoo9DmUhcGL/U7KcHyylsI7aGfF7CHsi1yQ416a8A/WBfjq32
2vkWW5bq6Wm2zWx+LwfVhVWOESfEWW0dwGsDZfG9jG+znHTKsrxAe2VXTe9vJxsPxxW6biZ9dPSE
voy0CWt7Sc+5BrOFybIhIkMfuUhmLifLNV/qOBscOhY00bQfuG32jddqiWjX7gsqRLajvhs2TF7Y
2oAF2itf7Gy2sVu028TJzq/N06oXHEk1Xij2zjRnQbQDzixzVa+ETPM8SUc+OgpOSx0rEaG1aDKI
BxNVAv+8Tp75Pq9qOhZixYNQyvUAa+/HWq2/bYU4k29uUjH5/KfCdRSWQpsoQykKeV02FsXuyaCT
wRjrGFZmEbWymiNB6TiK9ISt0hPT+rEaYjgr8KTf2qSfDe74W0ePPZqztd8kFz+fc+yatc1xmJ0f
KQkXatonPc5HDh2/2zK70V+0b5R+oO3kuQ88XkA18qlmq/s4Mf76y2Zqh3279acekBuXSGFj3tEV
fa1GjM22Iy05n83Cr/aTUQePdj3GPjR0KGnJmh6C3JsuWWfVe9/QZNw4/W+cZIetsfRvTlt2Tmij
z7YQvTHf5bPeHG0WgAd3a5QCo26uv1Zz4sdx06DMz2yqC8CZPtFL+cSFuIv8pfNfVznUT2qdOCHN
Di0u86IdMG3ND0Hv1SHju3sxjCeixhUrIOzSCxVIVo/QEkadLCmYRiQVs5a3Xmb4mJ0xv0wddADi
wunRpfrkaKaV/zFrrXVd5lbD2zV19+2seyPd9OlhWyKNy+wkGgtIZNPsejGuZC2SBAULu/joFk50
Vi8p9CgsP65teqVqp32bt14+6E2WkRuGQkMFShW1o9mHynLyiyfnn7Wa0PvWnt8rLVZB+uHeYDvo
sx+1dnrHu8Ayznubohmdvb41dCLB1LNbY5Y9b0OnLs6g6YdqcpoLvBz3kwJkuOimhxu/eIGmetI6
Sw8z5sORFSDNWOMsnpfK0bn/dc2RaiXsKnRQCF51Oa5hWppRN143S+SxBdvg7E+LvKLJ8R1+afs6
SAr7rv6kWejaZIG3AklJW3BTzaa+c7iI3FKpXyZ9cfdwqtWRVKf3nFsG12WW6VPH2s8zaGeJAxKV
08j9FOyyzmaUYTRlsiyMd9F3sfVcAyPfS7/Z44BlhXDno99Y13Tk+zYsP8jRVoRNabcuBTR7CgFS
OunnmA6xi9M9CWhqlPb0CSOhMsGRD4TBL91L2juxtRp/pb9oCDrBaV57ztnNAjNIVB1GNYzf3C6e
667OnwKqtPGeldWpIyWzU2Ag/zgKRbTqyuV+EykOwLS7V0fviYmqOC/dPBI9Nrqp/gXoYQt7Lqil
45yauUooz/1cDZ2lwvfOY6XR69QSujHtITgq5qIhjvr8VdSqSqHC6uNROvVJUZPrNIWfmAuJNL1s
Utyzvr3G5uy9qabhx/u5ljAM5jO418S10yB4/5sreCzKPsoqvfcPu5G1/hmMYtnrU1fv+dKpQ25t
7/M8mewODhOeVU7vTlDHs9XOzt1yvfAQB/Nj0VNtkE3Zbm3HLinm8d4t68D3WNRJpA2XdjoF16Cr
OeqbD+tqHEak9EcU9PUxldhU0T1u9ea/+Kk4ww3kF9PL2BvyRy3tPhdL0bxGGJvztcw/nKxF6s5r
XiSrT+RxajQ9iA/YwP2TNYzzzdWQnsRKcfLWJujw1gMMBGu/LtZ2DQpD/ZozOR6qajv6S1HuHciu
PB76FJMfmU6W0KkkRMOZLpREuWHBkLkPhd8Z+3QNzFDIoQ07tmAsmQeB2Tws6u5jHkjoaWP3QjrN
PzWrt4XCYN/MepUelz4f9u1Up6zh/YI7snlqoOAQ/xlps232dTtUByKS+mlcN/t1NB5wsC0x8REX
5YjUurALnTYj374MxecGTSxe9dRDNGnHZ2uEYJKuPFv9qL2LoRQxD6Fx8KQePE4leVYmUQQFYYfh
gyjWqIWyu9ObLhcRL8Hdu8uSwg3rdaCcWlbwp2cun34db8501Ws+GtyYb1aR7y13TKSNf565KAQp
cQuy+g8e3phUBPuGSH8q3otw8sdPeoL5bwu1RAQM0p275emH1OblOeOEf00LAK0ufd37LRDqMurd
GOqzK79ICVEuUW99mngcxPKkYLmJN0BX9ZYhhS3dEgYtTxP3rR3L+vsix92KcLPm2nnriosqP7Ka
DbP4CMbqwXWqm1yRCVS7d+jHCnthPbsYVweLGtz1pSmcp6z8HdSoywBmswDXaw+ns7wGKUAF61i2
04c5sbnOQzyP7c2erIO8d+mVPrVuUvkJLlrWRWt8XlKln2SD/GwoRj+gINwie7fRfnB4us9yFuNB
LAEX+956bBU2z7lNtJlS1xE7cZJ3e4u6zdatTnb+gaS+m5CU95hiv0tV3XSmQFVnvuDU+Oh0cXLs
6WEY7VvfyseRB2Zb8oUhRdDGg7UNyeDlfUKTFRct3TlqHFuJGK9A7OY0oJTOyB4qkR02WIZo23xG
1A5EVd18+ZSohSL3v7RyMRMqsNbIH9keaK3zQ8l3TYWl7tU7drI2nEvGWTRMOsdCuuZhKZs91JrP
TXbI4hjoaRlIH6Wn5QfbbYx40tBzpLJfpoqPstTXKfGsXD53PT/LlV32k2v9lxBzkZhmxY7dl87Z
YUy1DyY86x4CFK6eFN6IuNar9lcE3rXnSr9zoRdYsv9D4+kVplMYKBGjMO/Ku4EDQl9i5f0QWfdf
y5P9Bwc2fgbX/k7Guc+JSVNi/aiMkc+xmOsPHrS7cNG9V+XyMPnuTzPpLzXXmAdNr/5yOutOLcPO
D6u3nmputJFbmWRhKInTEDaNJ5+U4g5hO70Zw/IsBdJ62uzpSdsPSP68iYy+HNXsV/6ig64jzK3k
Rl4oilPHvPg70fJu1v4uXcfmuqFH7xj8wNob1i/dFvXVn0tsql0X3OqqLPmu1PKZ79SjX1d/oBQn
LVI6QmqtH+cVMjZRcJoIZuaycY8D5GKlA01OBMUT5LRzS+fLxojKexmpktRDp1zXNz/vvN80KfiR
aJfykuIWirOMDV6CPuaTQkqGl8ti3sop5iJvhY5nVSHnqYbpSp5Hreve9HVbk7TMOGJk4ji3Zndp
29J84KY0gSYsP6c0fSbEln+mvbh47PRjNwcJtOnyxRWVPNfMaHfsyH1kl/yORot1vl0m+9tqO/NQ
L/gzsMhrx9bXWHrvVD3kiZl/yAjgjIPtVcNuSz2oYddnM6D6NCd7lxje3WTXO9OpXbr+RYltuM0p
kyPd9upXbTXK2PVkPTLf5O1ocFQf2S3lWe+DbJdjZQkRMoLEIsI3MUgIvvyOmpAxM9GTWNP32wL1
ba4LXPGDP8ONppypDNrpREqnCqVtfhvdEvxZ+X7MYZkVz01F80khISMpb9RDAHGfwqdDUKM86Ajt
sznV7QTVJPOm/tjTz/WmDHeLJ7tpeUiD/sdMZ7krh/XcdFlfhU1pBG/9xD5MSYQLQnn00GdMEbd+
vSa+v6HJ1PMaTfxWvzRcVm1EqMy7AZ3PInMxvEPpDfZhcheAivittANNl2m0jOv7siojzrzOJksN
s/lWBN16yEr1KXDuNLEM/AJYvaRqkU639NaXpQlj1Fv3KytlMuIuvZYTQpSx0fW7Dpv1FSxonpM7
Liej4DAQwVO3QzIBOlEJ1FryA8wI3SUet2be0YcnTwMM5hOQ8ulsDtubZ5T6+zKbRuTg4fy1cdym
tpSkwLJNFKUVTr03/KY+eFkzRa3Iq2fgzVCVgUrqTDSmITaaBiKzlw7XinRfrKbCuEmaZu7PUf8P
g48lkkFpXntr3OdG86yC96oRGgPh+peH8PltiJrItEddZWal5sFkUh1ujfwJmsHeL2sWdGG6pkvY
ZaLbe7qy8CQ4aeQO8Cbz3PmEpeC8MYXpCVGTqRv5nr3TocfFxnGbS5rVap8KkNQZoLIrxUKvRY+C
3C+2c4QVVPO01p9jzfOVIoat5D1PbgWrEpncj6Af+Gfz/o1UZfCrNLryabJ0tYPRY8SdnT9a2fBP
o0aOdlZNX5TnqCu3c0TT2QgSWtY/Zgd2AFW34tLNJRV1JpZyIOjL2dPZtxmpFHNSl06ah+1WvOnt
uqEzU7HYC876g9Yte3aQTQRUVc6m/XCvyvjwp1YeKFpxk3xOnV3AtDHUF8873CNGkecJA80VyoRD
l4Zm8FrSmVjPDNfiiCnafbKyYD1Ib8YSQZ0k8qLcnA+TksonUhHmMwc157fl9+OD0lF0OQRay02y
prMSCfuPBlrOtep7/K+jAzZN66fa/RHyANXwEenzJ1uCuJYEzJ9FO0a+e7DG5vfKnn6qtwllkXn4
IfAGuWPQHnDsXHDUB9LRnnBN0pVWlvMvy2ar1ahS/+GJpAzG77VD7c/ZRZvy2Kbh47kgCfXBG1+c
leWVf+3UVqBKGaf6tDK9Vs7KwlqQ3ZL69mqODdcFWnt+idoIPppl5N6ymPJTzXlzZCJefPX25HOU
Sg2WnbmnbUzz6vawTkaMaYLq2UlWf1pcB3lEno/+54xhfhn1Ey3cicagHac1BTnis7YKArRuNp7p
C8nMBFK5buxH8ARMWJWtMbsy7ve6uc8+bDujjK52qukzUxK2ltBV+9y4TftY8hr3VcuxMXKyFY3Y
ImjAvFEat46j3zG3amo8V1/W9/ocYVxN1Vnvbl7UD6oyKfoi+akFYVXZAt7Vki4vE2r4Flv8lSJp
pfugA43/pXWGfcS+sT3Xw8DN1PCq7thTQhDESsj0VSwWRxdIUN6jvcHsTyeh4oojMZuY3xbRMtwr
lWen8M5AdvJ9a05rF0kp/JiLqPnbqUin6SrVdiUhiQPrUpc4EpbWamwel4WWK1PBBGjx2vGkd5OX
hygasgSnt7QawBgn+J0F22NN4uuN3tzpVDdyOJt9imTD1Spkmwu8mGARFg/hu32cy5VbtVFt1Pqm
PnVx7XGeApJUlBmw2jd1ZCMEnMSEZ9GiOeUKt1odnWk+qYILU6GdG2G9Ys+JbGmukArkbuQ6MmX0
dUxUgR5szl6RbNohIo3NzX1jIBz0fbz62763r12tE9Wv2CFT84lXcTSd8cNmcpuvdlJMvognVx59
2rEKLEru/CEXsBaesa8DuAw4OnyqGcblIePo+rz63hA7ABMcfNF4oWguZFsHiUE3el6xxSw5I2UY
t5Co5wKHxK+ycp+6dYvNetnlq/9q63WSy3SOFnVYqr8lVRHRbC+hm7vPzja0r9wM572u/H/APDYk
v7nczr4z2uFkUfFkzHI7u8J1T3ScuveC3J2vZz9LJv5axrpe7Lw8OKuzRPSBkUg0VyZzdvUL9aIM
O4RFGk+giQT+undU3uyxvZ0bnfbmWjhn33J+KJPiTDfnAmiPH3CC16PqfvW02ROeSrFZNK/pfxly
6oCF8vqZHTjxulVFRoEQ6BFI0pwOvcNEsRS2ueMQdavvC55TFfdilmKFvGfYzMI55+mO/211NFIV
5g51L6mDXoQ+WUPVY8dosXcoeo2nkot25jw7zRwXSCj1Qt4wH/6YyrttvnEltBZPXfDWYFuNtMIW
zz1XwB0P6Hfb03Zxfx5bwxj469aHNlu5m/h0g+krT0VDnsvCy/ikmeuOsGHG+YVAmuurpLII3bn6
i80Q1Advwvj3rILsy/MPMsefKrFBecHrpt21Mf9s3Efx2GrKmpOs1503fy5iR/hvaec8S83IcNDl
HDm0G5zh/dSqb12U16zgFY+m4irgJjYzbuafIeeGnao8Nvf6oUgv0LdUOOTpaan6Z06qD6WNSNxW
Lr0Fqf8pc2eJccKxpmfPcKUksDj8wF1qHte1FWHrp3G+0IVo2ltcSW3fFNYQlr0R0OKEkNL20j6y
6/8qCM6kKI/xrIYLAKdntcVZZR4N7v3cEWF9OwQ6ZibjOROO0FEbErdt8TTCyJm9E1INMdbeY/np
Ma9qTXkYs/HkkhBGOEwdTkvk+zQ60hxcJX57WLzm4ur1YbUeUR459i9Qt1t2k3ShUXdpCK/y1qCB
jacK+PLgDl04Dp4bVUujDj0us7XDpDsruNaIf48M2nZDOfJdc7xonPHNoUGECGXHmdE2avvzZul7
rLdx5n4vi89Fr0/ZzIM/XosNqSgx95R/uz5FsLe38ao3pv7Ug/yNPdGxtFIGGTFeB/hQk/BsbTM/
dOnU8CyDIeIe9F3R8t3Ygqe71a5uzYJXKTKo8xz3WZJuSGxTcxJS4hCxP/v+l+Fn0RwENz0wI5kH
O0/aXTTTBrhVcW9IrHovaX4Jcj9usRyFi818vDsFixEv8r0z/mI7/OZwvoSDgalSG/zHsrHSY+ao
M2ADvvC0iJ/VTBo11R/rUV4LB8mVRf53o6sbN5BjvSzvg+ov+voemMNzIwP2yq31koU2iAPo1vci
L/aCa4rb8aF0YoiqtD/l08iGq7Q32s4IQjHTUFGvT2e9dkK/3uKNXiFTH2Onvqxlc9Ry/wAoJDv3
/HfLdLQMFZXsIdm6a+e91l9sdCoOQfbJJ0CeVm/oDmGZvsmFjndWFG97MUw8WugiebCf0UW7EQ87
7s8ekUXpHrZI/8pIJRTTuZDvLEUhZ44QDSJMRc8Q4znnRKrsBY7TSujDenSdN9xckWF+Ouvvcnhj
3MJlj+sg+8HAuttu6tyTxPa63eB/DLoWjZ0RGegd+v2wMDYPo4bmNpUEmVjTuE++K20wIr+tzps+
eWEHQfN1oHcxnnDfJybTmqgy/ddZBPauUeaz7U3rVQ499xAzhao9/rWVd6rLNrHN6Qapr8aR0pcn
u2PWwPkl1oRvnNt0ee264UGSeWbSfH+qGz4yEdRcGsktC9yCFzvt480iO1BM3kHoXENNeH366j8V
m+0mrrYuuJFG7nerm51NY/pqHCvP0Msm72rV46tOFvDgj856Qc6yqyerGv+yBaF+eJxkbDFdSMbp
YVHeV/Jx9W9pMao9LUoddHCED5ZfJhofaZZhjqy34WnR3zyNTjim8NVi8V0WlnvLSUgcsbUj4U4v
dok67HKtkRA5vDsRbEuzj3G0VxwHzo6zNfO6+aPr1pCZqLcb2vZimo9bz05r7su8XMmuqGAHXnBJ
DOW9io2tJrDOuAFvXfdr6WcU7vq11OipmccYc5IfNrpxWgp7t9RM2Jrt36KpuWanfLlXAFd+ukMK
h/sddB0S4NZdbV25uKW6a65jLxm6WOjiuUPIRWbJZgrvg6caJDB3GUfxZzmKaSjuukUxXlqjKUFX
j1quSKFeMucYBk5aa1BU1yw9F6YzHah/y7iHpPIQTG3/ZATeR5Fn+XEYoDcafR7c7gHHUw5XXPAu
RI7XeddA1sc6b29C7KRFMBzA4n+xd2a7cSPptn6XfU+DDE7B25wzNcsaLN0QkmVxnoJDkHz6/THL
dbrKB13YvtvnoBuNRqGrVE5JZMQ/rPWt94ovQ1iUm3tjyML1BAVjXPEztg4ls9W9FWgPMW2gDpWX
UADxEPrY9VAKI070jBeX2jALjPhA8dBtF1vIiv1Bvh4Dwi4aSXGkO9z5+ZPsu+uIovlhWtz5PS6U
Fd3bPXLMt0I7e6S0l9qTyX52yucpN64ZJTxipzgY7niwank3Y1XedGbPxAplkRjcE3D1O5uyrm/Z
1eYofWOSrsid6B6LBiU9Wvm1PXcOw98E83/W6Cur7cTWdaD9EsXxGVNCr+ZUqsNcZe/xFFIhutxX
Q0Zd1ZvJWyrf/Lm5890kY+TA62ROV0nkPEo6RYPx+x5CI1MOPLM7evljk8ORLkYBia124rWqm6+h
RtrLPmLOTy1glH3Qxt9zySovZlZgcRNG5tdZxsdyZg1fwSNYmxNPG/b7lRx5usNqY0bZpeHbE0eM
ZocAyiw+eUN6YsQW7nQ1TPuhCb1NkMPmiRx7X80zyE7FPzNVa8/r9TGpGmM9Q+x7jAppoYf2rgfT
pLrx6oBsmOxyiEML8RBCLvL4XCIhlpVbc8dNmyDIFAky38bbN6X+UfeMKHoP+32Y2dZubqN0rTAx
bVF2qesst29QGnZ4rnlmVSeLY6fq4hQ1NudNPfbEiKBqtFvbP3hW9xrGc71jYCE2WoUx3IViNxrW
V16+W5UwqmGOhQePaNNtM3fsdokMXoVoLr8h3pK8OZOmU1PNhc7N9MNTTnWUTaxOM+AL1DK9wwRv
ErvESoyNm5mQSqEl75QX62Mzuu3R8GBTBGWRwaUikiCxEcWKNO3Xxhx0G3skHgzXdoPhieFrn5TN
VkUY/8bk2Sio6VSa7q0BzYGwSer2lJFsiFn4FrEyugW2VxOpZYHcGZ1yy9goXcPbNzZa9saVPTvs
K6oBW1Y6QjoL0q9Trx4mP3zJe9PYOWoOLikN0Rh2rL4ThVYsaEuaE9O7qmiAE6nUhQGk4wjdLH2s
5kFetn3tHlXPPBsPPhPmybzF5hdcz3V+U3mi3CdBV310voMpSyBpE00UvE+6NZ6rrBy/JWSM7J2q
n5h7Rkz/i+YVY4JHqzNf1158M8Xi3hjEMpTlA8hqrr6OjY16ymdjkdrUe2OjsGcEH1ltb+JgKLe+
UM2aMTTFT5IFSBQoGQpq8RnVoJMfnVyiGhDau48SR2wKv370AuqZVEjUBU44bNtRzoeoDKaHblTJ
QQI/fBRGe1VYZvLKEgVaDVgxhJ7jVeHxM6zsdD8kSX30E0xzGHuv+hIlS+gnw8quix1DqC17OHtb
dGVxjJFjbZStk2MVp7sqBGHG1OuqCnN1o3X/FrptvkX6wInWzqJd65iyoa/bdhPU6hSYl1NkvnVM
D2LD2hltvOnscplN8fbEzozWvu9te8UK9mtrtv2+AnZ6EHVi/2Ga/4/66r+sxYr579VXpx+q/fF3
8dXyBX+IrwzxBRsUkF7oZ4sJHV7Un+or/hZBrLDsIYojAMKf/y/1VfBFQLbDP80WyIcujMu2/WnX
Cr6QK+8wVfTxtwoCQH5HfbV8sL/YtXBFgT87m6f5CAtMeNFm/cVSiDUySyYFh0eZfEC0+FUrmHFU
9RYsBXDPvCqzF16yHpWkwwCBLR/PVWOhfDG1Hj8wKDACU6hHePyyh1D3hVrV6JCflUmAaFrlwYuT
Bf6t7EPxrbW096kb482J/fD776v//q2m72/Kv3/UCP4vVP+R3/BPz99VVXY/yh+Rqv4qADx/0U8B
oPnFdvFi8gwuUj9fILD7wzFoyS+khIGMIgYc2zFs8n89gvYXwhkx8QOndWzM9Tw5fz6CFo5BGOYo
/wBK8NwEv/UI/l/JKBbPMcI/JIVwZeGO/UJzNFyDQpJ8knVug4qjL1Vmt+6HzmlXDBJwG4yI6F4d
FuiCSO8JSFKUDvmizc276JBbIvW2DHTa7VDUAklaJL1LRpHtvE2TqUs2M5LsB0fMmbUqPOV/ZKT2
BWuodUF+6YpOb9DZsK1usEmsnc5RP3xnFCN61sDfFRMwU+mH3CB9GOOgayI93Dilg3p1JHOMeRfD
j8d8dJEZJs3MyYytLt7L3pG0ijOOPIY09mNRGFAJy6Qf3bU5w0JeTaN6nTD7Xjl2JBl6tD6aXgdr
BDsrbDdknDtUQ05dMX/IKdEZBi3p1Yblch/XkLIPqW3YdxWY+R9ekzPqtBxVnZzGSBgqIVZHOsAg
8KVDHM5G0O4qtOSpTz1QaqIsVtjL60uCBbKTNOsag8rUCbn3keUfbJUX4yqYXWEenElED0TU0WKY
y6ASjQGlvJ/ZxXXmzR5eR37cL0beuc9ti7ByNfVTdQHjbZg4ByrKkm5R7YNnrraWFjWc+3SqIUKZ
C4DM0QLeksRss6qcZnhsjGWNi1F0ilaRG47+Kghbzprel3wTNW7Mz6x3nStyP7MbVIL2u1tCJtkX
BQNHqoE+8DZIPAJ1NZEvdxIJEg5+vb11CAor3/gyGO9wUMl+W85jcRRLJg4SGgSYK9be7W1Z0SwE
PaahJooR16OMe26sOnjyREfh1oemffL7Hi1engQG30veYflDfnPvZ0b+xAOexwzXPBJ+pJGhJTLC
kvVEG7p1gIA/UxSnY6luydeeL0Q9y3ETJNXAfoSHTx4Nv7aeIPJbPP4u2XW5Rve+jdymSbdRiK18
HRnRm+mFfUqVqq1HxzOGtwS8zLxpR0hqu7yJKJ9JnO289eRGvrsivwMPHhtd9WLi0XBgbvXjVZRR
KQBDJSdslVVZd59FXXilU1iWgEccwHGljAu9FlWSHyE552qd+CkLobifoXQZss9u24Bhw5pgD6w5
PENszOUc+ynTQcUiRUeVsVwKLX+Ca3CUUHN53jWyGZ8FcON0N06KiG8LKg0rYTOayQ/iM5m1Q/Qe
rgKjjU4uJ9DBFwABaNAplTYAklVxqhy7PrYVpeHOLSwsL0GJfgfR6YBzd+5tMkm0uenIFb9LTfAS
DNRCyv0pcQp3XcSteVckJhLH2jbGS5YthIbEpekmVMasPB66wif9nFN0+Mnl+q0S6f/PKwrA9j9d
Uae3Emf79OPvjvjla35WSf4XtOncUSTNLNQsKbCu/3FFGcEXOBwWCnWuCWS9Z57uT5G6b1ELERYB
4grmnL/UQn/eUT6uduFTc/1RPf2GQP3MlKrysxoX3z6bOOz23sKd8l0TRob5izw9cSKw+eSkbgrk
sB6CzSk6poPl7FrPzw5xHvpMXwfe4i3Aif66idw+uTDh97G6j9IoP+DeSmgiQ0T1q65x8drEnS7m
lcFiDfShHyTPg8vBx5zF16+5FSf+Lu7CEf9TaqJXGC0zj1apiIDC2C4WWriL5grVEENBk5gV6wK6
OqoA3LPndO8e3dF+FpbHhQM39C2du9lfkw3Xf2VAtun8yUBwmLTmI/vrqKBVCYoLbZiz2mDznnbt
3KDfYRqu6VBUG5+056bfWTqjhPBa3N5ijE716IwMxb26f4KJYRWbOGqafYuwHUWYaeX7MugeghJ7
6Q67KO93Ex+c0Mt25OhWKMqAFuJJMqw3wVyfI7SXABubVryNddq9lkihDhVQsZXbFT+D5P/zGv6X
5fBw/vtO5bIffxTvbHyjv1aK5y/64z30vhAWTaqIyb5Bkolh84b+8Roung8HrDP/wcRgegtD/Odb
6JpfQB4FC/wEnSUKcT7Dn5Vi8IXgNf5dAXgm/CJS/k6liIz2b92KD3qEz0CJSL2In8Uyf6kUp9qN
I7vHSS3ajrFfPzI8KiKqmypX3xvUWKzfdHGIUwRgU7Bg1VgUb1Mz5fG0CtIes7nYtvD5CJGXYu9Z
gXwKRP7utnO3ny2tN3Yd2asg6t6Swnur/fCJhdwLpcI6bggykG7ySWz0g0lw7gp9FBFyMfN8oex6
3ZWXXewGJ3+K7ok3+nAWAHPr1M1xnOHX1HHsb9jS4bcXORtiQjFWTRy+N2OgXzpLTShP4gRPXTKt
6yglaCtaxuBWiM0XR+qmjEzOk0JQuaDb4vtktTSVWFHJTDU3cVU4N2ZoBofQw1oSKICTUYw1kLzy
PUO7R1mGr1ExdKdMZHdxiHKKPFZDohAcmn3qTtmpNyhUINB566K3XiGP3Ik4HfcDKho/HvMTSs4U
wkS1Ha3wQsaoK8PIlruyKt7dRNv7hPjGdalYdqewgla69WZCRvEh8stpVk09tJjTIgRABaWy58k3
3XmC2ivpNnDCutM4FtFF28nXGkI5Miwl3itWyQXsUd89OKJQFzEUUNzsFQhQ7T+WJlyH0igmREOd
saRspOvUFtnaMiAFTQiLC2lcatw5VEUI/HXFnKWTwBSSCRcmLob72BldhipBu6lLr4B4Kq5ytwUt
W8HWUAkGxmbkwHNr9WRPggVOM0n+Z5l8BQ1iXGzeDrUqygD3yeurB3MIJZIh1pB5PDwxZe92mTVd
uZo9i2bueC3oERhIMtziJ43rJibYJjGmQ8LigWAWBNSxNTx3GjOTI5qvbMnC1dQOV53Td6uqLKut
qQqe3nra1aUNNpNPgOfjLVzsS6F16Tas3VOrSBYBxfU8hPmmDcW7Sazltm9Sfnp1tasd86X3UD5k
GGIt4nYhqNgX+E3mVbSM08vAelcD0/i8nG+MqHycpbfLKg8f02gspvxnlrLhrgvJHJ5c2bCeZixV
EVixVqIU28JmiKhr8yDt2F+p0PmItMvtVupnr3UchgKmcYzbxVkiU8yTqn9RdvRQx2P41TWa4ZBE
KYkdMV0UILLN5IiTaOUBAxsJOFjYj1Xjs2Xlu7R2CXXhNgAjuMJk0R5NXI5sk9VL61PpakhbTJD9
8JD2gOlVN5zMoR8PQ2cfzVTKQzDZeyIlmNbxfD2bnXrv4EAgR6v6TbX8EqLY1ihbmwlTjHw1++i7
HJrHwWZljg2LdU1ushriM+H3nIO91aNGiX0+Zz7k1zUS2PXs8IOmubvIegsIKDX/5RhH9aktuRVL
2nUc6xU86DFm+Wslr5wJMTIUfq/xKMyN5WXPSqp8lzioxfxWf8Xf9ZIkGm1/TSagGOy9Qb+2QZ6W
rQZryo+cjWJPD8k6HqrkOiiaeNjQyMudNLprV83bCffJupvRFMiytg9kPCX4fNFzw8iw+allzj1I
GvfBh8sFdELniOBzlJIzp//GsqaLwu6ObSoUr5rHXZ5DLxYZWvp+SO6w+12IUnOqGAlW0DdHz+N9
E+XH0K4FCipfbUJk5LSXJqmborsOouldhTrbG93sybUbhh9MflFBkJvVJP5jEDAKjxqWucSRdauk
nx/70n8fwuIyR4lGIg921CptbCJSmudcBxkdLlCOLFjCv813VkQ2uHTisto8DXdhytupuhF1bj9d
pL7hbrQeAl4fPo+Fbxy0iv8jUxRbZp6hTbCHK8YBHxUh1njN85UN5P5oR4m/9UPG/78/xXqoCv77
K9PqbyOs/1kXsf9RLWyp9td/1f/CGRdJfP9Yubx1wy9MrOULfs635BfBQcBki1GqSa3+f5oHYX5Z
kpssihNTQLxcksv/rFrkFyoIbniB7QRb48JM/Vm1uO4Xz3e8hWK1ZHj85nyLjPRfqhYHUSRsT/50
mhv+pF/YntnoA44lfIFj1i0/i6ALXsrCSWYgjf0+t43oR1YOwH/6aJQvIWLzfisnenSzaRtnZ3G6
PXlqBsdhcLNxCaVelG4nu5736VxjRlOSgRVqrszHM1MJdEOVkyMFDoHCvIAvcvstiIVFgDX2voXg
cBDNtvAz3G+IRqd+hZut2llsUMSF3WWeXmc6zh74qUEeh609fh8dJlL7wnWouuZatjjVsLhpoIQa
eqVEAIbw0E2YUlQNh3IWOyYbmTEk+AH8U/rNziVyFsdbFC7t1Kh6a9ux7RIlZNhveTI2I2sbz2Gd
WznKPAgN7SW07AmLnZ5vhyAsP1uahVOGwwz3RDPeE/yl7kI386ONyVJkxIcv8je0CLJ/nqye9DYb
5wYygmK6dsWE2JCtOS7GCe/qduzr+Bggki+wIEjMXqULtMurnSHYNYiyvilO6BjFeFm/jVmrvFWX
sWfFYGKiuqfpxPgFNF6BV0g7/0NpAynCDIwdtXOduFd+73HANdBtow3w7f4Ton7yBMLEHVgjSi9b
l61vAGhCBJdT0GjjysJHMZ9SHIaPU+0oatBC4/pKkBcCxI9dQOGEPBWbJLL6bp13bfTUUR0twJiK
gHE1SLNhbeRR+dQeDLQT1lMcaM5Mf7st83hRpGUWw51wLv2jnsqOM3VIrY8eFOPJro1CrtAFY+Ua
hgxTS17HAvI/3w6/XhsZFQ7f0d3V89CfJqrQhY3coyvJwkQ7iFKKIdygdELYVqoOPNVQ9RbmH9kE
K0o5OBeGGDZ9ZUz+1mJ5Sx6a06AQNUXbX/aDjYAYnh6fYfAZsKJ796d323DLbw7KOJ4ZCYHGqZeC
z3I6Q22xTiDRJFxgDNddH/IoqSlB6if6srwkqYotbpy0zZ1j+AiCLEhE8Nfd7EOHpdGtabA9JrKU
ndtMohvjVxWB9IJE3HH7oe7t2DhnlHa5R4vrL7/6aiSgd2UHPQmBY9Ubz87UZN6BdJbo05SZBl3H
6gPqB8br7GY0MwbZFSUmXtuxnvZxo4GEWaGw2dAKFT+FZCW3iyk1VLjT6oBde2fPTzXLXMo7/DOI
hKcWhi61LOrBuBB+vDMylKPrAjgjMwD22/jQcp3iydSK8Kgm6F4hFdvPIVvZcGNbM8v/GnFYewU/
YkhXlp35xT6bs5QZWuGXzjGKaBaPhOsV6Y7L0ZFr9qLoVvK0S9KbSeNmRvNmzUD/25nfuYVlFXGz
Chu5VjkD4vWU+JHeIMiT3t6QzELWdRCguIE9M4+n0YrDB5996LQy50rHm6ROhjupZGWdEgNC12FU
aJy+jrWZWa8AWRy0mVBBxvWYW2O9adTcflM8CM4KE8wAvE/ZA7rYKWUez8xmSolQ9FK25qu65Rd0
k4DwC4H5CFTAcWi0CDSwY+nLfsLaui8GtG7XmR0kn523FFxxFnDzlyM+OdAdmd3uB282n2yGUBJf
SZ1+xxzvdztNvyJwolV29O4Yg/OKEzv6GPrO/lBxYebbuESXcZn0A/F3A/31EzpABHc158hWeRb6
FUqu7Bn7jNetXMxVwUpJL3r2C9E2lz17ZH9b1m73XBZhPiHyUM60SsYRbVU0lvCoSG+QqL8rgSsc
h4MX3Ymp2EIvr8stTLL5PRgs6hOFuzJej57u+00t3Vms7DKxH2bPiRAbm9Snm5y+r6FeGlSG2s8M
T11FEjvsvKl9bmDHvNs668ItlrbWpyiqDKwTllNR5pKmN60w7UgCV0dwBZgDvSrZwfmKN6rPrfRo
mIYP9r2hy03S0LYI3+AUPxI8FdhbV1ucV0mI0p3HKRvMlXQafyuDAdCurOsC0lg8Bgk/H093B4Wc
91vCBQB4jOXluzIxV3B4pJ65UQIr4Cmew24+xEmmKKyruvveqqZHV9I184NBBtdD60vZovmXL8Ao
wxW2lnTeY7nzTnOo9Duutuii9xh4rCBQAABzxbDuq7F6UI7srnTbFp99MwVyjzx6gu8Sd5yf/BHf
a2JqP0djRMSfW6bPZaLzQSB4mLnJNPbLcdVgJHvl+PbB4fGIfkOMZukHI7XkPe1U9ywbq8WjlIz9
re84CpLOHGrYKAaS+NAh42PNL8jd+wW/F7yA1PXzFKKfmcx4qnD+eR7ZK3469ljBJ0FZTlYa4wio
hY7K3a9Vn5NHWwwZyZixS88MsIUR44ptX/BCoFTsb50gjN+ytp8lBN/UzFczZqR2JwHrOeuhHm0S
rVU6f/L9DOoiNOCJ76d0wP4almaKJLSMNZCBUgFaUvG0OMWtkYA1zDYsq1Q54BSzQpN8XCQjeINA
sGG61ogg179fM//PCuL/1za/5FT8Y1WcdHH/9issdvman4Wx9wUFPIM5PDuMzM5D+j/GeUth7J7p
sbC1l2neX8Z5HjM7pu2+ZTnLGPCvhbENSQZCS+C65vI3fgsVK5ay919zdYZ5AVUxogiLjS8f4ddY
aid0c85dt974fsh2rEZkX63MEnOeIaMu21QY5J6pQ4YHBaUoN9uQzSk6wt2c0I1uYW7gbMiYD18M
LYbn7dwi3VnZFTBNZHURc4E+aYbgtoxwtV2Mo2VAcIJH9vSXH/ntHx/4r8hbQlV++UbQ1dF8sMK2
fU8wQKX9+KuGQrbSBhOoaLI1JqvDHDVxv2cVBpOp0Uw2Vn6WJx+JUMGFX5gNKFxyQ5aOtuU4xLiY
I7+Hj7qq3bkh3UvU0SPAtuTWC53CZhbV5xejsOx0Q3Pa3ZtRhxoTSLOXQCOYZLZIKEW8NqTMo4Ph
e2MDOq6bmpU2TYO9gY4ixOlNlX8Le22edLEos2WrcUzbKtXilsiB4gmz1LJtbU02ffG8sGeiqsu/
12wBh62O/DHfxJjzkF2ayyRIJR377HQU0mZS6aXuttR4Xyldhixek4SEGHzwsIPiGzWmAe1YVN/G
GPnydVBniKVaf5AolQnSIayPX/Il96y880Dns/n1baSRqZXgZxkwx2LIKzyrPXhBZOhdL7W6xDUw
yRP9VFjvrVZw0Xn4jj5k4jenZg7ci1TJYp2lgEGOOdX9S4qmygEyA9KchUzTqJWMrdJfB3YA2FH1
0Ys76+4Wf7jdQ79lc7zh4hiuCV3lTkEGT/UijNnwwBL4IPDqYlnQkHfYI64OrfSmSAab+hUUxUfY
KdVhUNH2Z8Pl1PJN5PoBs+ZgoHGIxY9I4OaFIqOSbTcZ6TUq7VTcVGMpLhvt6YUUWvEGaD4xFjVl
rmsfcu/KNfX8AKvN1vc+9jDCh9tigmzUuO2NWaCrA+g1+2gJbJzGmLETFzwcCqN1HFay2siiL6Kd
pRz3Cdym/A69nbPYO5/L6fmMpgTnvLbOZ3d8Pse985mO2ZvznYzn8WY+n/rG+QaYz7eBcb4ZxvMt
0ZwvjPPdEZzvEfN8p/Akcr/k57vGYd3+hoKUGwjFSvAyeR33Uu7M8+LVWO6rCHMuZsjUdb4K7jPk
VdxsxvmW82HOIdwMc24/yg5uQvN8K7Jgy488f9yVQPHcvXG+QfPzbZovFyvNOXesKmR/G5xvXmPo
uudwuY4tG1/IA5y/9Ft6vq8TOepX1Ag5tE/DwGxf08OJNaROLz4yBeLWx39YfxpLKdCfq4J5KRCK
Gn/+Pppl/lm6U3dFi109eNQUXLJUF8O50sh5iS/MpfwolkLEPdckkaQ8KalTunPFMqMBfpiWMmaB
EWHEXIqbvDbr4Bj0WHZ5v5f6R5xrofZcF8GXtN6nnnprb7SN/Bb0CGgOyGeop9CCU1vBQaTOaqPR
3yImpPpKz5WY5YYovKEC+DYwv6Vam1RN5cbsgSousijoAKdT2w1LmSf/qPgMv7O27bkSNJWiKjTO
FWJsCvB07blynAPsblsovO07AUTts1siNljZS8EZsVPI9sW5Du1tB5bfkEfUp9xI4qEzMl7m6VzB
ljMcSkqGmMpWaFrCLBRVuQ1HUpUC4USIXyzYV3D/kaRgK6BOTkadVtvhXD+nBg8NIhjVPWccrcE6
E4mDKDLEx7iGxoCBqYOSheDeL1gLJQC8QNzjioohhD4ntD/TzhvzAXTz2OATqbHt3cdBlw5rq0+o
Za1WLim35gSVMna7MF05DciK1ZiE6D4r2+5xVnljiz3LsxLrNqKQjnYxYEyQ0JZFqLNHj8EYuB8c
f9dlTLRBnnbRNUpb2CgwjMMG6Yv25WXBtAJzv8r1m6B/fJB26xSQNTPvQ/SBM27NIR+GS48Dvfjw
khjtNe+4hzct7LBPWpg2VwT9BfOJbTQalTb1QEvX8EQv6JbAjGhpjm8ZUuGrZOxqhgOhdr67jsAW
x1ONrAcnHAUdSGkTCHsnvgaJ113oJp8e48kGPJK1bXkH11/e+HEm7kQ4tp80euJdD+WodlnGkmHF
2wuLKWwZzyM3zgR6EoNxCn1G56ltzsENSRhQ+k1a+FwVlXZL/Bo8XausCSPrUtZd+0ann9Eu9QEI
GGnT2SFxryFAJJ0PZBMeNTOHdkbP0Q6+Cyia3b3Jvyrpm52cho4Ru8l+DZc2wTSEeSQjjA43+06O
qjtuSsRBKTPlNkwBaOXOQxJO/NN50Q3y1PUT8YoO78eth28BUkNkeNmq0RNSYVBuaP+paKAlRjxi
G1/rlllNn7Qz/lbHzS6FqoJbrbruYSzMGCd3p8NbJO4WnEg7JinYakoiyf9THnfTOVNhSTT59+vu
r3k1vGW/jo35kp/Vsfjisptmi4z28ByK8OeyGy4iQ61F+EjxjAzX+tfY2Am+eCya+P+EsJd19F9k
kT47clQijI1tYrbhjv/Ospsv/LWuFPxriJHjz2Cm7fIZ/15XtmQS4CqFcBYqCryX5bhmwBiY8PuN
YbGO12gncLVRCSZrZbv5h0wZyc0Yzn1wqAeNxUit2YNjSDdwcu3nxaU+LX71UIvmhTEhi8zFzR5R
zDyBy+BNwuru1sz7isX93o51gV8URzwbErzxi0s+7+r0YnCy+Jv2h/kedfsGtUZ0SXyMcYBpMG59
NZRwv3Df43pkDTq0eOwavPkhyNbLOoUwv8KVjHrLZ1kviIgAEINTxMHir8ynYRkrRq957O9gAn7X
aXkbkMLmPNULJgCPQbN1F3QAQVZrr9fOByv74qvD+X2jz6wBQrG7a5R07ns0DeK+x2B256ex9608
kwoY5QDWWvAFRaq9uzSPvGOwwA1SE3IHotjuVNty7buBZjTEmBassjyECyCBJZm3w3zhbTE7NQet
3fBbMAjnOnQai55505I5yTJRmghHATCgXZqvS5gMvV8bzEBZgw1bb4E22E2tL4oF5FAtSId+gTsQ
0xbuQ3RAXut+tzK333SMTG5LH5vPsKAhoDBZDAcgyVRgI6Rds8+2F5IEfv47ktCfBNOV9bjwJvqi
5VtYGBRe1LanauFS1BZYiqKoN6aCwCD5thPlQpnyygc0uO5VsBAu+gpfnL9QL0YB/8K1wSfphYmB
CEitG6/1HtMFmGFG7q3R0Q8YjW9fVlga9mGSMP2QIMbYK8LdmJAOhGkNpxgO9oEr2DiJhdMBsqd6
A7yGO5atrJuqO8/oxZWmO1gPQfdZn8kfed1bN8WCAykR/12NfK4tFVe78crZvCDEEoJI5XT5vVyw
IuMw4MTLonJPRg3b/wU/MiB9fbK0rwFj8oODOm8+A3x/dJkjL3d+dDEsMJOa63cnXEPjHa4YmDKA
LRphwjRslp6Mbf1akAN1AuQkdp4dO6+1zXqzjadgE6vavJoXsIoNRhKjZyO2zoJdSSvZXNHnwWLp
mpRMVSMdX0pBqoC7QFuq0offApTS2gwwXUhNgYpHhnh0ZLVK5oltOtDEOv+QJxaO2wUNo4IRwWxH
Pf1UOvO0zvAdUTOCk6H7AQ00Cv/UL7AZo54ZOiZJ+FicWTQpVBrBymeXLaCabkHWdLWFJGvB2DiR
rY5hmJjWynfB3Ki8to6WqewdE/EX7QPDKTs858UCyMkh5YyByybYXPA5PD1vJNlmKCjG/hQvkB17
we1AOW3XGDKB8ZD7ukdkwV+ZFZEHs/eKyyztt+aC76HAorMSabwrhgbU0IL54SLmVj2zf+bZI1J4
AQLNmUGWwwIJwnqmvhZJwiJ/QQjFC0yIVm24cHGfXoRn1pC2ggcvBT9E57Q4GUESlWc6kbeAinqN
6EEs8CIG9s4bgFWqGhsCYDBGap0vuCMXIsSFFAvnKxFiG+XOpZirK3fBJAlP3rdwk4yk7bf1glLy
HaO+jBe8kgFnaZ4ALtWQlwAqMNVcYEw5rzTl67gkgKD0zVt2MW7DIkktICfD0OBLSLHbRNWCeVqA
TyaYzHdngUCN7ZiY4FX9r+WZEaWgRYUUl2AgtMb6C0oKOKLDO9FFSLoX1FRVD+Zx8szbyErfE3Fw
wKqSMCN2Ru+8RmQueAVsuqU2ZB2wG+vm3XEESQm0q5cTIXWHuCHnFmFNYtwzbZ5v7CUdBQ37MTP0
lqES3qUBOa2JVZ7EyqHexsoKd0OtISPlgt6IEAgDVOrWNIt1gm9ssdK7q3xmZxClFE4O7DPf2CDV
GS4w3ZXH3nNRTXelOARz+9WRyc1kAWis3AH6mZ0V1z1U+VvdJ9GzGcJU6oXxyswbI3Xkytse2xdu
OqIshvBb6frHhtA2zPYiOGknOLDnPZnI/L/6c7qzSOTbG9o/+h1QDkT0F37AX4VTNNVbM8JZGjEp
ATRunEY7+LTT9NYV2UKnB5owjWivAyb6hqWta3Ie6pPjkfbgF1StSsn5OzMRqsaW9zT1Fl1YzBTF
o+4zMhPDrQg9l36+5bc/1Z9KZC9xPURbxyjEA0CcaGfm+OW6Uf9Ac4r+3rfiAyDc/DALw31JvARz
XU3bbLAdo9NwLoY6ktuKfShJIJxVYDhcFjvheEyl3+yiOWsomPurcVLTyWf/pGzrjpdsZ2E9JJWc
ZcnKn68tmaU3fZ4BV4C8s62QlBynWbNCpeJmHjzAlB0HGuqdB0R9xUw7/gyGcHh0LVzCuaM1KRm2
eV3p/BX3kL2PzMiH16rtI6S4zyEG/y/jgKSCMajk16wOiQzEYLJucYMTfdMa+7aDdoUgLco2oRG6
97CEnOso6Otb1Ir+ilke+ComUfdspM09qzTv1M/o1ZnQeLum6WuG43l1ARZnwrpPPzvqlgGMSo1H
c4hp3Sutd9OUctt1MyiAlZk48yNRBCkdhKzbH46c/pu9M9uNHFmT9KvMC7BAOul08jaCsUcotEup
G0JLJvd959PPx8rT3Zk104UpzE1jeoADFHAEpUKKcKe7/WafzVyUp0p4Naf5teI5wW1TqpXSWuvo
5jAkUkaHlEt23W1MuG8VtdPwhX2mSEhNWcEJBT24ZEuxs82IkZTIWcHP21qZvZedrgNw1quD3k7l
VgFdsOLwQWKZ/0oGiz8sj+xDqpvZuTdbWsgbLnQ+XqYVc90UimlKp7duaj5dCZPcVxyyPOhXDuNH
J3hrtJmjnnMQkFFGMZ1sBYrA0rZ2pW91k+xxKYk/cu9Oou5Qxfm+duNTBymc2go270EzQ+qw04ss
h3WEV+ZY9KUFw2KkWSs1YaV26RloirWtIKsl3XgEcVTeTdB1odnYRGWzgYtsMH0y/Tn4yCVzw/V2
nG6n9hS1Acw4mJUlLQVx8I1pOoOgsbiQZb1xgnFeN9p0aiUZl4IP8q6T9YuRzJdeEazBKbiy9bqB
rFGvZ9gGfta+u+hAa6IV2k40gEeKaq30dJ9p1iGdoOrjG/Uq1/0MCaJ7YcyHmDWyjTIGzJiz3V3o
BJsuGT4q7a0FHworn2qPC44xcLMk81e1O91Pk7x3/Jq7P3/JsTFMetOtc9wlT31Qz4AGi0cazynX
UZy6guKEWavcRfnVnQAlFbPcNZSyrKYiq9dxQ0y/nfQM/2b/VRsCh+nAFEnXcqRqfJETHOJAcQZn
UJcdNOHTBeM+S/s4ie6ScfRe5SY4QU0HC026GpX5ZFK505OIYmTXmiwaNpqQnMeQQmwpURdXpevP
lOBEOyswFnrA3mBc5c3cJ65+2H6Fw3gaQ+qXkimzN4MKn1sL7Ufv3sy8eED0/QIs9cNPqs2gx/sw
xwNV9vWuJliPhwA8BFDkO5+k33qmb/Ss6Xa5NXsOv10PrHVqQcvp2dEKxDZcgjKI4dGmGThfp7z5
KzuRzgOJFLqzgKqUtplsg/4lxIGwKg2jep6nYNuH0U0gMeIiwwLtQSwvzPQpL8CdIrU8B0ocqTfp
R/bUSWYttQ+x5xvBAT9AcTTgnV61ORheoEXvZ/oO3PJDa83HfsYsir8yOmusZofDTtksMaxuT1Pc
YykjsTFarHt0wgBNSeObXOY17LNc7qcwoDScT577WnJDXzWZJn6kcyzf0tFf0Su2hix+5MS/zB8g
rgYoE0w+1ulY3iR8FLlfQMOUqQWzAdUv5Amg6u890vM2gAoGkJZPurCsrVkp7Hk6PLeamrgbkLWl
19rGB7/dMdW0Cw5e21N201/1PnGeWsfGHIEQcaNq6XMwotCZCFWNJaCrPHyD4MyzrnkxIDGvldsv
YCNjG85psevbSjtpEm1ZzW52AaJmPzkJIjOHl3InClVAv7mfzJGX7bLZOZ6EjofpbxUJQvVx+963
yLaug+WBkYxuT2cg4Lh72rVtiZvCj45lVBVEI/Lo2MBTmPr421RDb41bKVZF0h9Bv7A7MTDYJkOw
aQeH4iBXPzUWKEXi9MaFc4m9ksNAd5A5bll3l0l1b4ne21trnC8NheawVCzz0McpbQHzEB+6yrnl
MQAFePZP7dAWkN2r8YUoHXeLaviedzHMdAj6K6v1jzg+OOzXdFwNxOU59tcjiG3zgnfkvq1S0tii
tVnOpcU6iV7Tnon4nFEkSo7Qv/Z6a782E1Mcny3VU5rVbEKt/UijCAaXGfB7pZjGXTvYNgyVrTR7
znWo51RI/+gN90EUyT1PRC+PIvQtTR0cGw28Frb+lC6SYpfBL5lS/MX+kPHgZWBLRTevs3QxCA3t
fAcMh7B4nr4DgSjZyiaNXiWbQ4QD/FmPZvHJuGqXc5PHz5Guh1xSLOgf86RIPc3ooSA55ZIvK7MX
EjiAYC3j2EgJpaAreRI7bK6xehZGEFH4Io+4q0i8uedQYMbENzQeSqMsOEOwsWLPuu8nHDWzlJfU
URs2MB+sLR7qKZXMOXyFF20RsxlDX+rCnjZ9JD5b0T1zOLpiCfJv1TzfCRmdEP2+iZiCJyCP+z6T
wnMc3+dkEhu70NBfoIJQpmJhNQ4catmrmgrxpC6eC3fuVhSy6RfTZozEoTfdcewswQ5l07ExqwX/
1JFLlMDVlJTdF6BJUGIsU7iqjZs6lMhp8esieF6kIiyvGOND7puZlcXlpN7zbBa72rZ66htTcOMi
zvxXbe7Nlxly5kraAJAhnA2Y72FcxXRfM4wJZtibmXuo67l8Eh1rzM8aE3iBTYkMGziHzKk3cCzF
E4xIN5MvmZYO9AC50WsYtwgDM7v0CosjHnWlT9ONXZmAiPTUfiyz7rPDo34AIp0dq0KAaC/xqvQT
x+Ncw9bmBAKkKJSdsxZZ1iHvaHFSbaHuhE5bop4U+oFdL3rMpb3EB3Xtxp0nnryqVaRvfKu5aU2R
A4XStffBT9q7jmKYdWu18oeWce9L5gmiWeyOj1UT5Hs9oHdPSDnnq4pFivAJ3ijqR33f6nOCdXvs
rywoDMgYWJyVXRrMJtCy/QcmERoUMCTkjV3m1f1QF/Fb19ggIuZa7mnGjPmUNdo9hrf55HAdWIuG
e31d5nJjZhRM2InvbOkT1nf4yjWvJbu4VYaK/RWdG+EdSQ8OjzX2O3c0ihOUuHHdmI39wcBDnYyu
Qf+PC9KzIdOUtUVVwx6+HQuxN80U+/zMY3zMrQwOugPwkRAkBUJxIMbt4Jr1tuoG55Qko6Ovs578
BXWFEXTBUXXwwxLj6oTEYHvlaNoq95v+lEbS/mZPmX6pg7ZdT70koEo7BeW6rubVkHcPImcmm0WJ
v3UsET/h4nmv0O/ucJS+Sw0FsLCUtqvcsD5I0hhe6iJPDyHbVVIhnPMWWhvp6pz+Cs8OOo9J8SXj
hAILG5nOnw8Fvp6+nUEdc8UnsEHVDy82fISkR5wWiDmhBeNLdso5ctB3PU3JeR9plbMnhVzusD3p
GCml+S2vOjh7FG/oeQZCKDA5WaKnabd5E7Yu2MosPGp6E+1rzXI/C70o4QXV2keJM2vbFqLb2XVY
hpuWpponh9D1Q67m7zF9ZcdcYfyik8q8n3XEpB6FBhRhHYClR2LgaQ8qPAOeU6mxvx2NAdefKBXe
SZG+uL2MaEmhiFHXaSAsRGPe+13AHpAuxMqYyuPDvFAsc3CWTJTgvLTjArnMFt5l8if6EjsMGMzh
TySmXOiYONPMF3MhZo7OAs8ExcMNrFiYmtZC18Q5A2iTYEhyTvDX4fNcSJwKH9xtoI/FvYVqgyyw
MDuHggZHOl1l8Dr8CfW02BIeQubpyVr+if2EOwUC1GTce0pNuKD/fDbwt6aY/zPX+X9JQzmWlv98
NnCOvn+GYBOa9nv0eyrV4vt+DgiQ+jGWkV2TTAgQ/W2M3T/tM8TaFAYYF2Xk5+TglwGB+kMoTDcU
NCMkE338D1+5pf7AaOOgExl/em4I6/2DXOpi0fndP0NmQ6dtYInL2j8nEb/aTjp9ICyLEWxViqyG
iIXJZYZFjySGc8BvO9q2UvMmlGg1rbUolCO8VDOfEk/XO/uRCH9L25/VXeYCsTaZ+7Vogw8S769O
hhQmGE2zJ8irC4LUS5beMYrG+jlcaTjuXhJ7wMOYOuKQlNhuHB6PwAgZP25KiKuC5IZfMZvICszP
aelZtCx6Y5b6FKER4NAyOrDJH6lDGZM7IVhor+A25FtMLNaVHOgCIcwaL9bDW03DAezoAzMyYwCg
s3QgtHkebl1aV3Zw7NS9VXWW989Xxn/HIAZTr79bN/dF9lfD2Z/f8a+RmvuHEuBsiNbDE2KkxYf/
3w1nBC0IGUEZEYqD5C8rhviGbbFSgDItGVHFB/3f8qMm0zbH0R3iGKaJ8ewfwW6YTv++ZITFa1DC
lrYAj4Jr6y/5UafQgG1yjlqXfjBXUCqoe/TK0jLMva1pNlEDo06oI1XNHGT3eJWL9CYdrVgwxwez
jd1x7orE+AqTBIJdmzIT37cGZ/l1VRh4CFCU/NYbgjj0yRjpmrUpMOC47+OUEuu008CormhlVKJP
+si4rMUpurQSBnUQPtIAA5OryDqL+ZiJA6g4y8RiJeYRELw+poIaUGlRGOrA+bu516tiOpF3yO/M
ZcR8iLrEeqEOXitZaKWkBwZf1xWoeuVAdFQjiMkqN5a4ZjuTkFiBiRr8M02W9UCAFMKl/qQzyfdv
KgdHw44TKxXHUzQBBALQTSswMztpeS5m2G9UIPj2VmA5GPc51mbiU7Gb+hvMPLA9YDDgXppH7Nur
WJudDsZczrGLlmst2Gb2EGjbIFAFKJKmGYJLSknnJTPH7KFMornH3doMZz1l3kIgtQ+J0VZO9Na2
c3uPMQRAyBQ1o7HWeiKQjPFtB8IuZomtFSdggAmbGPjNzaDvqNfUjT7lIlkMr7hlyOmZEWY7Jhl1
BBC201Bjg66zvkdTOz0nMKcD350yr44aix8b2HfpWBfn2c4U9VutHfhgT43gi/xOEu80X7vPUiC9
Xmo1zTv147jbioCeIlbBOQQ/+TItbLGKe5RUhP4sLAbE0PqqPg1IkMKLxOw/tbkfH8rSSS/CcLs7
POFcdnv90alsnfqLOPsITNCQbjSm6z4z009d5mg90L5BJ9Il5F5VIg30oAnnNvm8ToKQHOO3lCBt
zQ1u9Md1mSHWePUApdnMy65aM0BWj104UZueR8RLKky9/LnhnSKBFmnxkPUFHTy125c7+AvsvlVi
AvoI+OReZm2kLwlzDka4EL7zMifTO21bBUIyQhUJjUYBKtiGFhIEKZ3MRkX1SYIsD+mnAyuatfdw
abRuZURO8dLhdRp4r5P5yRrSGtQ0sDzJJaOH2TMqO78pIk0wTx2BZSMm9/VjXkXRlyMiMMGJGfcv
UNHCymtLc3rkzoC9BLaCzW0TBKu2n6KWhhGC38GXS6X4U80vj53PHymD9ccQmso4IMlzgUmpBfPr
+C7XXJP6ibLR7qocNvkmHi1fYZu0KSXypz79xkU8YdgRF7wVQiuMU9bGOH3yQIu+fHSDiTh4MtB0
Hpn2nREnwRMkLqte93bs73AfARbvU9fFkto4z1HLJHJFhiW8151Ao01aq+JrGgAegk1c55jFtKBe
aR1fA8GjRv7iqh/OgbLMxyiNi/u6U+jalmp4IOeuP6xlbzUvOGeMlgazbiKRwySIojLfvQBloHAi
bTg7e3rW1frGqhJQwWjV9IBrpe9uedYn/UqAXe2OgoscMkOnNV/loA3fC6AxS6UtActbWTItWs0G
NryN27K/fcy+JBjaSJG/BbwGXOp2Z85nbc40fz2C18eOaGbJpxNwZdvWRlnSqxJp6qkd+0yRjs8V
HqC+AJNKAULyZAB/JVuEd/FldM2e+x6ozM86n3JKrDGmcZCugmCjS8tkiEX9Ed4uA3kXfBAAqclN
y0dFmVoIr8zR063mi/CHUCMUxQTD3qsdUAZ+bJ2emprKHP1zTn2jsy1pzlnawH3aYJvJ151tayf0
JMM4IvvixMPkY+oanSdTaK67CtIpa7ZMRrOb0EyIkYXMrvb+GAuLUrcxvq1KUvhsPql/56cayrBl
5hVNB1XwClqoCNecJ91gzw/t8Vnolu8fOPkL2p5521oPqXCKNpUwmRNalU/STR8Qz+qBfc+rWNzW
ugydmOvusNRI2XqJlckMqubOnhdWW+8Xdg2Pn6jkmhYri6RrmWrH0iK1vWZZz5/KD5wn7mHt9xkn
xwXo/pCtGzdI3pq4R7c0CrvA/JsavHZ7QF/lhhokD41rOB15DKsE4OsaCGRmUk4P2LxkvBuklpBP
n1Rec5LL8I+hX2NeFm7uZ1uToULs0YaXP/OuoVTQKeZ/ASFnN0rlvJShY2E11opX+VQgu566yMHg
mY3oEyvkwjjclU2i3wdzDv3cyUyI+GVsdYdpUIILLyj5e7L9Az1+fowHa6r74CUlxH2llxl3WTkJ
rFq1Q1fYmnvZfLWawdU9lDvmDTlW2i/EnwF0bUwGBt8lDGhjnAjOTTOiM+cFUVLgYqnXKh/Nb4bd
UqgkoSBMq3BwanLos2u9dOlk3Gt6jsAkmoiPq+pLtR8MQn0rYiQmWE9BgHkbIotV6+HPLkZ9qWXU
lVVDQ7WGHKUoz+xb6sx4CM1M+hqQjynpaDO3pls8jnTY14bDVIlSsea5s0JxN/N/aOD7W3Jo1Ewb
Tzy6iuQoqZHjuVf38yYKI1MjfL+c7Lmzd/qq4YlcbougnkIPAxRa3ULseYULT6tyaVsoQ6TcGTNn
CB/rDAcL7fSZ7fzoMU4sRVzFrK1oIW79ldSa7pN/w0+ZW+niW0Bc77aEZWtu0qEUrK9wNo7ZSJUK
0R9ggJScyujBJUTp85HnHdkAcG9rT8x5w8R7ss1V0LilQmhn01yRmEo+ZjnGN9UoiOdZBUApnhe8
i14Z5+2dkVvFBJva6Hdx2iBkTqPNiLRwmIwvjUXL4I8A+wi+zE9eDdMf6QoxZHVOqeOggVnNLd2Q
rcYGPsFifJHU/1AVRKqSDgnXmHemErPEG6HN3RaMM86hempCa2PNEb6MESswFo2QajhqnqZ83hd5
qejtZNE0ZPUH+WhHc0HAPeTvz7ghdG9j14z6jSq7yMJ7Q981w3Yb3oesNWfCfsOZeeXPvfjoNCJh
nDHopmiSIHhr0WhQjRAsSd9lKf6RhKHqfWoUdeKFWHYJAbRT1G2NhIjfSlR9dxeGWh0c5ypDds6s
zu7P9ewsS2kySq/kkRCfjclCU+uinlFt4dSU8QCWN+6HaTLvbddM3gb6ohhyF028k7SXx9syc9KG
SEPBpzVVMuHAoVPHtM0iJ+SYO+AYkBdOrA6DDrRP+zxHfT5dTSsZ5g2UL6E+1BhGPGxmA8LYw+xy
Pirw9Bq6OuMQ7sNnDsxxuvN1Px/OYppN92jBrCzum7psqKvgUkxRPaD8hpGmYfifMqqTcCtHQmuP
5pS71Vma/mTdmwh4Yt0ahIevv9yH/jd5kMWV90ushSkNwRjeGMkdyIDft3z9F6KmHwvNLuOa8BVf
vlh1EnkurLLPv/8p/ws0kR/jYJPAuYBNkR/3l9AJ4/S80doqoUFonCDgUC7/YKiWvZMjZ2yib9H1
ZZf02GLb44io10PlQaCtH//5Pfn/zfCVWJJP/7mCtLhLv/8le/Xnt/y8CuMhRerheapc3V7yVHwO
fl6FDfMPU0kUVAHOTFjUmvw7lMDCeKpsW+FqAMpp/3YVln9QbrcEr/gfHy0h/ol4ZOjuX+Ujwb4L
LYGf7/L6lL18/ZfP6dikvT12uKQLbPLPXQqQtdPxcKziWeJPT00rGrBoSAqBjTis7vWwnoedHI2q
XbnG2HPyx0hDdVAXhvvQkVhHgiasr3Wo6B4Ou9z+YB4Q8swnHHVTGmE/7fXUDwTVJ00lYLsIlOLJ
IBkEdZNIEkmX8NjEcP87TCRW6TZil2PPfgqc1ig2nAJoExyyCuVd9pFDBKaJH8hAuBAca3p48MDo
sMqzkWKaVUYV62VpL8bAYCubTGWFWZCjswlyLcGyQHTM9JMrpTzYKRtpNsYe2z9Yp8SNjJuiJEjl
iY5Rqu/obYZxUQanwVLUqPL20R9H9AWmWx5TTg6VniFKZSzURD+oyFP2NE3gvKXk4MyYsT6btpOd
k9GgDYj4TohVXSBor3zBhH010qHTbEdS8OIKJ4ALTaqloJn8SiXtdqzz9jUOCGLwNLb7YF/xFOy9
ao7HVzFb1b2Z81auKiwmLP0p6Ul5mcSoG8etX7NAWt+UEchnFZBpSSq3uvp2RJmAQUYYsFEN8I0G
kyIksc3D1ISgFfVdw6ber3yCUUvLXIuNEeNhASoraE4wqldwRzOu9IQVNB1PrIbI8JqNt4Q9Tj6M
F9xUgLetPa8CWX1dWbQBxESd8KlNERz0dHx3wvxON84FGbLemV/mkCy9KOb2Zo7ZLoOKCRL9FSJT
HB+yj1ljJuBH+Hiybl2iociJw/rUXahu3dnZfB277lH33SM8uee0+R6Xw20VPKd29N2qqH4O9Neo
y89Zv1QmONeOaUuq8ZSJ/IPRa/p6AFfvh81rlSxEKc4UxPlrq7pjo1/ZgwNWj5KPKpvgHBQMgo/F
iCcCiz8MILHNakEFkB/u2qQ8z05W74QJQqh1K2pTXcpxglY8utI2H+x0Lj5jvTmYI585Zxhx8agU
OCcxlke/VylVLMamH3T1kMgI3zctDSgomiOtDWQf7dWmsHqF1vlDJPUFaPytxLx0yhdiFQOn4bGB
K1UTkOx87JhBX98ohsVWgIGqrw4tKHcReRyH7y0ouTRfYa50X1zjXZ9uJqL/oNEN2lwG/cU2AIn4
hC8Ta5PVvJHYSwRBBUFGmOuv6bgcH3HU2RnGcooQXHwPMRHjdn5jNHrnz+2DqYatFtugzMCcAWJn
VEii6ya15dahYgCr17VxgdwiKFnuuE0w4UUOLdahvh05J6y0+BTAT8Oysa3iJcYWe3QWrMEt7aUJ
IAVe6oo7x75oi4dOewrTT8bNJ1PFFAm8CpuSWRduGTcOPTpFfrpFyWPqt0e7+QxpoaAHcKOghhEY
avpvoYUEjbSjwofBNR6rMS9wrbofmua+81E79dnEioAXICuReVpyN7hWR6SxemQ+TAH5AGS9Iaqp
nPIuG9XWt6kDr+yBjSp/tdv2jF1+xcmTBNIYb7O2FAc6D7x+Id1r7eiRF9rEjbxyDd7Z/vBddlMI
caMT4g5j0uAJc6KVIUhuI8shq0L5eh9eZt3ELS6T1OPjmG3RS5LTSE35/cg/PVT9N4UowSG3v0yx
fWPOyQvC6K7okV+UwHKXdAdJ2XOGlbjn6ATaiWKDqx5FRzfFlZ5qDBf59FKjeqOn0YcbOqvGYL6O
RCejlVmltB2xp0NMUfYx6Wt7O/ss1+aVO/pblY17lWfxwwKCsjBKk2S9K1VETPEsI/0cJM6u7NPH
sVA33A4tfCoTF6N1WdUPKu7vhTYcyOBvjOZWI/CGL+1+WM6oVXLMcZ70gDrcpqsfUjVfAjZ9LQie
J7O+x6btDvW2r5ETqOkqCeLT95yLdjcOiQk3De9TMJ8VyZ9ag7ZmxNF1jqvzHOtn+v4wy7Iah2Y7
VXchDqvC1s4ymwGM3aS0nZr1eQhp80gKvL0N3atWHzBMxxOjx63aFIoJN2Y110UX6muxpaTW8cyS
bo6c/NB6xqdKwfyPZqRXxUn20aD8U06lyXsmsTrr1KmrEoG4J1I0L9PdpO/RwzJCUjh9QdvShbQp
Ept7+bAb43o3t+W5Ta0dU8kVz9W5vaJznRv/s071s8El1smLbYvNI0nY62MqNjscuaHYzUn3saRD
8Z3fcktYCXPeWgu5k+S+kB+zOLhzflUjYhB5kuZWz6jG0E8W5m7bpK6zDPcuRlOaU2CYvptza2Jk
Zl7Pdbi5JlQhdaSI1aQP71HZnC1lvc5NTU1T9wqz7dRNULtMkMUT9jAA3duqxWNPt+NW0bk+kNsO
7MfBSsWLM+B+F+qs5ek6SsorWhWbbWFmT10tvzlzjTRtf1JujLzQfsx1tx0arfioqV1v1HOvY00l
g75yuPM2vuOg5HDzSJHX/bp45QY0eE2k31IBDGVuvnWNQ8bdr9HjpbTZ01BlWr3ZOCrbm9nMLhi9
R3b9LnyLN7yhyU1cRDvuKzZzw+Di2doWQm9wXsb3XTC4e3BqJHXctdSj11pTvF/JORgq4w7EiadN
z7reNjQUgme/meu4XukVrmmt3craXfMAXaR1yUqVgN3mlNKx1waR5lTP48Ee5AWuzg/JYy0hCuSN
FWWoVrSW00BBDs/ShKuMczXqFyujp7vrnl1m+AFFVDMBjbvWv3UC9UJf4QG35BboCBnHD8eIGq7S
46nSKZCXFJAE4a4yo2PsBo9xVxKXg/ma4aPuoLFTNY6/GRLmpo71F9c1P2sU/Sgu8dM1N127kA1Z
SUV7SEipr2ZTbuHnfAWwVNZSRpfG6Y5DmWAID+0Fjc7gZDIepY29ERzcdDBbi8xyI88BDWEYNIKI
+/Nc7zluhTcxvxsgEDTIXWf0mN2xh8Z4aiJjM8dfdGfYPKxpAV8Y43HGnju+Z7YNlo9fcHpI42Bb
0TBTJW9mvCSj829lAIwS86cDJ86c3ohzrCJw5/bc30VNvImxGtCEQKMf5zXK5seIMQneifBMDck6
svO17uxtCU/JDmjXQITtjTNO6WOTwYDiEobdaE1ybK0asI1RvpCrgZlQbK+Nt25H1RzqqIkhG0sf
z+Xi2YZ3Hkff5vIlJMCBNhxl10hDDUNPH2xru2AnE5qr0iXzzBX4ZshwaawBfwveMvvokEhYWXjV
9pGoDjEowannF51OkaNe60o+DPh/XmTJ8ziM95xKkOYNTqTGOrW1DVVUAMc/O6uZvIzW3xLaDUCb
GVhYzelR55q/PFxHbEjoAaBLC5r9iIXYNh9PnCOTPj8xHtzAjbe2Tn03cO6+i+LJ9vqoX1VziV+V
ERXZGPNSJuK5r77jod5NBaa6U0ZpPcivpUpooXZt0/LDGenQpqC6fx+LDUQWzydTxp9jh4PVzL/7
sj8k2RV3/FG2xQmIQfDaMxxueqpGJ5ReGiSzKfPZ9MWmtayH1OWw1QYHu212Rjp03y3CL5uuBTlE
e1QhuUCPM0amoAg2NN1SlsV9hnh6pLhCvJqVwRk4v6VjaJVXon2OGDMcJMkNF9x8zUtYhWi4Xg5v
BxOO+YB8x8nJw0oLTokOqBHDaMXrK2L5rpqdxF+C7Sgfp7U7qK8GqXbS9EeJoO/OWKFQiVqe4mnJ
Xoh5uFssNrNqPrBLrkdhfrVdP9zRH8RTmeePbzH584+WWlztb1V9BF1KTRIxkv4UO+GF0oF9NHXy
Lh87iBonJivfM8UJptC8sQbl6HMUyl2uEDr2244V5Pvzni5GnNZ09dbxZjnvCFysC+K1C8V2qOLH
aOSNkrTZjB9DOu7T2LxQCrJTpbtrUrnr6++Bnm9kZHq2/4kAdm0hawbmsI5TiKBgrYIiPwUqxQvv
ruIw3xr9faP2WXbPa6WFFscwjZ/PJLN5uGBeczOuZ8a6oAkohsbZOWpv4bic+x+02a96MT3WjX3p
A/3ssFneWFm3Q7HxuqG+NaiNirN4QTvGmzQ0Ta8xtDu8i+9Gp1H2O5ierA363c2ewi5CE0wRMGLP
vvZgovmVSp7VKN/GichZEKv9WJX+IcGhg4Vcu7qq4+iDyGjEr6m6T50eGKy+Js/nKcAT1Dik9Tsz
ODroHdgkqIwJvdv1rQ9/ctPPirLcFKbxMU9rj2jbxSSUV4QdaXN74iZe/5gDA+4EtFrTI6QJ2j/R
b3yOP3njDRHn+hQXbhVfgllbM1LdVOjFu57IM8ZdBZGpG95Ch/1c5PSNcVTMuBZTIMQckW2AfD7l
dDY1Ex3HHzN/FKz0jPvHBKXbG6iQgUXUH1PQwPADXALNrME2ivaR7Jq9KxuKZGT6QPjRr8hBsICB
f1vYvyjHy6CYQm+L1ro7famEetcCotMRnb09CdWZ65TGgO+a69SbyNDOjNg/KwKRDFgID2njzh3M
kC7kcPLAtZ1iE/MvEy1k1pI0+OxU4xnDKuHTlAwgWqeNV6QbzZOcsWV1rpc0zgWu1ks+EfxMcmSy
IloBXKFEMNDWwm3es6DH8Ck0bzIqd8OMaz1Rklvk9YaK6OSWylx7BWlpjAag7fuUeWpe2+RSzq1P
gY6yOyI1Ae4unWBleVc2uy4s7Q2jF3ARB3vqfszRYXnvui2eVP6R2Io4wIg6nmYsAIBpQpe2i3Wb
Os23qKp63Kqd3/4g1Ual+TQMlIYQY659jC/SyegynDuHIWapU4w3dhqnr9nlm6ahwMIAd9i6dkXG
XSoVbcbvnwNpz8K0cG90LJw1mwXJh044XXTIOLO++j58rn2wYBt39CEaEOiqqrz22VhqXgFyB+5T
xdOnZbVS7WkYpbYZjUndQuXkXgC2hj+oqDL3dZi5WexqYh39uqbk0edXnQl0haVeLye/riDXZQtI
V1XoiFsizTYvB1Sfzq+ZdF//X6H8mX8Xi6j4Nwrln60LBAV+LwZavulfGiUJeMPB4WahBaJBLUrk
vzRK8QcONgmWRUdbhoGDOvgvcKpl/uECc8eWIxYZkv/+atehnxJZUeDw+mny+QcGN2uRsH9V0gG2
4h3F5WZJS5lQrH5XKNtY5sIeuBtinVzGyGO0owZ65FLd0C87Ne5OhOYG9k5/1XoaIqvoYMVtudVF
8pjGdAXlwwNHLa7tFJGf60I+m2Q7sNZM3YbYGdQ+t2KM2ZOAheg5rFKydl5T9cU2TAALKs3/nooB
2HxPWXZpGwTYdPVDlZwMezfb0/z6opjDEURxOCh2xgPkPwBMAVu7JpjbU1zgyIaTZXfIqzdgc8PK
aG0EBMt/zPp/zR3+UavBf0vDmvxbCMTzext9shCgf/zW0cZ85pdlwPGO+bqLm9LCH/bbMqBqE+1D
SlRiwSfw31aB8YfLBBZzKHq9YUBX+49VsHyJRbAMZQwFPPMflR4sWOPfVwHuGkH2mjkBfDGW419W
QQl+lPCwgcrGsLq7i6w7v30Hdc3J0mvy/aTv1PjAMyB299dtVt670VWYtDeHwkMqW2kZ8ayAR4TL
gWfxzTyb5bOE2jI86fNNWN1ivvHinYvmD+6fHDqlu3bx6aibYDwr/14aD/98P/6/+aD+VzQbSy6T
f7cVH5r0+/8oflCC87vZ+Of3/dyNNesPiCL4iYkkKLrQ/id357LbuLat51cx0jnnAFFt3ikByQFK
siz5It9ku2pVR6AtlUiJN/EmUUGAdPIQp31au5FemumtN8mT5JuSWUuUtWxXkWdVZRvYG8uWanJy
XsYcc4x//D8muTDHfNRUJV1F5Qa5ti23SLESde2DJqOZQ9ZB1eCg21mJfET1E9QhOhSSrMbvg0+2
SgsRE8xhAMs2CE6TCi5dCBnuJowiCPGVNTXTbY+Kin4yslYR4aIW1542lRY6lcWzXnPVsqlA53q3
M1pEIoTazi7Jnl7eBZuHyzLEKsRCVF5F2stWSaBsYMtQR/iMUOMSRTOzPjwQ4DRmxvQ0XlA63Y5E
kSGsWtkNpe6g6lNH7kGuHFN+xs0a4Ym50HLAF+zExtylOow/Srr0Ocu5o9sEM6RzRlc5phpEJkg6
H107srd6AmMTrI5HUgAZWyxBT8YF71PE3SgnuuolfY+kxtiRs+WqE8RqZp/ARwAiAe6AoNukkEs5
nkf5BQjK1g13UHCM8PIGbRSIQ25QbO0HKuLRGHB1C5gIJE8zNaG0xQUBisD3gmtXpJjBV4QX9UFT
J/K8HdrvOjf+MRO4LTYKioc7K+3YSqyjiY9SYC6I8f/rfzqnmigruUff/tEzoln+AOwYBwgUMtOO
klqxJ6HQlGSNFCoJVNgXN9UBxeGgihoAVZXYLOTmgRvvHg7sRwOEtKywKYHffVcaFw2q0q40FbY+
fhoVChrpPyjZxa7dSeOiaDDzIMrwO4q0iG71WQjDVxpPT7mnj4CLxPBowtzok9Ob5oF0kimx+2Dq
4XgauF8yir1BfFkzyW91SXSsuyHSfG2TJEE70I0GMRBTvVllSDCm0Mcdw+5gTWFYO8lN7qRyjv7F
imBqY7G8ms6S9Ynqjx4gBSLqJvltP/ZuGrLqkBvOG53lQunk4bQFt4V8paSra0+i2C3LwA2pDXnQ
jBxlGC3PgqZ8RmR7ehY17PuVk0yUWYgUlbNML33gHohSwTM+SmEmNmTCog2H4gYDFR3UwUnfLi79
lQ6R5PwzN90zLYPhZaotVAEePJVDb9rNWoJhg8BmaoS3igQPEAnc9NhMV25/uXYv1/FCOR013HOT
crlm7pybeMkDynNu0lwb+utRs03IHBH6VhAQQJxdzRq52yWlIviS42toLxtnWnPVSaO8P8tgfQZZ
7vdaM5ia53HPDEwZjTnuyEJkCIjPQwKZ2ppgb6TGYB7NsEMZ3bK9UtXhdLq6RDOn09KCW+7LXTgO
+g5FHNE6OoUXugPxwGlTml5kktptOukFhIqd1QJxGiJ+HW8mwv3hnUsovuMvzPtW7PkwL6sPudkK
YPGGjFEx5F7Li+6VlXKi5yOw6GtCKUB+4NaTGl1k+5zuSKUzy+nTXOCkzHWPEg+Te6StnNoiswGm
7tS3R0MvokDX09eotUPBjm4isG5CsboWdWf2rAtKyOvkqXvsNuenIFj7ir/oL3Rj4LhU5gOj9hGd
PJ5qAGWm8/g85HK/DEdqpzFTW+1GRIEVs/GZ6yaJFz9J2ghpAncDfR6bEwekD3nAUXcNa307oL4N
wJLZQ+rsKdPki1mLAks5JkgyVwQ2at7TFqDRA9ntSXCbULlq92eLbNaR1NxypfwLavdc6BeErQms
rynYbcTza89IrxayQQQhuxuhOz7S3GNUHLuyAgWnkiTdmLpUByI/gnhUBC615uPC9XordFRODF9p
dCTZ9yH7hzRilgZnS1Pqj2Twz5lyKkHgogbE8xvzZTvLSfLPU4kiSE2dnbB+HkY+lWtrd3HcTI1b
uUkZ5nwpCjkX064fLfrzFcJTEEV08/UcLlnY/Do6oQ4v0Uk2KYD2tOkw9KmwDwPSnaNPS1IdDEVC
8ocq2LX9pCkNAkf+4ow4LQFi7WltmlYUJ+dTxX4yJTKujZV+p0Sm+5QazlCPRqcrU75Q9fyCuxRJ
u0VfmaZmJ88Xx0vd6c0M+Sryw545X920GrqIBLcuAnd1by9mN1PIkZxAHS6U6U0oN27he0drkuzT
IqckExYqZYabO5rLJxybPUNazzqa2/qkBovj1FYvtXhkrYFod9bq4gZmweNwlAySMOyvZxzN0ow8
C6Ko3AZJt7VQ2w6DsZm4ZNrGChRfZGyC4VJunMUiFJpMkWaIIoifmj5GYo6mgp4YSd9dgiE1PA33
N8pOTc30TsLVgypYd6YB7F5gAPSINYXM0R2/kKJLqXSO085yrfzGEh11XCiBKBbwurPFAppeDM6i
0TiTjfQEwJl7tZjJ/qkR6SdGkN4t1vE9MNurTJ6ip7CKe/NAXpBzShC5kCVI1yjnRG/Dvm9CTiVI
3hbz1idnBvOEEkCR0ZSPm5nTR7tvftwyHlr+vd2895qQauRAoUHc5MeNpXpDEBPjv84GEhF6b6U8
oELaS1oUZzfzpwCGuARyeMF9op04SMD342QFEwIJFOHr6SQ6KCZA7EuDZUt1jHPVMKkh9dtBCkJf
Zeu2Z9RL4jfd66Z/DeEi9SzrGbtEwb/J4XUE96qeAhD8zTH1W81dk471+rJqXCta+gnOs/QY/QZw
NlMCv/D7Q+OqXUIpyZV7nY3jQA176tQD7BrMbtJV9sUDLdtbgkxm/pr3lH7ftKAe4kmB3jF0z6IQ
ALVzL7oJ4D+BQYO6eBGWNPPs0zLlt1ibCprpwOknjdYjBJOQ56zUs6XkX2MKIAdoLD8Z5NSGUDY8
xJr/aEyNixZUZrmmXE899zPm/DQaSadu1lq33ZQ6Vzl9kCIUstNY6owQVDCRumpnDsM9yxXSF2RN
ODtQRDGICy/ULOhI+erMWDiPDdh3OcAopliby+PQJcwPMa+bwR6ZLVMbeK76gDIZVCYGeYnRLLxa
LTVOJtKr8rT1dSnDf5MroGKoO6X03Xem3ZlJojxYTL+sltJnIOFna83rRYFDYnOhzGELNJ8Q5z0P
UtQSoBkTEIvwJMxWYRs+Tg7/qf/Jl2cLGF2ca0fNHzypMaE6nUKGZXKqAWZOcsOB1tTsj1rmzdKc
DwBmXcMPZgVrDtW1TJUEvMmaTP2G6sA8EK/Om80llNNzE0lHmZuos4y73qrVT2BgtVMKhij3AEGi
KmNy6ddM5z2GKyICHPbnasPuoKoGNCBMb81lSCkgSpVsd0wGxUCdAM3D1VQewr4KSKmRnSet8JKj
Y47UWdJkWRDQJv3mJTFKUUpwgtraDWWKENWBCj7RyJPKTe3MC5s3TjDXWbrAnluZC9JF46IBl9Bj
vIIiIGs1BE71KVaaZ3YLhkIwvbMBHg3lMy2ZOQQjTKhqhqxW7LUBEHUDG0xb6AS3TugBMBY4pJbb
B7qAOjPSEl20k7tNObv0hNuVpBeK6967QfyVwpN+sKag2PbVr14A6V3UPM+aNnJ2ocfeWko9Tcsy
0P0ykDdyIAMn/M0gT5/CZOYY8PLPs9NEly7nCXQ3CajPVkIiExUPzEMMgC4/cUGSk2BOTuFYQS5v
vv7iGM3HXAajYE7TZjvVpavcJCYQrn8LRsyTIc9oOoAJeTljSuZWrGj2uZqvkOTjjFBa2a2Kshmh
YQ+qnyb50TxmOfvqBQzVhP8bgNVhJAboDKl7jyiygyyZbqkqSbHEWQ4QmpO6maGDsFbjntc0EBnJ
4EUD5XZPqPs0X/hPi8yg9qPlDFA4ljuwBpCaSZy+QRXbiYz2Djpq87sG2BJFH816GLK0O8qAOwMP
WXSnQUD4WYKjPZxC6xFpLQBYFMBQ7K5dLDx0tXO4abSZfJZn0Qi+bEgPVwsC9flC7al6oqAOjoKK
l0jw9+oudhHWXNIyECuBsOS9m+BBgkvfBBkYktuJOAtO4EK5xM6dZ2p2gSXPMYnOAHE4C9DXlOyl
JrUBlzWQI8TfSmbHqTQdtRtJ0jjx5ggqzWcrvbuI3SsjV7Wuq0P3ouS3Rur8tlznA8VzEDmfWWYK
BjsyIfkN9HnWVWxSgHoSq8d5y6EQZBHiCoxcJAoRi+jKU3MSqqnRxS46x7N5frXkxNUWs36qLQak
sSgCyJZXDQWy+eVCvUlWGGbZlyCiWQEvUJPz5gqgS9poDL3lqpevEjgsVWAFedAGdjgOTU0+h6N7
iEjUfQxYCej61yUws46xIv/thpT6j05sA2jOWof+WG6pbK2G2XU9jnC1GahwlMxX8KUDhoMyEKOT
L3/LEwiqNRNeZpRc8kiCBWWExU/CDGxnPjqduSNQ6YhtL9KNnODMmq/SC1mGAkyVm8vjtbK8RPCL
a/9spnVUG9FMEmz9uUSQYL5Ib1h9NiUiyjhZBPejkX86gzBl5qndEDaujpav74iJkMNwF3c+1BVd
OJDOYyX/3DBR0GuokOVFq/xOAee5mql3FEZeNefr29hPz1nDHtO6vKM6Y9GZyfpj3MoGCDdBENJY
nakzUB368lyz1dMpMZd2logaGVPv5jMcKi1IrzMXiG3kNSZKsBhQ8GfjD7h5GwGZq6kO0j+BynLp
IwiqrEWpQuweo9KuHxNNoC5uPuqTWr5W4A1HMOrrSEWXQIfn2+VUmUFs1B7FgX628NAdaRK8cafe
l7Qxp+CgddqApOBCaiZez0vmkHzYxqXWmrmoMpLSs6Etms8G4ULv43Z11dD+HEC+cJpIYXoqAXXq
a00zI6Yhpf1FCP9NW7L1U1vHXLcCJ+3naYI3jlk9y+1EghrGXZ5RvHNGQcf9aKGd55BbU0DesrIU
xzV2kXLI0eg0Tf0sTOFw8t2Y2pa04eKmSLCuOMA2kxZLNU5a8PZJc+gyJOdYWuafYxdAKuEk+GOF
zhlIDqmlcAudx5/UxLtA3vyhufCBCDbJJASqSZ3L3FJDdqMWAKcwl7BWIiDEv4pwAzN0plQ/OpkB
8YfREzqqReReZ2uHqgdReAb5hHMT2bNHWbHX51qqn3k6jBzZApO4Uhs9jeKaHuTTow7EadOuOZUu
Vdu7tm3dSsDitik1ukzQRWovouCkoS/agXjiktiaiUrCunmp4cVSzEEjIBqixqIrNYPPwMYdLn7k
HTxbJS+rg1Y1uMwYmdrxPOee7fpEuPrKJq1KhSfZ8mYejVuhg7rU2h4a/hNlv58MNfJOItU70fCt
ucFuNKXn6Ew2XA/27rX8xZZhC4HFhCysQDKvw4bayeehe6EAIkUIFx9O5l95jiERd7GHyXqKOF0C
omBNWSUhN+nYyBtcIFrdhTyTO2jgHYfGRd5sfJ7ZN5QgHSeuDPmPjCar49+tqcjjGkINL6J3KihW
GSKb2MnGzaC7JjMLYrY/Uk9HWnIdZnNsc9iWR1Otb2fzW0O9avmzRWdB/KatIDnp5TEltvkZhUJn
BsVeAlV74ozi9XFsG1C4QwElK9FnH64QzDRIGGpicjLYICCI190k0ufVcjE6VULtxOeSu/YgN4RK
p601F59WkIyA1l4/gITEi8kHI6w3CKZLwoHRychUrxSE54OW2WvB8bYKwGpALQjbgnO5DoJzJ5YG
xH4HCS6Ybfj3cRDdUb89bM0D2GvlfmzbaEYhf5Guta5t53eEESj/bMXXpKJkPBMFL0hZul1X+W0U
ALtK43XEZTf9PJtdog11H6G4i5JpPO8rRj6O1trZIuZqquGBjZbiGm9TMRSmUHrCaYJAHMRlOgVe
bkQVr6T6Z1kLnMs6bvngBGzyZ1B7JcoSKdYnVfm0xCBm68WNk+V2j0Kwz+ee0RoEoTfIMvlMory9
gyouCkGZe6o3YXPhORGqFR3dsCexubgIgc0YktdrhNymJSqwTECKmtlAA8D5vPasRUqRqUXUvLNK
YPEzG9kJiHTYhGZSJ42heXLk0amXXMZUwMJXFNwCdiNb6HjeMXm/Ya6ajXNpmSbHiZ6jlZJl+Pqm
dJmb2l0AhZoaK1C+8QXKAyO5P18Ll7LrqsEY9SykW/z1ZeSYnbWSLntpFPYlQ74MY6HllvWNKL5z
7CA68aHjEVCehWmezldfZy4UnEQSPF+6WoTp+lJfmxArN8YyPfqkAcWA1+Ozv1gH/TSZg1bjLZpZ
nl3CPEjkWEMjGoZOyIB0QusOmUxX5H5CiLxPTIqqprlNtG7WhKPR0DrLIG30ZOJ8KsQ1sCiyUZBd
V75GtuDBTHB0NCUZ9aB4nQ0yOGXO9NicnRuJKpO9JwywhN/0WBs1oGJM9R9I9fzc2PJzGFwEfhHG
Ju57k06i/HaCZkUSF8lp8el14PjJHTC1H/nS6w09R5zv8pCI81OQ+onowRRBQzKQm+cJMntF2dd6
2nRp09/XWnBJcCbpmKZ1CGtE+kihLHPzQ07SDYAQbT+WNdTdJehnTH378TYyvjNCfzYGr7/edjBf
/85rL7AzBNp+xdV3DwHgBDJeKnqwh4agAeCBYLmhETDf/mwf+AuNgSwSvCVMx3ePgfJB0XhHUzu4
DBC3VYyWBnzjeYh+uWUgcizVRkD+IEEmQ55S2r4jefvdjSB9UOGUkUikPg/B5nm/0CJoVh0BCgkN
BZkBYDilVwfWA5LApLLwV518kw5XmnyD5Buk0KTdmt+2+M7kK/qHlsLq0OHO2vxsre4vNPmyUMKr
NARAtHQQK2TetW/vuDMEsvJB3hwBTZKJPOgXenfSmVXfnc3dkmTcsOcVXj4EGwwNTCBUvO58/muN
AbQIFcdA5wRghlXq8rbzzym3O/+tD+g9UUGMvtrm59fbApXtn0n1tSmZlMaXX137gDAPyXz1eWR+
uVc3Kk++MHDAdGTBDCB+ypPfBL1JVgBIw6+29wn2VVz3Kg5wU6HkXi/PesP8QDE9IQ5wHNufrZX5
hQwfkK+KL4/335IF6ATPZvPDQtrd9BLqVKi3traHyy/06tXvPdIHAyQNQBhwl+KnvOK1DwYMLeAZ
ng9D6Zfb81jiipMviCMkmVsPJ9/mhwZ3Jh+GRRXsnsZA/KLrX+Caqvk8UE9qvD+kKodGQNY/qMi2
4RY8+32/3CIwqnp9nPpNKgxbRnGul7eBMIICKwbVx3aAvmcfvMNcfIumdGzHHW/iKM4kPhRu+bMv
FCGEl5/vhEnAPexg5jZfFYGV7dO3oQTx+7+W4iwbF3fnw/8CrfHOr6Xvxi++/Pzyu8/a/VPpVQ++
Q/HHvjOJrOjJzjf/JH9+qy0S8aP7uE+sSiDgj06+iBx92y2vtuqPgyiyioZEnIllVrnVNIaQpdTq
pqhkE8s6GOZ6V2fbExdOB6/o3yYoxjat2tt2EEPTc2T546P+JFpPpgEKh6XOKxifyk+ZuFaUxkVD
m84TWancbOpOrb2xVmvo7vHE96xoXnRQdFd4nlW7exoxDP64aGjTbA0Lrhsn8EGX5swEIV61t501
JOB7zdYwticOihvlQRDeXdXenlhRMDmikoC2S+usWcPEnUSW/zQpOinmTcSgqna55zxGlptYUdGU
aLhVw8z1iOL78SQvtct5V7nDkwh+63KzdYxDNJmUR1e44VU7S+0ksf/SrqAAt3q7/dTH5pQGAeB7
9XZPn14YB5y1GtpNLLfcWxFBqzq6Z5Nob4HhX9fQ7KYoM5+Ucj8QSVVv+cJKsr3VIIrJqo7DhZPY
6b5rIuoWKrf85/rMFR2JN8QdqrYOotB7RLhjWgyBsGrcP4tff9wDGgTuGM3qoqFNu3oNZm0Q+NZT
qcyFCvHiKRW6K2x70cyms0YNO+RyktiT6MUpt0mMVV3Ml0G0tMq2oo6jmQq2vQN/E8St2ttr2PrT
qeWWhlhEyao2/KcqDhW3xp9zYlZt+JVS9qpNh5ZTMsabHETVER5mFhe6qOQJK0oN5ni4nIzLh8cG
OFC5v0snWW93XbG8xIbeRKaqtn0/jxjiknMJNW7xmB83P/dwQk3GR+eOPx0H5WujABJU7fbrleMV
Vx0WGfWhyTQqWWVUSar3eziJHst+ANVu1Zt9o4S54nhgmBOb8uinyXj/pkdEqw5/7rVSz4qd//1/
CvN/6GpGSFJGDgdlB8qwKeiGMOCtmTgUWvqWo30ZGiujb77/8+dtstnsqs5VsghW7Ya7XgmXvYiW
vfLdnxRa61i+NS75Keqbs8BbTCfBa6G1Hne6F/f8Og7nwWTl7DlrgpGiqjkbYoOTo2tCkNFkEwwb
OIt0QpKgaHqzBKQanvRsl4eJlUxKgQq40YuH/bjV7zAQBBWOPnqTCGaPosFN702p+ZrhpzPvCkR2
iLg9Pk72uBokaVMFXjzwwBts2/95G5hac7n6Bt7tv3hJQuu7f+oKY1lE9kvGovik+ONru6dt2cIp
KAZTzJ6AflRd5NSQ7wVhRUF81VZ71to6GhLyDou2Nv0VecaqTZ8Sdyta2TQq17ABT+PImpRvDXUM
Ln1dlPoqMrdVB+AsiMZ7QyCoVKo2e57CLZsU7WxGVq2h2YsJWZqyyZTrOEyuiDqWOitkI6qOwQ2w
5qhoZjMEgkKraqtDKx07Rx8ja9/JFJwslRvP93IdCjoHlVt9PpBEn4+6nhO9OJeUGkb70yROjtqW
X8qpgMKr3v3fJt7eja+OVM1lcMSi+6f4aD90gZ9avc89ERE5GqaPY0fkCp9KWxF++TrM8l3qPx5y
ukWWH1qUGozTx8f0aJDGJSfjufUaxui/3XaH3duH7vF/PxKLh4zG0XB//QPmh4dPpaCqCWobejLt
zfPs0GH9yhFe4wUCdipk4qGZUhEyRPSxxeovnIEfvU7svs3b3sjut7u7jkqNb8klnVtc1ff69a5J
H0VW33LLoQOhgVPVqHO3/xq48+etWrQnDiTgKsjFgkoTnGYClNl884A6NMN/zeoW8/6H6M5fs563
19DSrb5YeK961xPXWe8F3IpxP3Bvee+1KIihz7rdu3TpNZydXfdoaLmZBVil6KZYHmYNi6+Xctp7
lluy4a03jejb938U28ZpZJUuuJwNRf9/fJgvGeDImqalHlMgXr3lawIhXrnZ1pvN/rwNB5qPeGix
3l/bcFh6Hyv1RiwqeOJK/8Z3fgko2Nf9wAalXPuz//zK79y6H1FFiZ4EE2rRzuY+AAy8+L1Yr9/Z
blw+LhBAq9hiN0UlomS6toi/vVPo+7q5jS4fihhtQp6V2j54bG59hErtDoOUiPiBPqvcOF+Yme8b
jyuxE8ozZ6hwFYKRh2sZoXU8zpd3xe97xjW3T1g9954CTaGuKSr/owZNyBe+duC/N17HmrH2FqLR
VBGaR2MPNUYKqgzYU/dXevpHHe57H9Qm4e08EQrav0Ee8nz3Zv8HHjeYxEEYJJZXHkTuBHpLh2Qb
8XJYtnVqPWp4t4E1taPJY9HS5vxVVXi3WQ4mqwFaWkVAhv/UG3zvIH6Lrh79Saa/CY6bEl6tpZKK
lajn2FA1s/qSvLBSLwbz551Swja/54za6fL/D2eQOyW8XjotavDzPiKeveeJvbKg3nm2tYMkXuLZ
FC1tTrYXp9DO8L+3XdQ9S0E5waz8p6v/vY2mUeqPnaIh0Ve1hmY7tjXebbOO9PrtJEwfXcwdvNUg
co46UAmUstWaWjzywLZ853gcT7zgiYAcj3n7eTWswA60v1FQjuC+HVJ5+zYAe3QAxWsxIGJeBYd1
1eXyLdm1cQn9b2NUtLx5zmsn2zunoWOFk6OHSTQueV6vHs7vbPl45oCVS0orXvAhVx2Z7hQq4qIZ
MQzGa57EOzsLQ5iVBNg996iXcqUo2RSjBpvSjZwkKjdbBzajm9hOEJbNtVnD7rxj2/csby/S33zh
fX6/ce1Zj+VN+Hbk5+1N2LP3joG30RbvaPTFQqDArFh4P274Or//72RyNP6n0yxwotKuk+UaFtr5
BM6hopdiexy4mH3/rF04j/teARToxWN+fDAucHQTu3S4QN1eQ7vO494oCJGZqqZnAJpkasVEaYq2
NgNcxzEysNBDTMrL4VXv952GbUAAbFmywRBgFL3/8Xmj2b1GazDCAw7Spz0ATB3pooGVYn2dco0W
5aB1DINoef9GLddxzA2CtbC/IHWKbm7WmigWrbqMLx1c/KKZTat1HBmbVssn0Ua0oGpvt+dxAz3m
2EpLvX4ZDPl+w3b7+99Tf4+QCwKh4jk/vkNuuZmUsWeKEE6pOhrDSf5kT1x3D19VR/XPc9zpRQwS
0pw6+g3mtQxoV+ooARoKWJt1dDEJ9nDGcg1e0DAgf1Be0kodMJ1huod8IdRRfYjvgvItDZW26o0O
f//34AjRpt//voEOXke//y//ySnHaRW1hrEmp+/shfJAzVZ/gTvLX+8baOgSqjd8P32xweuoumqn
ERzP1tGJFZfcIpjdqveZinNnz6dXaknjEYchE1NyCZQ6DtgvL+4gSh2VRl8c79F6XJaOVqUO5NXW
hr7c34Lbr6rpbzvR0R3OXAnfR7y+essfH/NJae5MBQU7iENgawaDj6F++z718+KwIE/+IVEZBzN3
6D29Nd8/byYO5V6qRsh330Z4Y/8hoOTeJIim5YNeqJtW3bG3abx/pEl1HJW//x/OiLxsvd7mhtgd
ya5IqoDl/osANCIGUXUhELD5Yz7KLC8/qbzk49cpcSdgjmUIbw0z/JGKvEfLmZUbrsEB+BiBKC0v
9Bou7oBfp641nsR2sWfErbKOovlBbgm6klKzdXTYRtyulOKpw9VEhNUvn6NqDX0lcfEYjMtzVoej
OYycowtQy6VgYR0xPfA65ZxcHZ4roKvp0bn4v+HH293lINdxqz6FLcmf7NlqmZKaykcALZenDsng
6q2eWWF5+cp1oOXP82iar/fNGX5g9Q5vcTjnwV4KRFZrGOKtz32g7Rpuj+cUAM3tl0NSw76+sMpZ
QwpFq48zdbRW8GKL6DWMMnXLpPD31nIdd0dCyWMnK8ezZKOGs06EvvP9PV1HsvByEpYjWbJZw9Rd
g/2EJ+dgXUMdzui1NX/hqsh1UDJdQ/vnhCFZ07hYwJvj/1XM0DvTF0NK/K0Qs1FqWa5hddzZlrNf
AKMI0vQ/nMwfY967s2bOy5HmQl1H0w5R5aKdrY9VR48JOQm3cN/MKXVYpPv14+TAcNRBmvPgTBJw
zaXxqMPUXVEOEWRHpwmQnfDob0ddkAFBkh4oYxBUyzVMwPMDz1Pfim2iPH87Kv7TOfRQU6sjBjYM
Qd+4+SF7QzFPHb7PwBmP3clR14pLeI1tsfKf7zOsyLuKtZ9HbWg7c6CSPqP27T+3XHm7C4MYEYjJ
GsK+m1PFYoIix/2//+Pf4rmVW0e9KCc1TA/6oBs8q5i1kj2kiAQ99zejN2/jEu4cEEcNMufldLGJ
rIdaR3hhOOFSMC+We/y3Y8cKEGbjrW5AsFmlqLRg3EbxvBjpH0+XHQfIHTGAd9aca6RTLlaAuRb0
cA2Td26lTuSUCjVlIRkAPW71V7i2Gq7TeIJXshHHadHeJr+6fUYNcz/kpn2g5Rps0IUVJvaeW7Pt
9psH188LLAHI2VIzVA0u7b7Cf1iU8WOUPpZu2zW45dR3OFQMbZJzbSt6JLO4uz5qyAAC3U0dtwze
rcMBE72l7qtkI+ug+xHQNUgmqHcqNV3HBblj5VROHzox63BnOnurow6cznHgkZYrF//U4TwU7R4G
ptZxe4NlZ5+8p47CbqoCx3DfpOUMdh1Ikj60E6UkmlzHYXzGOt6bP7kO0oKBhUay/wJeVAd0WTCc
xQKVUfL65DoIEa5h/00CUYla8kKUOogLtjRJ506SxBtrejnJnLIFqcPV3z7lIn0qR1KUWixfxIyO
rfGm+3fBI1VYpbOgDq7ZO+6K2/HpsC6D+JAxVF6WAqZ/lFy907vfDtSDAzk17FWCZU2UImytwotQ
Qx3gzrbACMb20YNDKvCgkYeRoRjPH3d074evPqGGA7sN5+seslipo6Aa6V8RXSyGYBN+qMP1H1pl
r0gxa3DGCRwlR12IDcClpOVtLBRHqgZ5tqsTFyaxf/+7O/HyokkxKno9wDZeYGDxhDIFjJBzqcHd
377A9hQ4+uctCfy/7L6ESgXemxeWXbe5+5emlLe1sFXd/l8wpxxNxdosJ9DqCMa0Cd7vsYTXQbfV
jqx1GZFUB+qwQ0i5FPKtI27SCdxgv6KljnBh9wmfssxfUQdt4wkO8JMtypH2alvqwJKdWO5cRL8P
Hd9mDYGWXkrivnQTJc5SmJcfPzyHRN2I+JaWhvxqEfQ7vQ2RfOEaXTLjslDJrHpQXE+itGhlEwqq
o9zpPkr3O4vyafGYHx/eB4iJ11CDliaOcuy3Wv55x8Ah8oJ/wENhy3gKS5jlBaXJqcPTaCN9sh82
qsHRHQpzGxx0pOtAFHQCcfv45/MJjEf+9F8OGbI6bgUb4IIgaMNVEob40HPqEGroBEHBk1XyVutQ
azhxZk6xhYUNqiNbfQIZvaBTHD9zYoha8YHzFL2E0TRrWEvPZyFqC/kLmE4d/EjP7W+QJGKyxcn4
jTlHoKTGpUmp42AgEFXKXL5kXUm/+87cnyA88LxCN+8weDrmMugWfyu9BOw6xaL48RPjnHTKI1es
oqXNEVdHOUjHjshHE8N9fp3yA2ro+eVkedSx3AOs83VQ8V86e3V7dRR7P1g+Vepld6KOu/Il9ZHl
VuvYs2KAv0zA4JQF0WDFL+byx5fdtZM8EeM4eLjA+VPDA6yQpIp4hZd0AHI9yUJ3v5qxhkXNIRWT
xDsMInpJ+fX9FmYbNuhPXILz//noY0xwLqZ6chtxFDuW9AiJ8E7q2yU/BSqm6pNyF8zxTUsrFcXT
OtoFZFQ0IyyYUgcs8S5FCWavszWszE9Mr7ONwJ6kCYiRUsfryBm9cDKVOlLvHYERE9H7YtPu9lsn
2GSacD8hU0w6XtPr0Ga636rEDDecXTgnfhAdXaVAXvAXD7pxpoAZSLDuNmEmhQ3tbd6Pn3jxOcCn
VvXis/s2wja/Vh3y1xSOHCI8+wd8ywNsa/94b3mI3O0Xe8vdDdB9DmeXdazFN55c3Ox//X8AAAD/
/w==</cx:binary>
              </cx:geoCache>
            </cx:geography>
          </cx:layoutPr>
          <cx:valueColors>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hyperlink" Target="mailto:nuriyasinismail@gmail.com?subject=Question%20about%20Sales%20Dashboard" TargetMode="External"/><Relationship Id="rId2" Type="http://schemas.microsoft.com/office/2014/relationships/chartEx" Target="../charts/chartEx2.xml"/><Relationship Id="rId1" Type="http://schemas.openxmlformats.org/officeDocument/2006/relationships/chart" Target="../charts/chart4.xml"/><Relationship Id="rId6" Type="http://schemas.openxmlformats.org/officeDocument/2006/relationships/hyperlink" Target="#Data!A1"/><Relationship Id="rId5" Type="http://schemas.openxmlformats.org/officeDocument/2006/relationships/hyperlink" Target="#Analyse!A1"/><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176212</xdr:colOff>
      <xdr:row>37</xdr:row>
      <xdr:rowOff>109536</xdr:rowOff>
    </xdr:from>
    <xdr:to>
      <xdr:col>3</xdr:col>
      <xdr:colOff>276225</xdr:colOff>
      <xdr:row>47</xdr:row>
      <xdr:rowOff>47625</xdr:rowOff>
    </xdr:to>
    <xdr:graphicFrame macro="">
      <xdr:nvGraphicFramePr>
        <xdr:cNvPr id="2" name="Chart 1">
          <a:extLst>
            <a:ext uri="{FF2B5EF4-FFF2-40B4-BE49-F238E27FC236}">
              <a16:creationId xmlns:a16="http://schemas.microsoft.com/office/drawing/2014/main" id="{1C4CB729-7CC2-123D-E60D-E79A0B00D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48</xdr:row>
      <xdr:rowOff>100012</xdr:rowOff>
    </xdr:from>
    <xdr:to>
      <xdr:col>3</xdr:col>
      <xdr:colOff>142875</xdr:colOff>
      <xdr:row>57</xdr:row>
      <xdr:rowOff>57150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E036DDC-151B-9876-B9A5-F48C0CB679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150" y="9244012"/>
              <a:ext cx="2762250" cy="16716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738187</xdr:colOff>
      <xdr:row>18</xdr:row>
      <xdr:rowOff>42861</xdr:rowOff>
    </xdr:from>
    <xdr:to>
      <xdr:col>8</xdr:col>
      <xdr:colOff>990600</xdr:colOff>
      <xdr:row>33</xdr:row>
      <xdr:rowOff>142874</xdr:rowOff>
    </xdr:to>
    <xdr:graphicFrame macro="">
      <xdr:nvGraphicFramePr>
        <xdr:cNvPr id="4" name="Chart 3">
          <a:extLst>
            <a:ext uri="{FF2B5EF4-FFF2-40B4-BE49-F238E27FC236}">
              <a16:creationId xmlns:a16="http://schemas.microsoft.com/office/drawing/2014/main" id="{FF4830D7-8184-B77F-EE12-8D71F533C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157162</xdr:colOff>
      <xdr:row>19</xdr:row>
      <xdr:rowOff>90487</xdr:rowOff>
    </xdr:from>
    <xdr:to>
      <xdr:col>17</xdr:col>
      <xdr:colOff>461962</xdr:colOff>
      <xdr:row>33</xdr:row>
      <xdr:rowOff>166687</xdr:rowOff>
    </xdr:to>
    <xdr:graphicFrame macro="">
      <xdr:nvGraphicFramePr>
        <xdr:cNvPr id="5" name="Chart 4">
          <a:extLst>
            <a:ext uri="{FF2B5EF4-FFF2-40B4-BE49-F238E27FC236}">
              <a16:creationId xmlns:a16="http://schemas.microsoft.com/office/drawing/2014/main" id="{B4829028-2323-BD96-9C6B-3A19A3EA0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200025</xdr:colOff>
      <xdr:row>26</xdr:row>
      <xdr:rowOff>66675</xdr:rowOff>
    </xdr:from>
    <xdr:to>
      <xdr:col>22</xdr:col>
      <xdr:colOff>19050</xdr:colOff>
      <xdr:row>33</xdr:row>
      <xdr:rowOff>104775</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AFE9086D-5C69-7B5A-E15A-992082253E9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6268700" y="5019675"/>
              <a:ext cx="1647825"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14</xdr:col>
      <xdr:colOff>628650</xdr:colOff>
      <xdr:row>36</xdr:row>
      <xdr:rowOff>161925</xdr:rowOff>
    </xdr:from>
    <xdr:to>
      <xdr:col>16</xdr:col>
      <xdr:colOff>266700</xdr:colOff>
      <xdr:row>45</xdr:row>
      <xdr:rowOff>38100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F7A7A1EA-456F-E1DE-0BB0-5122941584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63375" y="7019925"/>
              <a:ext cx="1828800" cy="159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885825</xdr:colOff>
      <xdr:row>36</xdr:row>
      <xdr:rowOff>152400</xdr:rowOff>
    </xdr:from>
    <xdr:to>
      <xdr:col>18</xdr:col>
      <xdr:colOff>581025</xdr:colOff>
      <xdr:row>44</xdr:row>
      <xdr:rowOff>171450</xdr:rowOff>
    </xdr:to>
    <mc:AlternateContent xmlns:mc="http://schemas.openxmlformats.org/markup-compatibility/2006">
      <mc:Choice xmlns:a14="http://schemas.microsoft.com/office/drawing/2010/main" Requires="a14">
        <xdr:graphicFrame macro="">
          <xdr:nvGraphicFramePr>
            <xdr:cNvPr id="10" name="Sales Channel">
              <a:extLst>
                <a:ext uri="{FF2B5EF4-FFF2-40B4-BE49-F238E27FC236}">
                  <a16:creationId xmlns:a16="http://schemas.microsoft.com/office/drawing/2014/main" id="{E3F7023C-7F29-4F63-0724-BBB8B2519F2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4211300" y="7010400"/>
              <a:ext cx="1828800" cy="1543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xdr:colOff>
      <xdr:row>37</xdr:row>
      <xdr:rowOff>85725</xdr:rowOff>
    </xdr:from>
    <xdr:to>
      <xdr:col>23</xdr:col>
      <xdr:colOff>19050</xdr:colOff>
      <xdr:row>45</xdr:row>
      <xdr:rowOff>19050</xdr:rowOff>
    </xdr:to>
    <mc:AlternateContent xmlns:mc="http://schemas.openxmlformats.org/markup-compatibility/2006">
      <mc:Choice xmlns:a14="http://schemas.microsoft.com/office/drawing/2010/main" Requires="a14">
        <xdr:graphicFrame macro="">
          <xdr:nvGraphicFramePr>
            <xdr:cNvPr id="11" name="Customer Type">
              <a:extLst>
                <a:ext uri="{FF2B5EF4-FFF2-40B4-BE49-F238E27FC236}">
                  <a16:creationId xmlns:a16="http://schemas.microsoft.com/office/drawing/2014/main" id="{A94E9EB6-221E-F161-ED56-1B8C0797689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6697325" y="7134225"/>
              <a:ext cx="1828800" cy="1457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138674</xdr:colOff>
      <xdr:row>6</xdr:row>
      <xdr:rowOff>28576</xdr:rowOff>
    </xdr:from>
    <xdr:to>
      <xdr:col>9</xdr:col>
      <xdr:colOff>267110</xdr:colOff>
      <xdr:row>10</xdr:row>
      <xdr:rowOff>142876</xdr:rowOff>
    </xdr:to>
    <xdr:sp macro="" textlink="">
      <xdr:nvSpPr>
        <xdr:cNvPr id="71" name="Rectangle: Rounded Corners 70">
          <a:extLst>
            <a:ext uri="{FF2B5EF4-FFF2-40B4-BE49-F238E27FC236}">
              <a16:creationId xmlns:a16="http://schemas.microsoft.com/office/drawing/2014/main" id="{AF7857C4-7C46-70F1-6E1F-3D89DE57D615}"/>
            </a:ext>
          </a:extLst>
        </xdr:cNvPr>
        <xdr:cNvSpPr/>
      </xdr:nvSpPr>
      <xdr:spPr>
        <a:xfrm>
          <a:off x="4405874" y="1171576"/>
          <a:ext cx="1347636" cy="8763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bg2">
                  <a:lumMod val="50000"/>
                </a:schemeClr>
              </a:solidFill>
              <a:latin typeface="Arial" panose="020B0604020202020204" pitchFamily="34" charset="0"/>
              <a:cs typeface="Arial" panose="020B0604020202020204" pitchFamily="34" charset="0"/>
            </a:rPr>
            <a:t>Gross</a:t>
          </a:r>
          <a:r>
            <a:rPr lang="en-GB" sz="1400" b="1" baseline="0">
              <a:solidFill>
                <a:schemeClr val="bg2">
                  <a:lumMod val="50000"/>
                </a:schemeClr>
              </a:solidFill>
              <a:latin typeface="Arial" panose="020B0604020202020204" pitchFamily="34" charset="0"/>
              <a:cs typeface="Arial" panose="020B0604020202020204" pitchFamily="34" charset="0"/>
            </a:rPr>
            <a:t> Profit</a:t>
          </a:r>
          <a:endParaRPr lang="en-GB" sz="14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3</xdr:col>
      <xdr:colOff>266700</xdr:colOff>
      <xdr:row>1</xdr:row>
      <xdr:rowOff>76201</xdr:rowOff>
    </xdr:from>
    <xdr:to>
      <xdr:col>18</xdr:col>
      <xdr:colOff>361950</xdr:colOff>
      <xdr:row>5</xdr:row>
      <xdr:rowOff>76201</xdr:rowOff>
    </xdr:to>
    <xdr:sp macro="" textlink="">
      <xdr:nvSpPr>
        <xdr:cNvPr id="3" name="Rectangle: Rounded Corners 2">
          <a:extLst>
            <a:ext uri="{FF2B5EF4-FFF2-40B4-BE49-F238E27FC236}">
              <a16:creationId xmlns:a16="http://schemas.microsoft.com/office/drawing/2014/main" id="{B9AB1E7D-8CF9-B6F2-0E10-058921FB1BD3}"/>
            </a:ext>
          </a:extLst>
        </xdr:cNvPr>
        <xdr:cNvSpPr/>
      </xdr:nvSpPr>
      <xdr:spPr>
        <a:xfrm>
          <a:off x="2110248" y="270798"/>
          <a:ext cx="9312992" cy="7783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chemeClr val="accent6">
                  <a:lumMod val="50000"/>
                </a:schemeClr>
              </a:solidFill>
              <a:latin typeface="Arial" panose="020B0604020202020204" pitchFamily="34" charset="0"/>
              <a:ea typeface="+mn-ea"/>
              <a:cs typeface="Arial" panose="020B0604020202020204" pitchFamily="34" charset="0"/>
            </a:rPr>
            <a:t>Sales Dashboard for 2026 (in USD)</a:t>
          </a:r>
        </a:p>
      </xdr:txBody>
    </xdr:sp>
    <xdr:clientData/>
  </xdr:twoCellAnchor>
  <xdr:twoCellAnchor>
    <xdr:from>
      <xdr:col>3</xdr:col>
      <xdr:colOff>533399</xdr:colOff>
      <xdr:row>6</xdr:row>
      <xdr:rowOff>28576</xdr:rowOff>
    </xdr:from>
    <xdr:to>
      <xdr:col>6</xdr:col>
      <xdr:colOff>57150</xdr:colOff>
      <xdr:row>10</xdr:row>
      <xdr:rowOff>142876</xdr:rowOff>
    </xdr:to>
    <xdr:sp macro="" textlink="">
      <xdr:nvSpPr>
        <xdr:cNvPr id="4" name="Rectangle: Rounded Corners 3">
          <a:extLst>
            <a:ext uri="{FF2B5EF4-FFF2-40B4-BE49-F238E27FC236}">
              <a16:creationId xmlns:a16="http://schemas.microsoft.com/office/drawing/2014/main" id="{4CD3BA1A-BCE4-98DE-DED4-9D6750CCEAD2}"/>
            </a:ext>
          </a:extLst>
        </xdr:cNvPr>
        <xdr:cNvSpPr/>
      </xdr:nvSpPr>
      <xdr:spPr>
        <a:xfrm>
          <a:off x="2362199" y="1171576"/>
          <a:ext cx="1352551" cy="8763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bg2">
                  <a:lumMod val="50000"/>
                </a:schemeClr>
              </a:solidFill>
              <a:latin typeface="Arial" panose="020B0604020202020204" pitchFamily="34" charset="0"/>
              <a:cs typeface="Arial" panose="020B0604020202020204" pitchFamily="34" charset="0"/>
            </a:rPr>
            <a:t>Total</a:t>
          </a:r>
          <a:r>
            <a:rPr lang="en-GB" sz="1400" b="1" baseline="0">
              <a:solidFill>
                <a:schemeClr val="bg2">
                  <a:lumMod val="50000"/>
                </a:schemeClr>
              </a:solidFill>
              <a:latin typeface="Arial" panose="020B0604020202020204" pitchFamily="34" charset="0"/>
              <a:cs typeface="Arial" panose="020B0604020202020204" pitchFamily="34" charset="0"/>
            </a:rPr>
            <a:t> Sales</a:t>
          </a:r>
        </a:p>
        <a:p>
          <a:pPr algn="ctr"/>
          <a:endParaRPr lang="en-GB" sz="14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3</xdr:col>
      <xdr:colOff>247650</xdr:colOff>
      <xdr:row>30</xdr:row>
      <xdr:rowOff>47625</xdr:rowOff>
    </xdr:from>
    <xdr:to>
      <xdr:col>10</xdr:col>
      <xdr:colOff>504825</xdr:colOff>
      <xdr:row>46</xdr:row>
      <xdr:rowOff>76200</xdr:rowOff>
    </xdr:to>
    <xdr:sp macro="" textlink="">
      <xdr:nvSpPr>
        <xdr:cNvPr id="11" name="Rectangle: Rounded Corners 10">
          <a:extLst>
            <a:ext uri="{FF2B5EF4-FFF2-40B4-BE49-F238E27FC236}">
              <a16:creationId xmlns:a16="http://schemas.microsoft.com/office/drawing/2014/main" id="{BB34D4FF-890F-F716-E37F-0516A4400251}"/>
            </a:ext>
          </a:extLst>
        </xdr:cNvPr>
        <xdr:cNvSpPr/>
      </xdr:nvSpPr>
      <xdr:spPr>
        <a:xfrm>
          <a:off x="2076450" y="5762625"/>
          <a:ext cx="4524375" cy="30765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accent6">
                  <a:lumMod val="50000"/>
                </a:schemeClr>
              </a:solidFill>
              <a:latin typeface="Arial" panose="020B0604020202020204" pitchFamily="34" charset="0"/>
              <a:cs typeface="Arial" panose="020B0604020202020204" pitchFamily="34" charset="0"/>
            </a:rPr>
            <a:t>Revenue</a:t>
          </a:r>
          <a:r>
            <a:rPr lang="en-GB" sz="2000" b="1" baseline="0">
              <a:solidFill>
                <a:schemeClr val="accent6">
                  <a:lumMod val="50000"/>
                </a:schemeClr>
              </a:solidFill>
              <a:latin typeface="Arial" panose="020B0604020202020204" pitchFamily="34" charset="0"/>
              <a:cs typeface="Arial" panose="020B0604020202020204" pitchFamily="34" charset="0"/>
            </a:rPr>
            <a:t> by Product Category</a:t>
          </a:r>
          <a:endParaRPr lang="en-GB" sz="20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180976</xdr:colOff>
      <xdr:row>1</xdr:row>
      <xdr:rowOff>47625</xdr:rowOff>
    </xdr:from>
    <xdr:to>
      <xdr:col>2</xdr:col>
      <xdr:colOff>409576</xdr:colOff>
      <xdr:row>8</xdr:row>
      <xdr:rowOff>85725</xdr:rowOff>
    </xdr:to>
    <xdr:sp macro="" textlink="">
      <xdr:nvSpPr>
        <xdr:cNvPr id="15" name="Rectangle: Rounded Corners 14">
          <a:extLst>
            <a:ext uri="{FF2B5EF4-FFF2-40B4-BE49-F238E27FC236}">
              <a16:creationId xmlns:a16="http://schemas.microsoft.com/office/drawing/2014/main" id="{2F2D3745-FBDA-B636-FED3-CC4EAA73794D}"/>
            </a:ext>
          </a:extLst>
        </xdr:cNvPr>
        <xdr:cNvSpPr/>
      </xdr:nvSpPr>
      <xdr:spPr>
        <a:xfrm>
          <a:off x="180976" y="238125"/>
          <a:ext cx="1447800" cy="1371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800" b="1">
            <a:solidFill>
              <a:srgbClr val="7030A0"/>
            </a:solidFill>
            <a:latin typeface="Arial" panose="020B0604020202020204" pitchFamily="34" charset="0"/>
            <a:cs typeface="Arial" panose="020B0604020202020204" pitchFamily="34" charset="0"/>
          </a:endParaRPr>
        </a:p>
      </xdr:txBody>
    </xdr:sp>
    <xdr:clientData/>
  </xdr:twoCellAnchor>
  <xdr:twoCellAnchor>
    <xdr:from>
      <xdr:col>3</xdr:col>
      <xdr:colOff>288617</xdr:colOff>
      <xdr:row>12</xdr:row>
      <xdr:rowOff>0</xdr:rowOff>
    </xdr:from>
    <xdr:to>
      <xdr:col>18</xdr:col>
      <xdr:colOff>383867</xdr:colOff>
      <xdr:row>28</xdr:row>
      <xdr:rowOff>28575</xdr:rowOff>
    </xdr:to>
    <xdr:sp macro="" textlink="">
      <xdr:nvSpPr>
        <xdr:cNvPr id="23" name="Rectangle: Rounded Corners 22">
          <a:extLst>
            <a:ext uri="{FF2B5EF4-FFF2-40B4-BE49-F238E27FC236}">
              <a16:creationId xmlns:a16="http://schemas.microsoft.com/office/drawing/2014/main" id="{6FA241C5-134C-6AEB-2D48-661549F09BAD}"/>
            </a:ext>
          </a:extLst>
        </xdr:cNvPr>
        <xdr:cNvSpPr/>
      </xdr:nvSpPr>
      <xdr:spPr>
        <a:xfrm>
          <a:off x="2132165" y="2335161"/>
          <a:ext cx="9312992" cy="314212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800" b="1">
            <a:solidFill>
              <a:srgbClr val="7030A0"/>
            </a:solidFill>
            <a:latin typeface="Arial" panose="020B0604020202020204" pitchFamily="34" charset="0"/>
            <a:cs typeface="Arial" panose="020B0604020202020204" pitchFamily="34" charset="0"/>
          </a:endParaRPr>
        </a:p>
      </xdr:txBody>
    </xdr:sp>
    <xdr:clientData/>
  </xdr:twoCellAnchor>
  <xdr:twoCellAnchor>
    <xdr:from>
      <xdr:col>11</xdr:col>
      <xdr:colOff>104775</xdr:colOff>
      <xdr:row>30</xdr:row>
      <xdr:rowOff>47625</xdr:rowOff>
    </xdr:from>
    <xdr:to>
      <xdr:col>18</xdr:col>
      <xdr:colOff>361950</xdr:colOff>
      <xdr:row>46</xdr:row>
      <xdr:rowOff>76200</xdr:rowOff>
    </xdr:to>
    <xdr:sp macro="" textlink="">
      <xdr:nvSpPr>
        <xdr:cNvPr id="24" name="Rectangle: Rounded Corners 23">
          <a:extLst>
            <a:ext uri="{FF2B5EF4-FFF2-40B4-BE49-F238E27FC236}">
              <a16:creationId xmlns:a16="http://schemas.microsoft.com/office/drawing/2014/main" id="{CBB756C7-794C-89AA-EC27-0FF299249594}"/>
            </a:ext>
          </a:extLst>
        </xdr:cNvPr>
        <xdr:cNvSpPr/>
      </xdr:nvSpPr>
      <xdr:spPr>
        <a:xfrm>
          <a:off x="6779956" y="5808714"/>
          <a:ext cx="4505018" cy="310115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accent6">
                  <a:lumMod val="75000"/>
                </a:schemeClr>
              </a:solidFill>
              <a:latin typeface="Arial" panose="020B0604020202020204" pitchFamily="34" charset="0"/>
              <a:cs typeface="Arial" panose="020B0604020202020204" pitchFamily="34" charset="0"/>
            </a:rPr>
            <a:t>Top</a:t>
          </a:r>
          <a:r>
            <a:rPr lang="en-GB" sz="2000" b="1" baseline="0">
              <a:solidFill>
                <a:schemeClr val="accent6">
                  <a:lumMod val="75000"/>
                </a:schemeClr>
              </a:solidFill>
              <a:latin typeface="Arial" panose="020B0604020202020204" pitchFamily="34" charset="0"/>
              <a:cs typeface="Arial" panose="020B0604020202020204" pitchFamily="34" charset="0"/>
            </a:rPr>
            <a:t> 5 Bestsellers</a:t>
          </a:r>
        </a:p>
      </xdr:txBody>
    </xdr:sp>
    <xdr:clientData/>
  </xdr:twoCellAnchor>
  <xdr:twoCellAnchor>
    <xdr:from>
      <xdr:col>0</xdr:col>
      <xdr:colOff>180976</xdr:colOff>
      <xdr:row>9</xdr:row>
      <xdr:rowOff>104775</xdr:rowOff>
    </xdr:from>
    <xdr:to>
      <xdr:col>2</xdr:col>
      <xdr:colOff>409576</xdr:colOff>
      <xdr:row>16</xdr:row>
      <xdr:rowOff>142875</xdr:rowOff>
    </xdr:to>
    <xdr:sp macro="" textlink="">
      <xdr:nvSpPr>
        <xdr:cNvPr id="25" name="Rectangle: Rounded Corners 24">
          <a:extLst>
            <a:ext uri="{FF2B5EF4-FFF2-40B4-BE49-F238E27FC236}">
              <a16:creationId xmlns:a16="http://schemas.microsoft.com/office/drawing/2014/main" id="{4BCE3C39-7214-A019-CB89-017673FCFDC4}"/>
            </a:ext>
          </a:extLst>
        </xdr:cNvPr>
        <xdr:cNvSpPr/>
      </xdr:nvSpPr>
      <xdr:spPr>
        <a:xfrm>
          <a:off x="180976" y="1819275"/>
          <a:ext cx="1447800" cy="1371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800" b="1">
            <a:solidFill>
              <a:srgbClr val="7030A0"/>
            </a:solidFill>
            <a:latin typeface="Arial" panose="020B0604020202020204" pitchFamily="34" charset="0"/>
            <a:cs typeface="Arial" panose="020B0604020202020204" pitchFamily="34" charset="0"/>
          </a:endParaRPr>
        </a:p>
      </xdr:txBody>
    </xdr:sp>
    <xdr:clientData/>
  </xdr:twoCellAnchor>
  <xdr:twoCellAnchor>
    <xdr:from>
      <xdr:col>0</xdr:col>
      <xdr:colOff>180976</xdr:colOff>
      <xdr:row>17</xdr:row>
      <xdr:rowOff>161925</xdr:rowOff>
    </xdr:from>
    <xdr:to>
      <xdr:col>2</xdr:col>
      <xdr:colOff>409576</xdr:colOff>
      <xdr:row>25</xdr:row>
      <xdr:rowOff>9525</xdr:rowOff>
    </xdr:to>
    <xdr:sp macro="" textlink="">
      <xdr:nvSpPr>
        <xdr:cNvPr id="26" name="Rectangle: Rounded Corners 25">
          <a:extLst>
            <a:ext uri="{FF2B5EF4-FFF2-40B4-BE49-F238E27FC236}">
              <a16:creationId xmlns:a16="http://schemas.microsoft.com/office/drawing/2014/main" id="{90953115-AA66-8B30-5A42-DE3E3A0707E6}"/>
            </a:ext>
          </a:extLst>
        </xdr:cNvPr>
        <xdr:cNvSpPr/>
      </xdr:nvSpPr>
      <xdr:spPr>
        <a:xfrm>
          <a:off x="180976" y="3400425"/>
          <a:ext cx="1447800" cy="1371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800" b="1">
            <a:solidFill>
              <a:srgbClr val="7030A0"/>
            </a:solidFill>
            <a:latin typeface="Arial" panose="020B0604020202020204" pitchFamily="34" charset="0"/>
            <a:cs typeface="Arial" panose="020B0604020202020204" pitchFamily="34" charset="0"/>
          </a:endParaRPr>
        </a:p>
      </xdr:txBody>
    </xdr:sp>
    <xdr:clientData/>
  </xdr:twoCellAnchor>
  <xdr:twoCellAnchor>
    <xdr:from>
      <xdr:col>0</xdr:col>
      <xdr:colOff>180976</xdr:colOff>
      <xdr:row>26</xdr:row>
      <xdr:rowOff>85725</xdr:rowOff>
    </xdr:from>
    <xdr:to>
      <xdr:col>2</xdr:col>
      <xdr:colOff>409576</xdr:colOff>
      <xdr:row>33</xdr:row>
      <xdr:rowOff>123825</xdr:rowOff>
    </xdr:to>
    <xdr:sp macro="" textlink="">
      <xdr:nvSpPr>
        <xdr:cNvPr id="27" name="Rectangle: Rounded Corners 26">
          <a:extLst>
            <a:ext uri="{FF2B5EF4-FFF2-40B4-BE49-F238E27FC236}">
              <a16:creationId xmlns:a16="http://schemas.microsoft.com/office/drawing/2014/main" id="{C0C867FA-2866-793D-232E-2C573A7152D1}"/>
            </a:ext>
          </a:extLst>
        </xdr:cNvPr>
        <xdr:cNvSpPr/>
      </xdr:nvSpPr>
      <xdr:spPr>
        <a:xfrm>
          <a:off x="180976" y="5038725"/>
          <a:ext cx="1447800" cy="1371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800" b="1">
            <a:solidFill>
              <a:srgbClr val="7030A0"/>
            </a:solidFill>
            <a:latin typeface="Arial" panose="020B0604020202020204" pitchFamily="34" charset="0"/>
            <a:cs typeface="Arial" panose="020B0604020202020204" pitchFamily="34" charset="0"/>
          </a:endParaRPr>
        </a:p>
      </xdr:txBody>
    </xdr:sp>
    <xdr:clientData/>
  </xdr:twoCellAnchor>
  <xdr:twoCellAnchor>
    <xdr:from>
      <xdr:col>19</xdr:col>
      <xdr:colOff>159382</xdr:colOff>
      <xdr:row>1</xdr:row>
      <xdr:rowOff>35234</xdr:rowOff>
    </xdr:from>
    <xdr:to>
      <xdr:col>27</xdr:col>
      <xdr:colOff>472465</xdr:colOff>
      <xdr:row>46</xdr:row>
      <xdr:rowOff>167433</xdr:rowOff>
    </xdr:to>
    <xdr:sp macro="" textlink="">
      <xdr:nvSpPr>
        <xdr:cNvPr id="37" name="Rectangle: Rounded Corners 36">
          <a:extLst>
            <a:ext uri="{FF2B5EF4-FFF2-40B4-BE49-F238E27FC236}">
              <a16:creationId xmlns:a16="http://schemas.microsoft.com/office/drawing/2014/main" id="{B8B95BEB-3851-458A-C5CC-3733BEC7D549}"/>
            </a:ext>
          </a:extLst>
        </xdr:cNvPr>
        <xdr:cNvSpPr/>
      </xdr:nvSpPr>
      <xdr:spPr>
        <a:xfrm>
          <a:off x="11835188" y="229831"/>
          <a:ext cx="5229212" cy="888905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chemeClr val="accent6">
                  <a:lumMod val="50000"/>
                </a:schemeClr>
              </a:solidFill>
              <a:latin typeface="Arial" panose="020B0604020202020204" pitchFamily="34" charset="0"/>
              <a:cs typeface="Arial" panose="020B0604020202020204" pitchFamily="34" charset="0"/>
            </a:rPr>
            <a:t>Revenue</a:t>
          </a:r>
          <a:r>
            <a:rPr lang="en-GB" sz="2800" b="1" baseline="0">
              <a:solidFill>
                <a:schemeClr val="accent6">
                  <a:lumMod val="50000"/>
                </a:schemeClr>
              </a:solidFill>
              <a:latin typeface="Arial" panose="020B0604020202020204" pitchFamily="34" charset="0"/>
              <a:cs typeface="Arial" panose="020B0604020202020204" pitchFamily="34" charset="0"/>
            </a:rPr>
            <a:t> by Country</a:t>
          </a:r>
          <a:endParaRPr lang="en-GB" sz="28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15</xdr:col>
      <xdr:colOff>46496</xdr:colOff>
      <xdr:row>6</xdr:row>
      <xdr:rowOff>28576</xdr:rowOff>
    </xdr:from>
    <xdr:to>
      <xdr:col>17</xdr:col>
      <xdr:colOff>174932</xdr:colOff>
      <xdr:row>10</xdr:row>
      <xdr:rowOff>142876</xdr:rowOff>
    </xdr:to>
    <xdr:sp macro="" textlink="">
      <xdr:nvSpPr>
        <xdr:cNvPr id="40" name="Rectangle: Rounded Corners 39">
          <a:extLst>
            <a:ext uri="{FF2B5EF4-FFF2-40B4-BE49-F238E27FC236}">
              <a16:creationId xmlns:a16="http://schemas.microsoft.com/office/drawing/2014/main" id="{BF4C34D3-5B54-75EB-15F0-15F29A2BC95C}"/>
            </a:ext>
          </a:extLst>
        </xdr:cNvPr>
        <xdr:cNvSpPr/>
      </xdr:nvSpPr>
      <xdr:spPr>
        <a:xfrm>
          <a:off x="9190496" y="1171576"/>
          <a:ext cx="1347636" cy="8763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200" b="1">
              <a:solidFill>
                <a:schemeClr val="bg2">
                  <a:lumMod val="50000"/>
                </a:schemeClr>
              </a:solidFill>
              <a:latin typeface="Arial" panose="020B0604020202020204" pitchFamily="34" charset="0"/>
              <a:cs typeface="Arial" panose="020B0604020202020204" pitchFamily="34" charset="0"/>
            </a:rPr>
            <a:t>Total</a:t>
          </a:r>
          <a:r>
            <a:rPr lang="en-GB" sz="1200" b="1" baseline="0">
              <a:solidFill>
                <a:schemeClr val="bg2">
                  <a:lumMod val="50000"/>
                </a:schemeClr>
              </a:solidFill>
              <a:latin typeface="Arial" panose="020B0604020202020204" pitchFamily="34" charset="0"/>
              <a:cs typeface="Arial" panose="020B0604020202020204" pitchFamily="34" charset="0"/>
            </a:rPr>
            <a:t> COGS</a:t>
          </a:r>
          <a:endParaRPr lang="en-GB" sz="12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10</xdr:col>
      <xdr:colOff>582662</xdr:colOff>
      <xdr:row>6</xdr:row>
      <xdr:rowOff>28576</xdr:rowOff>
    </xdr:from>
    <xdr:to>
      <xdr:col>13</xdr:col>
      <xdr:colOff>106413</xdr:colOff>
      <xdr:row>10</xdr:row>
      <xdr:rowOff>142876</xdr:rowOff>
    </xdr:to>
    <xdr:sp macro="" textlink="">
      <xdr:nvSpPr>
        <xdr:cNvPr id="41" name="Rectangle: Rounded Corners 40">
          <a:extLst>
            <a:ext uri="{FF2B5EF4-FFF2-40B4-BE49-F238E27FC236}">
              <a16:creationId xmlns:a16="http://schemas.microsoft.com/office/drawing/2014/main" id="{A5F633CC-18D0-761E-176B-FBA168510143}"/>
            </a:ext>
          </a:extLst>
        </xdr:cNvPr>
        <xdr:cNvSpPr/>
      </xdr:nvSpPr>
      <xdr:spPr>
        <a:xfrm>
          <a:off x="6678662" y="1171576"/>
          <a:ext cx="1352551" cy="8763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bg2">
                  <a:lumMod val="50000"/>
                </a:schemeClr>
              </a:solidFill>
              <a:latin typeface="Arial" panose="020B0604020202020204" pitchFamily="34" charset="0"/>
              <a:cs typeface="Arial" panose="020B0604020202020204" pitchFamily="34" charset="0"/>
            </a:rPr>
            <a:t>Units</a:t>
          </a:r>
          <a:r>
            <a:rPr lang="en-GB" sz="1400" b="1" baseline="0">
              <a:solidFill>
                <a:schemeClr val="bg2">
                  <a:lumMod val="50000"/>
                </a:schemeClr>
              </a:solidFill>
              <a:latin typeface="Arial" panose="020B0604020202020204" pitchFamily="34" charset="0"/>
              <a:cs typeface="Arial" panose="020B0604020202020204" pitchFamily="34" charset="0"/>
            </a:rPr>
            <a:t> Sold</a:t>
          </a:r>
          <a:endParaRPr lang="en-GB" sz="1200" b="1">
            <a:solidFill>
              <a:schemeClr val="bg2">
                <a:lumMod val="50000"/>
              </a:schemeClr>
            </a:solidFill>
            <a:latin typeface="Arial" panose="020B0604020202020204" pitchFamily="34" charset="0"/>
            <a:cs typeface="Arial" panose="020B0604020202020204" pitchFamily="34" charset="0"/>
          </a:endParaRPr>
        </a:p>
      </xdr:txBody>
    </xdr:sp>
    <xdr:clientData/>
  </xdr:twoCellAnchor>
  <xdr:oneCellAnchor>
    <xdr:from>
      <xdr:col>4</xdr:col>
      <xdr:colOff>218254</xdr:colOff>
      <xdr:row>8</xdr:row>
      <xdr:rowOff>717</xdr:rowOff>
    </xdr:from>
    <xdr:ext cx="721864" cy="264560"/>
    <xdr:sp macro="" textlink="Analyse!B21">
      <xdr:nvSpPr>
        <xdr:cNvPr id="45" name="TextBox 44">
          <a:extLst>
            <a:ext uri="{FF2B5EF4-FFF2-40B4-BE49-F238E27FC236}">
              <a16:creationId xmlns:a16="http://schemas.microsoft.com/office/drawing/2014/main" id="{2A37784F-3C16-A899-FCE7-0EB2E1D3C538}"/>
            </a:ext>
          </a:extLst>
        </xdr:cNvPr>
        <xdr:cNvSpPr txBox="1"/>
      </xdr:nvSpPr>
      <xdr:spPr>
        <a:xfrm>
          <a:off x="2656654" y="1524717"/>
          <a:ext cx="7218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DB94659-61B9-4C7B-ABD3-C41CB031F862}" type="TxLink">
            <a:rPr lang="en-US" sz="1100" b="0" i="0" u="none" strike="noStrike">
              <a:solidFill>
                <a:srgbClr val="000000"/>
              </a:solidFill>
              <a:latin typeface="Aptos Narrow"/>
              <a:ea typeface="+mn-ea"/>
              <a:cs typeface="+mn-cs"/>
            </a:rPr>
            <a:pPr marL="0" indent="0"/>
            <a:t>$177,661</a:t>
          </a:fld>
          <a:endParaRPr lang="en-GB" sz="1100" b="0" i="0" u="none" strike="noStrike">
            <a:solidFill>
              <a:srgbClr val="000000"/>
            </a:solidFill>
            <a:latin typeface="Aptos Narrow"/>
            <a:ea typeface="+mn-ea"/>
            <a:cs typeface="+mn-cs"/>
          </a:endParaRPr>
        </a:p>
      </xdr:txBody>
    </xdr:sp>
    <xdr:clientData/>
  </xdr:oneCellAnchor>
  <xdr:oneCellAnchor>
    <xdr:from>
      <xdr:col>7</xdr:col>
      <xdr:colOff>487516</xdr:colOff>
      <xdr:row>8</xdr:row>
      <xdr:rowOff>38817</xdr:rowOff>
    </xdr:from>
    <xdr:ext cx="721864" cy="264560"/>
    <xdr:sp macro="" textlink="Analyse!B25">
      <xdr:nvSpPr>
        <xdr:cNvPr id="46" name="TextBox 45">
          <a:extLst>
            <a:ext uri="{FF2B5EF4-FFF2-40B4-BE49-F238E27FC236}">
              <a16:creationId xmlns:a16="http://schemas.microsoft.com/office/drawing/2014/main" id="{CD4B8C28-8168-D2BC-06BC-59AA3837F53B}"/>
            </a:ext>
          </a:extLst>
        </xdr:cNvPr>
        <xdr:cNvSpPr txBox="1"/>
      </xdr:nvSpPr>
      <xdr:spPr>
        <a:xfrm>
          <a:off x="4754716" y="1562817"/>
          <a:ext cx="7218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79496AA-49DB-490A-A9DE-0F9D4EFC5402}" type="TxLink">
            <a:rPr lang="en-US" sz="1100" b="0" i="0" u="none" strike="noStrike">
              <a:solidFill>
                <a:srgbClr val="000000"/>
              </a:solidFill>
              <a:latin typeface="Aptos Narrow"/>
            </a:rPr>
            <a:t>$83,163</a:t>
          </a:fld>
          <a:endParaRPr lang="en-GB" sz="1100"/>
        </a:p>
      </xdr:txBody>
    </xdr:sp>
    <xdr:clientData/>
  </xdr:oneCellAnchor>
  <xdr:oneCellAnchor>
    <xdr:from>
      <xdr:col>11</xdr:col>
      <xdr:colOff>438766</xdr:colOff>
      <xdr:row>7</xdr:row>
      <xdr:rowOff>172167</xdr:rowOff>
    </xdr:from>
    <xdr:ext cx="470642" cy="264560"/>
    <xdr:sp macro="" textlink="Analyse!B23">
      <xdr:nvSpPr>
        <xdr:cNvPr id="48" name="TextBox 47">
          <a:extLst>
            <a:ext uri="{FF2B5EF4-FFF2-40B4-BE49-F238E27FC236}">
              <a16:creationId xmlns:a16="http://schemas.microsoft.com/office/drawing/2014/main" id="{5741F08F-1452-EBE7-E4A4-72771B36AF66}"/>
            </a:ext>
          </a:extLst>
        </xdr:cNvPr>
        <xdr:cNvSpPr txBox="1"/>
      </xdr:nvSpPr>
      <xdr:spPr>
        <a:xfrm>
          <a:off x="7144366" y="1505667"/>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27F0D7-1654-4A1D-B782-6E84550D7445}" type="TxLink">
            <a:rPr lang="en-US" sz="1100" b="0" i="0" u="none" strike="noStrike">
              <a:solidFill>
                <a:srgbClr val="000000"/>
              </a:solidFill>
              <a:latin typeface="Aptos Narrow"/>
            </a:rPr>
            <a:t>1856</a:t>
          </a:fld>
          <a:endParaRPr lang="en-GB" sz="1100"/>
        </a:p>
      </xdr:txBody>
    </xdr:sp>
    <xdr:clientData/>
  </xdr:oneCellAnchor>
  <xdr:oneCellAnchor>
    <xdr:from>
      <xdr:col>15</xdr:col>
      <xdr:colOff>355805</xdr:colOff>
      <xdr:row>7</xdr:row>
      <xdr:rowOff>181691</xdr:rowOff>
    </xdr:from>
    <xdr:ext cx="721864" cy="264560"/>
    <xdr:sp macro="" textlink="Analyse!B27">
      <xdr:nvSpPr>
        <xdr:cNvPr id="50" name="TextBox 49">
          <a:extLst>
            <a:ext uri="{FF2B5EF4-FFF2-40B4-BE49-F238E27FC236}">
              <a16:creationId xmlns:a16="http://schemas.microsoft.com/office/drawing/2014/main" id="{0AB4535A-E307-966E-654D-9172218C7615}"/>
            </a:ext>
          </a:extLst>
        </xdr:cNvPr>
        <xdr:cNvSpPr txBox="1"/>
      </xdr:nvSpPr>
      <xdr:spPr>
        <a:xfrm>
          <a:off x="9499805" y="1515191"/>
          <a:ext cx="7218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95B7846-FCCB-4321-9A18-3FC7C67ED897}" type="TxLink">
            <a:rPr lang="en-US" sz="1100" b="0" i="0" u="none" strike="noStrike">
              <a:solidFill>
                <a:srgbClr val="000000"/>
              </a:solidFill>
              <a:latin typeface="Aptos Narrow"/>
            </a:rPr>
            <a:t>$94,498</a:t>
          </a:fld>
          <a:endParaRPr lang="en-GB" sz="1100"/>
        </a:p>
      </xdr:txBody>
    </xdr:sp>
    <xdr:clientData/>
  </xdr:oneCellAnchor>
  <xdr:twoCellAnchor>
    <xdr:from>
      <xdr:col>3</xdr:col>
      <xdr:colOff>522339</xdr:colOff>
      <xdr:row>12</xdr:row>
      <xdr:rowOff>81937</xdr:rowOff>
    </xdr:from>
    <xdr:to>
      <xdr:col>18</xdr:col>
      <xdr:colOff>133145</xdr:colOff>
      <xdr:row>27</xdr:row>
      <xdr:rowOff>102419</xdr:rowOff>
    </xdr:to>
    <xdr:graphicFrame macro="">
      <xdr:nvGraphicFramePr>
        <xdr:cNvPr id="52" name="Chart 51">
          <a:extLst>
            <a:ext uri="{FF2B5EF4-FFF2-40B4-BE49-F238E27FC236}">
              <a16:creationId xmlns:a16="http://schemas.microsoft.com/office/drawing/2014/main" id="{0B6E12BE-10A7-46A2-B348-E69DF28E8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450645</xdr:colOff>
      <xdr:row>13</xdr:row>
      <xdr:rowOff>122902</xdr:rowOff>
    </xdr:from>
    <xdr:ext cx="3154517" cy="419919"/>
    <xdr:sp macro="" textlink="">
      <xdr:nvSpPr>
        <xdr:cNvPr id="53" name="TextBox 52">
          <a:extLst>
            <a:ext uri="{FF2B5EF4-FFF2-40B4-BE49-F238E27FC236}">
              <a16:creationId xmlns:a16="http://schemas.microsoft.com/office/drawing/2014/main" id="{FA3127DD-58D9-AEB1-5AD9-EA2BBB5FAA2F}"/>
            </a:ext>
          </a:extLst>
        </xdr:cNvPr>
        <xdr:cNvSpPr txBox="1"/>
      </xdr:nvSpPr>
      <xdr:spPr>
        <a:xfrm>
          <a:off x="2294193" y="2652660"/>
          <a:ext cx="3154517" cy="419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000" b="1">
              <a:solidFill>
                <a:schemeClr val="accent6">
                  <a:lumMod val="50000"/>
                </a:schemeClr>
              </a:solidFill>
              <a:latin typeface="Arial" panose="020B0604020202020204" pitchFamily="34" charset="0"/>
              <a:cs typeface="Arial" panose="020B0604020202020204" pitchFamily="34" charset="0"/>
            </a:rPr>
            <a:t>Revenue</a:t>
          </a:r>
          <a:r>
            <a:rPr lang="en-GB" sz="2000" b="1" baseline="0">
              <a:solidFill>
                <a:schemeClr val="accent6">
                  <a:lumMod val="50000"/>
                </a:schemeClr>
              </a:solidFill>
              <a:latin typeface="Arial" panose="020B0604020202020204" pitchFamily="34" charset="0"/>
              <a:cs typeface="Arial" panose="020B0604020202020204" pitchFamily="34" charset="0"/>
            </a:rPr>
            <a:t> &amp; Gross Profit</a:t>
          </a:r>
          <a:endParaRPr lang="en-GB" sz="2000" b="1">
            <a:solidFill>
              <a:schemeClr val="accent6">
                <a:lumMod val="50000"/>
              </a:schemeClr>
            </a:solidFill>
            <a:latin typeface="Arial" panose="020B0604020202020204" pitchFamily="34" charset="0"/>
            <a:cs typeface="Arial" panose="020B0604020202020204" pitchFamily="34" charset="0"/>
          </a:endParaRPr>
        </a:p>
      </xdr:txBody>
    </xdr:sp>
    <xdr:clientData/>
  </xdr:oneCellAnchor>
  <xdr:twoCellAnchor>
    <xdr:from>
      <xdr:col>19</xdr:col>
      <xdr:colOff>163871</xdr:colOff>
      <xdr:row>7</xdr:row>
      <xdr:rowOff>4509</xdr:rowOff>
    </xdr:from>
    <xdr:to>
      <xdr:col>27</xdr:col>
      <xdr:colOff>419920</xdr:colOff>
      <xdr:row>39</xdr:row>
      <xdr:rowOff>61452</xdr:rowOff>
    </xdr:to>
    <mc:AlternateContent xmlns:mc="http://schemas.openxmlformats.org/markup-compatibility/2006">
      <mc:Choice xmlns:cx4="http://schemas.microsoft.com/office/drawing/2016/5/10/chartex" Requires="cx4">
        <xdr:graphicFrame macro="">
          <xdr:nvGraphicFramePr>
            <xdr:cNvPr id="54" name="Chart 53">
              <a:extLst>
                <a:ext uri="{FF2B5EF4-FFF2-40B4-BE49-F238E27FC236}">
                  <a16:creationId xmlns:a16="http://schemas.microsoft.com/office/drawing/2014/main" id="{DAAA5395-F737-4A30-AD27-C4D5CC6520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39677" y="1366686"/>
              <a:ext cx="5172178" cy="62840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253386</xdr:colOff>
      <xdr:row>32</xdr:row>
      <xdr:rowOff>37382</xdr:rowOff>
    </xdr:from>
    <xdr:to>
      <xdr:col>10</xdr:col>
      <xdr:colOff>523773</xdr:colOff>
      <xdr:row>46</xdr:row>
      <xdr:rowOff>56227</xdr:rowOff>
    </xdr:to>
    <xdr:graphicFrame macro="">
      <xdr:nvGraphicFramePr>
        <xdr:cNvPr id="55" name="Chart 54">
          <a:extLst>
            <a:ext uri="{FF2B5EF4-FFF2-40B4-BE49-F238E27FC236}">
              <a16:creationId xmlns:a16="http://schemas.microsoft.com/office/drawing/2014/main" id="{B2964820-4C14-47BA-BC2A-30ACAACB9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42586</xdr:colOff>
      <xdr:row>31</xdr:row>
      <xdr:rowOff>161002</xdr:rowOff>
    </xdr:from>
    <xdr:to>
      <xdr:col>18</xdr:col>
      <xdr:colOff>186766</xdr:colOff>
      <xdr:row>45</xdr:row>
      <xdr:rowOff>77917</xdr:rowOff>
    </xdr:to>
    <xdr:graphicFrame macro="">
      <xdr:nvGraphicFramePr>
        <xdr:cNvPr id="57" name="Chart 56">
          <a:extLst>
            <a:ext uri="{FF2B5EF4-FFF2-40B4-BE49-F238E27FC236}">
              <a16:creationId xmlns:a16="http://schemas.microsoft.com/office/drawing/2014/main" id="{15E18DCB-045C-4AF2-BE64-091159F34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1</xdr:row>
      <xdr:rowOff>76200</xdr:rowOff>
    </xdr:from>
    <xdr:to>
      <xdr:col>2</xdr:col>
      <xdr:colOff>428625</xdr:colOff>
      <xdr:row>8</xdr:row>
      <xdr:rowOff>9525</xdr:rowOff>
    </xdr:to>
    <mc:AlternateContent xmlns:mc="http://schemas.openxmlformats.org/markup-compatibility/2006">
      <mc:Choice xmlns:tsle="http://schemas.microsoft.com/office/drawing/2012/timeslicer" Requires="tsle">
        <xdr:graphicFrame macro="">
          <xdr:nvGraphicFramePr>
            <xdr:cNvPr id="61" name="Order Date 1">
              <a:extLst>
                <a:ext uri="{FF2B5EF4-FFF2-40B4-BE49-F238E27FC236}">
                  <a16:creationId xmlns:a16="http://schemas.microsoft.com/office/drawing/2014/main" id="{B29DFBFF-8967-461F-B216-3D831552569D}"/>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71450" y="266700"/>
              <a:ext cx="1476375" cy="126682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276226</xdr:colOff>
      <xdr:row>10</xdr:row>
      <xdr:rowOff>28576</xdr:rowOff>
    </xdr:from>
    <xdr:to>
      <xdr:col>2</xdr:col>
      <xdr:colOff>314325</xdr:colOff>
      <xdr:row>16</xdr:row>
      <xdr:rowOff>9526</xdr:rowOff>
    </xdr:to>
    <mc:AlternateContent xmlns:mc="http://schemas.openxmlformats.org/markup-compatibility/2006">
      <mc:Choice xmlns:a14="http://schemas.microsoft.com/office/drawing/2010/main" Requires="a14">
        <xdr:graphicFrame macro="">
          <xdr:nvGraphicFramePr>
            <xdr:cNvPr id="62" name="Region 1">
              <a:extLst>
                <a:ext uri="{FF2B5EF4-FFF2-40B4-BE49-F238E27FC236}">
                  <a16:creationId xmlns:a16="http://schemas.microsoft.com/office/drawing/2014/main" id="{A8A8A0A3-1DB9-4FC2-8F4B-341F3D54B6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6226" y="1933576"/>
              <a:ext cx="1257299" cy="112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219076</xdr:colOff>
      <xdr:row>18</xdr:row>
      <xdr:rowOff>114300</xdr:rowOff>
    </xdr:from>
    <xdr:to>
      <xdr:col>2</xdr:col>
      <xdr:colOff>361950</xdr:colOff>
      <xdr:row>24</xdr:row>
      <xdr:rowOff>85725</xdr:rowOff>
    </xdr:to>
    <mc:AlternateContent xmlns:mc="http://schemas.openxmlformats.org/markup-compatibility/2006">
      <mc:Choice xmlns:a14="http://schemas.microsoft.com/office/drawing/2010/main" Requires="a14">
        <xdr:graphicFrame macro="">
          <xdr:nvGraphicFramePr>
            <xdr:cNvPr id="63" name="Sales Channel 1">
              <a:extLst>
                <a:ext uri="{FF2B5EF4-FFF2-40B4-BE49-F238E27FC236}">
                  <a16:creationId xmlns:a16="http://schemas.microsoft.com/office/drawing/2014/main" id="{CF6C22C5-E67A-4A46-B336-4308C71788B6}"/>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219076" y="3543300"/>
              <a:ext cx="1362074" cy="1114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257176</xdr:colOff>
      <xdr:row>27</xdr:row>
      <xdr:rowOff>1</xdr:rowOff>
    </xdr:from>
    <xdr:to>
      <xdr:col>2</xdr:col>
      <xdr:colOff>371476</xdr:colOff>
      <xdr:row>32</xdr:row>
      <xdr:rowOff>104775</xdr:rowOff>
    </xdr:to>
    <mc:AlternateContent xmlns:mc="http://schemas.openxmlformats.org/markup-compatibility/2006">
      <mc:Choice xmlns:a14="http://schemas.microsoft.com/office/drawing/2010/main" Requires="a14">
        <xdr:graphicFrame macro="">
          <xdr:nvGraphicFramePr>
            <xdr:cNvPr id="65" name="Customer Type 1">
              <a:extLst>
                <a:ext uri="{FF2B5EF4-FFF2-40B4-BE49-F238E27FC236}">
                  <a16:creationId xmlns:a16="http://schemas.microsoft.com/office/drawing/2014/main" id="{D2E0FF16-5ECF-4F67-B584-48FA081DD02A}"/>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257176" y="5143501"/>
              <a:ext cx="1333500" cy="10572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441016</xdr:colOff>
      <xdr:row>2</xdr:row>
      <xdr:rowOff>85726</xdr:rowOff>
    </xdr:from>
    <xdr:to>
      <xdr:col>14</xdr:col>
      <xdr:colOff>581025</xdr:colOff>
      <xdr:row>3</xdr:row>
      <xdr:rowOff>171450</xdr:rowOff>
    </xdr:to>
    <xdr:sp macro="" textlink="">
      <xdr:nvSpPr>
        <xdr:cNvPr id="66" name="Rectangle: Rounded Corners 65">
          <a:hlinkClick xmlns:r="http://schemas.openxmlformats.org/officeDocument/2006/relationships" r:id="rId5"/>
          <a:extLst>
            <a:ext uri="{FF2B5EF4-FFF2-40B4-BE49-F238E27FC236}">
              <a16:creationId xmlns:a16="http://schemas.microsoft.com/office/drawing/2014/main" id="{A548596C-65FA-A13C-140F-3331F674461A}"/>
            </a:ext>
          </a:extLst>
        </xdr:cNvPr>
        <xdr:cNvSpPr/>
      </xdr:nvSpPr>
      <xdr:spPr>
        <a:xfrm>
          <a:off x="8365816" y="466726"/>
          <a:ext cx="749609" cy="276224"/>
        </a:xfrm>
        <a:prstGeom prst="roundRect">
          <a:avLst/>
        </a:prstGeom>
        <a:solidFill>
          <a:schemeClr val="accent6">
            <a:lumMod val="40000"/>
            <a:lumOff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b="1">
              <a:solidFill>
                <a:schemeClr val="accent6">
                  <a:lumMod val="75000"/>
                </a:schemeClr>
              </a:solidFill>
              <a:latin typeface="Arial" panose="020B0604020202020204" pitchFamily="34" charset="0"/>
              <a:cs typeface="Arial" panose="020B0604020202020204" pitchFamily="34" charset="0"/>
            </a:rPr>
            <a:t>Analyse</a:t>
          </a:r>
        </a:p>
      </xdr:txBody>
    </xdr:sp>
    <xdr:clientData/>
  </xdr:twoCellAnchor>
  <xdr:twoCellAnchor>
    <xdr:from>
      <xdr:col>15</xdr:col>
      <xdr:colOff>155266</xdr:colOff>
      <xdr:row>2</xdr:row>
      <xdr:rowOff>85726</xdr:rowOff>
    </xdr:from>
    <xdr:to>
      <xdr:col>16</xdr:col>
      <xdr:colOff>295275</xdr:colOff>
      <xdr:row>3</xdr:row>
      <xdr:rowOff>171450</xdr:rowOff>
    </xdr:to>
    <xdr:sp macro="" textlink="">
      <xdr:nvSpPr>
        <xdr:cNvPr id="67" name="Rectangle: Rounded Corners 66">
          <a:hlinkClick xmlns:r="http://schemas.openxmlformats.org/officeDocument/2006/relationships" r:id="rId6"/>
          <a:extLst>
            <a:ext uri="{FF2B5EF4-FFF2-40B4-BE49-F238E27FC236}">
              <a16:creationId xmlns:a16="http://schemas.microsoft.com/office/drawing/2014/main" id="{DA7B927A-C81F-EC92-DDA0-3B99B83D7A6E}"/>
            </a:ext>
          </a:extLst>
        </xdr:cNvPr>
        <xdr:cNvSpPr/>
      </xdr:nvSpPr>
      <xdr:spPr>
        <a:xfrm>
          <a:off x="9299266" y="466726"/>
          <a:ext cx="749609" cy="276224"/>
        </a:xfrm>
        <a:prstGeom prst="roundRect">
          <a:avLst/>
        </a:prstGeom>
        <a:solidFill>
          <a:schemeClr val="accent6">
            <a:lumMod val="40000"/>
            <a:lumOff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b="1">
              <a:solidFill>
                <a:schemeClr val="accent6">
                  <a:lumMod val="75000"/>
                </a:schemeClr>
              </a:solidFill>
              <a:latin typeface="Arial" panose="020B0604020202020204" pitchFamily="34" charset="0"/>
              <a:cs typeface="Arial" panose="020B0604020202020204" pitchFamily="34" charset="0"/>
            </a:rPr>
            <a:t>Data</a:t>
          </a:r>
        </a:p>
      </xdr:txBody>
    </xdr:sp>
    <xdr:clientData/>
  </xdr:twoCellAnchor>
  <xdr:twoCellAnchor>
    <xdr:from>
      <xdr:col>16</xdr:col>
      <xdr:colOff>450541</xdr:colOff>
      <xdr:row>2</xdr:row>
      <xdr:rowOff>85726</xdr:rowOff>
    </xdr:from>
    <xdr:to>
      <xdr:col>17</xdr:col>
      <xdr:colOff>590550</xdr:colOff>
      <xdr:row>3</xdr:row>
      <xdr:rowOff>171450</xdr:rowOff>
    </xdr:to>
    <xdr:sp macro="" textlink="">
      <xdr:nvSpPr>
        <xdr:cNvPr id="68" name="Rectangle: Rounded Corners 67">
          <a:hlinkClick xmlns:r="http://schemas.openxmlformats.org/officeDocument/2006/relationships" r:id="rId7"/>
          <a:extLst>
            <a:ext uri="{FF2B5EF4-FFF2-40B4-BE49-F238E27FC236}">
              <a16:creationId xmlns:a16="http://schemas.microsoft.com/office/drawing/2014/main" id="{79B0E36F-64C1-C1F8-4046-7B86E0A4EEB4}"/>
            </a:ext>
          </a:extLst>
        </xdr:cNvPr>
        <xdr:cNvSpPr/>
      </xdr:nvSpPr>
      <xdr:spPr>
        <a:xfrm>
          <a:off x="10204141" y="466726"/>
          <a:ext cx="749609" cy="276224"/>
        </a:xfrm>
        <a:prstGeom prst="roundRect">
          <a:avLst/>
        </a:prstGeom>
        <a:solidFill>
          <a:schemeClr val="accent6">
            <a:lumMod val="40000"/>
            <a:lumOff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b="1">
              <a:solidFill>
                <a:schemeClr val="accent6">
                  <a:lumMod val="75000"/>
                </a:schemeClr>
              </a:solidFill>
              <a:latin typeface="Arial" panose="020B0604020202020204" pitchFamily="34" charset="0"/>
              <a:cs typeface="Arial" panose="020B0604020202020204" pitchFamily="34" charset="0"/>
            </a:rPr>
            <a:t>Contact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uriy\Downloads\Interactive%20Excel%20Sales%20Dashboard.xlsx" TargetMode="External"/><Relationship Id="rId1" Type="http://schemas.openxmlformats.org/officeDocument/2006/relationships/externalLinkPath" Target="file:///C:\Users\nuriy\Downloads\Interactive%20Excel%20Sale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Data"/>
      <sheetName val="Analyze"/>
      <sheetName val="Dashboard"/>
    </sheetNames>
    <sheetDataSet>
      <sheetData sheetId="0" refreshError="1"/>
      <sheetData sheetId="1" refreshError="1"/>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riy" refreshedDate="46280.832377893516" createdVersion="8" refreshedVersion="8" minRefreshableVersion="3" recordCount="2707" xr:uid="{1433AC5D-AC4F-4EFB-8DCA-B7568E44D3B4}">
  <cacheSource type="worksheet">
    <worksheetSource name="SalesDataTable"/>
  </cacheSource>
  <cacheFields count="20">
    <cacheField name="ID" numFmtId="0">
      <sharedItems/>
    </cacheField>
    <cacheField name="Order Date" numFmtId="166">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4">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4">
      <sharedItems/>
    </cacheField>
    <cacheField name="MonthNo" numFmtId="1">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622682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FAD375-7452-43EE-BECD-44908F023EF8}" name="PivotTable11"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2:R3" firstHeaderRow="0" firstDataRow="1" firstDataCol="0"/>
  <pivotFields count="20">
    <pivotField showAll="0"/>
    <pivotField numFmtId="166"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dataField="1" numFmtId="165" showAll="0"/>
    <pivotField dataField="1" numFmtId="165" showAll="0"/>
    <pivotField dataField="1" numFmtId="165" showAll="0"/>
    <pivotField numFmtId="164" showAll="0"/>
    <pivotField numFmtId="1" showAll="0"/>
    <pivotField showAll="0"/>
    <pivotField numFmtId="1" showAll="0"/>
    <pivotField showAll="0"/>
  </pivotFields>
  <rowItems count="1">
    <i/>
  </rowItems>
  <colFields count="1">
    <field x="-2"/>
  </colFields>
  <colItems count="4">
    <i>
      <x/>
    </i>
    <i i="1">
      <x v="1"/>
    </i>
    <i i="2">
      <x v="2"/>
    </i>
    <i i="3">
      <x v="3"/>
    </i>
  </colItems>
  <dataFields count="4">
    <dataField name="Sum of Revenue" fld="12" baseField="0" baseItem="0" numFmtId="165"/>
    <dataField name="Sum of Units Sold" fld="8" baseField="0" baseItem="0" numFmtId="1"/>
    <dataField name="Sum of Gross Profit" fld="14" baseField="0" baseItem="0" numFmtId="165"/>
    <dataField name="Sum of COGS" fld="13" baseField="0" baseItem="0" numFmtId="165"/>
  </dataFields>
  <pivotTableStyleInfo name="PivotStyleLight16" showRowHeaders="1" showColHeaders="1" showRowStripes="0" showColStripes="0" showLastColumn="1"/>
  <filters count="1">
    <filter fld="1" type="dateBetween" evalOrder="-1" id="18" name="Order Date">
      <autoFilter ref="A1">
        <filterColumn colId="0">
          <customFilters and="1">
            <customFilter operator="greaterThanOrEqual" val="46204"/>
            <customFilter operator="lessThanOrEqual" val="462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45FF6-6F4B-4DB7-86C5-66C9A31AC5A8}"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0:I16" firstHeaderRow="1" firstDataRow="1" firstDataCol="1"/>
  <pivotFields count="20">
    <pivotField showAll="0"/>
    <pivotField numFmtId="166" showAll="0"/>
    <pivotField showAll="0"/>
    <pivotField showAll="0"/>
    <pivotField showAll="0"/>
    <pivotField showAll="0"/>
    <pivotField showAll="0"/>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4"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14"/>
          </reference>
        </references>
      </pivotArea>
    </chartFormat>
    <chartFormat chart="6" format="4">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BFCFF-F696-48B5-9C8A-CB2D2D3AABF7}"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I8" firstHeaderRow="1" firstDataRow="1" firstDataCol="1"/>
  <pivotFields count="20">
    <pivotField showAll="0"/>
    <pivotField numFmtId="166" showAll="0"/>
    <pivotField showAll="0"/>
    <pivotField showAll="0"/>
    <pivotField showAll="0"/>
    <pivotField showAll="0"/>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4"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5"/>
  </dataFields>
  <formats count="1">
    <format dxfId="4">
      <pivotArea collapsedLevelsAreSubtotals="1" fieldPosition="0">
        <references count="1">
          <reference field="6"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3440A7-81F9-4E51-A49A-1F6140D3C289}"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35" firstHeaderRow="1" firstDataRow="1" firstDataCol="1"/>
  <pivotFields count="20">
    <pivotField showAll="0"/>
    <pivotField numFmtId="166" showAll="0"/>
    <pivotField showAll="0"/>
    <pivotField axis="axisRow" showAll="0" sortType="descending">
      <items count="18">
        <item x="6"/>
        <item x="4"/>
        <item x="1"/>
        <item x="5"/>
        <item x="10"/>
        <item x="13"/>
        <item x="12"/>
        <item x="3"/>
        <item x="15"/>
        <item x="7"/>
        <item x="16"/>
        <item x="14"/>
        <item x="9"/>
        <item x="0"/>
        <item x="2"/>
        <item x="11"/>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4" showAll="0"/>
    <pivotField numFmtId="1" showAll="0"/>
    <pivotField showAll="0"/>
    <pivotField numFmtId="1" showAll="0"/>
    <pivotField showAll="0"/>
  </pivotFields>
  <rowFields count="1">
    <field x="3"/>
  </rowFields>
  <rowItems count="18">
    <i>
      <x v="16"/>
    </i>
    <i>
      <x v="6"/>
    </i>
    <i>
      <x v="5"/>
    </i>
    <i>
      <x v="8"/>
    </i>
    <i>
      <x v="13"/>
    </i>
    <i>
      <x v="9"/>
    </i>
    <i>
      <x v="11"/>
    </i>
    <i>
      <x v="14"/>
    </i>
    <i>
      <x/>
    </i>
    <i>
      <x v="3"/>
    </i>
    <i>
      <x v="12"/>
    </i>
    <i>
      <x v="10"/>
    </i>
    <i>
      <x v="1"/>
    </i>
    <i>
      <x v="15"/>
    </i>
    <i>
      <x v="4"/>
    </i>
    <i>
      <x v="2"/>
    </i>
    <i>
      <x v="7"/>
    </i>
    <i t="grand">
      <x/>
    </i>
  </rowItems>
  <colItems count="1">
    <i/>
  </colItems>
  <dataFields count="1">
    <dataField name="Sum of Revenue" fld="12" baseField="0" baseItem="0" numFmtId="165"/>
  </dataFields>
  <formats count="2">
    <format dxfId="6">
      <pivotArea collapsedLevelsAreSubtotals="1" fieldPosition="0">
        <references count="1">
          <reference field="3" count="0"/>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9CC5AF-8D67-4487-B053-311A8B3BDC31}"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F15" firstHeaderRow="0" firstDataRow="1" firstDataCol="1"/>
  <pivotFields count="20">
    <pivotField showAll="0"/>
    <pivotField numFmtId="166" showAll="0"/>
    <pivotField showAll="0"/>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4"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19" baseItem="0" numFmtId="165"/>
    <dataField name="Gross Profit " fld="14" baseField="19" baseItem="0" numFmtId="165"/>
  </dataFields>
  <formats count="2">
    <format dxfId="8">
      <pivotArea outline="0" collapsedLevelsAreSubtotals="1" fieldPosition="0"/>
    </format>
    <format dxfId="7">
      <pivotArea dataOnly="0" labelOnly="1" outline="0" fieldPosition="0">
        <references count="1">
          <reference field="4294967294" count="2">
            <x v="0"/>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332553-3220-4A5C-9CA5-AD95B241DD44}"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0">
    <pivotField showAll="0"/>
    <pivotField numFmtId="166"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4" showAll="0"/>
    <pivotField numFmtId="1" showAll="0"/>
    <pivotField showAll="0"/>
    <pivotField numFmtId="1" showAll="0"/>
    <pivotField showAll="0"/>
  </pivotFields>
  <rowItems count="1">
    <i/>
  </rowItems>
  <colItems count="1">
    <i/>
  </colItems>
  <dataFields count="1">
    <dataField name="Sum of COGS"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C582C1-6C53-43DF-A0AD-0DD23E85C055}"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20">
    <pivotField showAll="0"/>
    <pivotField numFmtId="166"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4"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049C5F-0D0B-44EE-A5F8-77A7BBA8A4E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showAll="0"/>
    <pivotField numFmtId="166" showAll="0"/>
    <pivotField showAll="0"/>
    <pivotField showAll="0"/>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4"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8320B3-0D5D-4295-B1ED-CB5B0AB8B339}" name="PivotTable1"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0">
    <pivotField showAll="0"/>
    <pivotField numFmtId="166"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4"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filters count="1">
    <filter fld="1" type="dateBetween" evalOrder="-1" id="56" name="Order Date">
      <autoFilter ref="A1">
        <filterColumn colId="0">
          <customFilters and="1">
            <customFilter operator="greaterThanOrEqual" val="46204"/>
            <customFilter operator="lessThanOrEqual" val="4629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637058-0EF2-4023-BE64-926661D1F3DC}" sourceName="Region">
  <pivotTables>
    <pivotTable tabId="3" name="PivotTable11"/>
  </pivotTables>
  <data>
    <tabular pivotCacheId="622682504">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088BE74-951C-41DC-A88E-CB20AFEEEA4A}" sourceName="Sales Channel">
  <pivotTables>
    <pivotTable tabId="3" name="PivotTable11"/>
  </pivotTables>
  <data>
    <tabular pivotCacheId="622682504">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8105DA1-01BB-425A-A28B-0228985709C3}" sourceName="Customer Type">
  <pivotTables>
    <pivotTable tabId="3" name="PivotTable11"/>
  </pivotTables>
  <data>
    <tabular pivotCacheId="62268250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6755559-9F22-4B43-A2D5-31260EB6938D}" cache="Slicer_Region" caption="Region" style="SlicerStyleDark3 2" rowHeight="257175"/>
  <slicer name="Sales Channel" xr10:uid="{F08FA778-0726-4060-96F5-8C0BA4E9DD6B}" cache="Slicer_Sales_Channel" caption="Sales Channel" style="SlicerStyleDark3 2" rowHeight="257175"/>
  <slicer name="Customer Type" xr10:uid="{3E7ABFDE-191C-479F-AF99-5DBB47AC4B7C}" cache="Slicer_Customer_Type" caption="Customer Type" style="SlicerStyleDark3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77510BF-0B22-4900-9933-34A69D78B14D}" cache="Slicer_Region" caption="Region" style="SlicerStyleDark3 2" rowHeight="257175"/>
  <slicer name="Sales Channel 1" xr10:uid="{1EE01480-4852-417D-AA83-513DF336082A}" cache="Slicer_Sales_Channel" caption="Sales Channel" style="SlicerStyleDark3 2" rowHeight="257175"/>
  <slicer name="Customer Type 1" xr10:uid="{2F213264-5403-4EB3-AECB-A37399A075CD}" cache="Slicer_Customer_Type" caption="Customer Type" style="SlicerStyleDark3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82F0B0-3BE5-4D84-863E-7F68FD7C367A}" name="SalesDataTable" displayName="SalesDataTable" ref="A1:T2708" totalsRowShown="0" headerRowDxfId="30" dataDxfId="29">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28"/>
    <tableColumn id="2" xr3:uid="{99F5FD81-8F5C-4B7A-810D-BB7E4869701E}" name="Order Date" dataDxfId="27"/>
    <tableColumn id="3" xr3:uid="{BABD2837-4996-49F4-B8FC-F980EA4C9534}" name="Region" dataDxfId="26"/>
    <tableColumn id="4" xr3:uid="{ED840ADB-B6D0-4386-8CC3-66DEA65BED3E}" name="Country" dataDxfId="25"/>
    <tableColumn id="5" xr3:uid="{C21A7B37-6F6C-4361-82C1-4670F9FDBEC2}" name="Sales Channel" dataDxfId="24"/>
    <tableColumn id="6" xr3:uid="{84080584-6B54-4896-A4DE-A87DFF0731C6}" name="Customer Type" dataDxfId="23"/>
    <tableColumn id="7" xr3:uid="{0B005238-5F14-4C46-B503-7F3DFF36170E}" name="Product Category" dataDxfId="22"/>
    <tableColumn id="8" xr3:uid="{B930794A-6484-4BE3-BBD2-E8771691DFAD}" name="Product" dataDxfId="21"/>
    <tableColumn id="9" xr3:uid="{5CA4DF7A-9AF5-4D9D-9D5A-DDED3D0A7E80}" name="Units Sold" dataDxfId="20"/>
    <tableColumn id="10" xr3:uid="{6756035F-A4CB-4AFF-BFF3-3610B142F0EE}" name="Unit Price" dataDxfId="19"/>
    <tableColumn id="11" xr3:uid="{B694F18E-F9BD-40E2-A356-3F67136CB960}" name="Discount %" dataDxfId="18"/>
    <tableColumn id="12" xr3:uid="{15D4CF49-FA19-4C44-A023-7C629B44C0DB}" name="Unit Cost" dataDxfId="17"/>
    <tableColumn id="13" xr3:uid="{3D8A84CF-5674-491F-8F81-BB5FC7A74D30}" name="Revenue" dataDxfId="16">
      <calculatedColumnFormula>I2*J2*(1-K2)</calculatedColumnFormula>
    </tableColumn>
    <tableColumn id="14" xr3:uid="{455060E3-F1BA-493D-AC17-8D56984B9F5C}" name="COGS" dataDxfId="15">
      <calculatedColumnFormula>I2*L2</calculatedColumnFormula>
    </tableColumn>
    <tableColumn id="15" xr3:uid="{89F4A687-84DC-4069-9C8B-9548E670D916}" name="Gross Profit" dataDxfId="14">
      <calculatedColumnFormula>M2-N2</calculatedColumnFormula>
    </tableColumn>
    <tableColumn id="16" xr3:uid="{F7B6CDDB-7E56-4D6C-91A8-8CE6DC05EA92}" name="Gross Margin %" dataDxfId="13">
      <calculatedColumnFormula>IFERROR(O2/M2,0)</calculatedColumnFormula>
    </tableColumn>
    <tableColumn id="17" xr3:uid="{08206B5F-132F-48A2-8A7D-C8ED29DE854B}" name="Year" dataDxfId="12">
      <calculatedColumnFormula>YEAR(SalesDataTable[[#This Row],[Order Date]])</calculatedColumnFormula>
    </tableColumn>
    <tableColumn id="18" xr3:uid="{530C4447-0E80-44A0-80E4-83BFF5397AA3}" name="Quarter" dataDxfId="11">
      <calculatedColumnFormula>"Q"&amp;ROUNDUP(MONTH(SalesDataTable[[#This Row],[Order Date]])/3,0)</calculatedColumnFormula>
    </tableColumn>
    <tableColumn id="19" xr3:uid="{64306A9E-3E61-4C1D-8A04-5C3C05269760}" name="MonthNo" dataDxfId="10">
      <calculatedColumnFormula>MONTH(SalesDataTable[[#This Row],[Order Date]])</calculatedColumnFormula>
    </tableColumn>
    <tableColumn id="20" xr3:uid="{053C1C3B-A83C-4691-96F2-805F5CEED276}" name="Month" dataDxfId="9">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545BC74-7F1E-436B-980C-E3628FB88C19}" sourceName="Order Date">
  <pivotTables>
    <pivotTable tabId="3" name="PivotTable11"/>
  </pivotTables>
  <state minimalRefreshVersion="6" lastRefreshVersion="6" pivotCacheId="622682504" filterType="dateBetween">
    <selection startDate="2026-07-01T00:00:00" endDate="2026-09-30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54F8E91-E0D2-412E-91D2-3451E08F7E32}" cache="NativeTimeline_Order_Date" caption="Order Date" level="1" selectionLevel="1" scrollPosition="2026-01-01T00:00:00" style="TimeSlicerStyleLight3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49B5F63-FED3-457F-AA6E-86AF5323169C}" cache="NativeTimeline_Order_Date" caption="Order Date" level="1" selectionLevel="1" scrollPosition="2026-01-01T00:00:00" style="TimeSlicerStyleLight3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5713-3916-481D-B473-56C3CDE0A25E}">
  <dimension ref="A1:X2708"/>
  <sheetViews>
    <sheetView topLeftCell="A2657" workbookViewId="0">
      <selection activeCell="U27" sqref="U27"/>
    </sheetView>
  </sheetViews>
  <sheetFormatPr defaultColWidth="9.85546875" defaultRowHeight="15" x14ac:dyDescent="0.25"/>
  <cols>
    <col min="1" max="1" width="7.42578125" bestFit="1" customWidth="1"/>
    <col min="2" max="2" width="14.42578125" customWidth="1"/>
    <col min="3" max="3" width="20" customWidth="1"/>
    <col min="4" max="4" width="14.7109375" customWidth="1"/>
    <col min="5" max="5" width="18.85546875" customWidth="1"/>
    <col min="6" max="6" width="16.7109375" customWidth="1"/>
    <col min="7" max="7" width="18.42578125" customWidth="1"/>
    <col min="8" max="8" width="21.42578125" bestFit="1" customWidth="1"/>
    <col min="9" max="9" width="10.42578125" style="1" customWidth="1"/>
    <col min="10" max="10" width="13.28515625" customWidth="1"/>
    <col min="11" max="11" width="12.140625" customWidth="1"/>
    <col min="12" max="12" width="11.7109375" customWidth="1"/>
    <col min="13" max="13" width="15.42578125" customWidth="1"/>
    <col min="14" max="14" width="10.42578125" customWidth="1"/>
    <col min="15" max="15" width="14.42578125" customWidth="1"/>
    <col min="16" max="16" width="16.7109375" customWidth="1"/>
    <col min="17" max="17" width="7.140625" customWidth="1"/>
    <col min="18" max="18" width="9.85546875" style="1"/>
  </cols>
  <sheetData>
    <row r="1" spans="1:24" ht="29.25" customHeight="1" x14ac:dyDescent="0.25">
      <c r="A1" s="10" t="s">
        <v>2779</v>
      </c>
      <c r="B1" s="10" t="s">
        <v>2778</v>
      </c>
      <c r="C1" s="10" t="s">
        <v>2777</v>
      </c>
      <c r="D1" s="10" t="s">
        <v>2776</v>
      </c>
      <c r="E1" s="10" t="s">
        <v>2775</v>
      </c>
      <c r="F1" s="10" t="s">
        <v>2774</v>
      </c>
      <c r="G1" s="10" t="s">
        <v>2773</v>
      </c>
      <c r="H1" s="10" t="s">
        <v>2772</v>
      </c>
      <c r="I1" s="10" t="s">
        <v>2771</v>
      </c>
      <c r="J1" s="10" t="s">
        <v>2770</v>
      </c>
      <c r="K1" s="10" t="s">
        <v>2769</v>
      </c>
      <c r="L1" s="10" t="s">
        <v>2768</v>
      </c>
      <c r="M1" s="10" t="s">
        <v>2767</v>
      </c>
      <c r="N1" s="10" t="s">
        <v>2766</v>
      </c>
      <c r="O1" s="10" t="s">
        <v>2765</v>
      </c>
      <c r="P1" s="10" t="s">
        <v>2764</v>
      </c>
      <c r="Q1" s="10" t="s">
        <v>2763</v>
      </c>
      <c r="R1" s="10" t="s">
        <v>2762</v>
      </c>
      <c r="S1" s="10" t="s">
        <v>2761</v>
      </c>
      <c r="T1" s="10" t="s">
        <v>2760</v>
      </c>
    </row>
    <row r="2" spans="1:24" ht="15.75" x14ac:dyDescent="0.25">
      <c r="A2" s="9" t="s">
        <v>2759</v>
      </c>
      <c r="B2" s="8">
        <v>46023</v>
      </c>
      <c r="C2" s="7" t="s">
        <v>42</v>
      </c>
      <c r="D2" s="7" t="s">
        <v>95</v>
      </c>
      <c r="E2" s="7" t="s">
        <v>3</v>
      </c>
      <c r="F2" s="7" t="s">
        <v>23</v>
      </c>
      <c r="G2" s="7" t="s">
        <v>1</v>
      </c>
      <c r="H2" s="7" t="s">
        <v>11</v>
      </c>
      <c r="I2" s="3">
        <v>2</v>
      </c>
      <c r="J2" s="5">
        <v>82.06</v>
      </c>
      <c r="K2" s="6">
        <v>0</v>
      </c>
      <c r="L2" s="5">
        <v>42.94</v>
      </c>
      <c r="M2" s="5">
        <f>I2*J2*(1-K2)</f>
        <v>164.12</v>
      </c>
      <c r="N2" s="5">
        <f>I2*L2</f>
        <v>85.88</v>
      </c>
      <c r="O2" s="5">
        <f>M2-N2</f>
        <v>78.240000000000009</v>
      </c>
      <c r="P2" s="2">
        <f>IFERROR(O2/M2,0)</f>
        <v>0.476724348038021</v>
      </c>
      <c r="Q2" s="4">
        <f>YEAR(SalesDataTable[[#This Row],[Order Date]])</f>
        <v>2026</v>
      </c>
      <c r="R2" s="2" t="str">
        <f>"Q"&amp;ROUNDUP(MONTH(SalesDataTable[[#This Row],[Order Date]])/3,0)</f>
        <v>Q1</v>
      </c>
      <c r="S2" s="3">
        <f>MONTH(SalesDataTable[[#This Row],[Order Date]])</f>
        <v>1</v>
      </c>
      <c r="T2" s="2" t="str">
        <f>TEXT(SalesDataTable[[#This Row],[Order Date]],"mmm")</f>
        <v>Jan</v>
      </c>
      <c r="X2">
        <v>645223.17949999997</v>
      </c>
    </row>
    <row r="3" spans="1:24" ht="15.75" x14ac:dyDescent="0.25">
      <c r="A3" s="9" t="s">
        <v>2758</v>
      </c>
      <c r="B3" s="8">
        <v>46024</v>
      </c>
      <c r="C3" s="7" t="s">
        <v>9</v>
      </c>
      <c r="D3" s="7" t="s">
        <v>79</v>
      </c>
      <c r="E3" s="7" t="s">
        <v>60</v>
      </c>
      <c r="F3" s="7" t="s">
        <v>23</v>
      </c>
      <c r="G3" s="7" t="s">
        <v>22</v>
      </c>
      <c r="H3" s="7" t="s">
        <v>44</v>
      </c>
      <c r="I3" s="3">
        <v>4</v>
      </c>
      <c r="J3" s="5">
        <v>94.18</v>
      </c>
      <c r="K3" s="6">
        <v>0.15</v>
      </c>
      <c r="L3" s="5">
        <v>45.03</v>
      </c>
      <c r="M3" s="5">
        <f>I3*J3*(1-K3)</f>
        <v>320.21199999999999</v>
      </c>
      <c r="N3" s="5">
        <f>I3*L3</f>
        <v>180.12</v>
      </c>
      <c r="O3" s="5">
        <f>M3-N3</f>
        <v>140.09199999999998</v>
      </c>
      <c r="P3" s="2">
        <f>IFERROR(O3/M3,0)</f>
        <v>0.43749765780170635</v>
      </c>
      <c r="Q3" s="4">
        <f>YEAR(SalesDataTable[[#This Row],[Order Date]])</f>
        <v>2026</v>
      </c>
      <c r="R3" s="2" t="str">
        <f>"Q"&amp;ROUNDUP(MONTH(SalesDataTable[[#This Row],[Order Date]])/3,0)</f>
        <v>Q1</v>
      </c>
      <c r="S3" s="3">
        <f>MONTH(SalesDataTable[[#This Row],[Order Date]])</f>
        <v>1</v>
      </c>
      <c r="T3" s="2" t="str">
        <f>TEXT(SalesDataTable[[#This Row],[Order Date]],"mmm")</f>
        <v>Jan</v>
      </c>
      <c r="X3">
        <f>-348838.93</f>
        <v>-348838.93</v>
      </c>
    </row>
    <row r="4" spans="1:24" ht="15.75" x14ac:dyDescent="0.25">
      <c r="A4" s="9" t="s">
        <v>2757</v>
      </c>
      <c r="B4" s="8">
        <v>46025</v>
      </c>
      <c r="C4" s="7" t="s">
        <v>5</v>
      </c>
      <c r="D4" s="7" t="s">
        <v>66</v>
      </c>
      <c r="E4" s="7" t="s">
        <v>3</v>
      </c>
      <c r="F4" s="7" t="s">
        <v>2</v>
      </c>
      <c r="G4" s="7" t="s">
        <v>29</v>
      </c>
      <c r="H4" s="7" t="s">
        <v>28</v>
      </c>
      <c r="I4" s="3">
        <v>2</v>
      </c>
      <c r="J4" s="5">
        <v>36.72</v>
      </c>
      <c r="K4" s="6">
        <v>0.05</v>
      </c>
      <c r="L4" s="5">
        <v>13.76</v>
      </c>
      <c r="M4" s="5">
        <f>I4*J4*(1-K4)</f>
        <v>69.768000000000001</v>
      </c>
      <c r="N4" s="5">
        <f>I4*L4</f>
        <v>27.52</v>
      </c>
      <c r="O4" s="5">
        <f>M4-N4</f>
        <v>42.248000000000005</v>
      </c>
      <c r="P4" s="2">
        <f>IFERROR(O4/M4,0)</f>
        <v>0.60554982226808862</v>
      </c>
      <c r="Q4" s="4">
        <f>YEAR(SalesDataTable[[#This Row],[Order Date]])</f>
        <v>2026</v>
      </c>
      <c r="R4" s="2" t="str">
        <f>"Q"&amp;ROUNDUP(MONTH(SalesDataTable[[#This Row],[Order Date]])/3,0)</f>
        <v>Q1</v>
      </c>
      <c r="S4" s="3">
        <f>MONTH(SalesDataTable[[#This Row],[Order Date]])</f>
        <v>1</v>
      </c>
      <c r="T4" s="2" t="str">
        <f>TEXT(SalesDataTable[[#This Row],[Order Date]],"mmm")</f>
        <v>Jan</v>
      </c>
    </row>
    <row r="5" spans="1:24" ht="15.75" x14ac:dyDescent="0.25">
      <c r="A5" s="9" t="s">
        <v>2756</v>
      </c>
      <c r="B5" s="8">
        <v>46025</v>
      </c>
      <c r="C5" s="7" t="s">
        <v>42</v>
      </c>
      <c r="D5" s="7" t="s">
        <v>95</v>
      </c>
      <c r="E5" s="7" t="s">
        <v>60</v>
      </c>
      <c r="F5" s="7" t="s">
        <v>12</v>
      </c>
      <c r="G5" s="7" t="s">
        <v>22</v>
      </c>
      <c r="H5" s="7" t="s">
        <v>37</v>
      </c>
      <c r="I5" s="3">
        <v>4</v>
      </c>
      <c r="J5" s="5">
        <v>143.66999999999999</v>
      </c>
      <c r="K5" s="6">
        <v>0.1</v>
      </c>
      <c r="L5" s="5">
        <v>81.22</v>
      </c>
      <c r="M5" s="5">
        <f>I5*J5*(1-K5)</f>
        <v>517.21199999999999</v>
      </c>
      <c r="N5" s="5">
        <f>I5*L5</f>
        <v>324.88</v>
      </c>
      <c r="O5" s="5">
        <f>M5-N5</f>
        <v>192.33199999999999</v>
      </c>
      <c r="P5" s="2">
        <f>IFERROR(O5/M5,0)</f>
        <v>0.37186298848441257</v>
      </c>
      <c r="Q5" s="4">
        <f>YEAR(SalesDataTable[[#This Row],[Order Date]])</f>
        <v>2026</v>
      </c>
      <c r="R5" s="2" t="str">
        <f>"Q"&amp;ROUNDUP(MONTH(SalesDataTable[[#This Row],[Order Date]])/3,0)</f>
        <v>Q1</v>
      </c>
      <c r="S5" s="3">
        <f>MONTH(SalesDataTable[[#This Row],[Order Date]])</f>
        <v>1</v>
      </c>
      <c r="T5" s="2" t="str">
        <f>TEXT(SalesDataTable[[#This Row],[Order Date]],"mmm")</f>
        <v>Jan</v>
      </c>
    </row>
    <row r="6" spans="1:24" ht="15.75" x14ac:dyDescent="0.25">
      <c r="A6" s="9" t="s">
        <v>2755</v>
      </c>
      <c r="B6" s="8">
        <v>46025</v>
      </c>
      <c r="C6" s="7" t="s">
        <v>42</v>
      </c>
      <c r="D6" s="7" t="s">
        <v>95</v>
      </c>
      <c r="E6" s="7" t="s">
        <v>60</v>
      </c>
      <c r="F6" s="7" t="s">
        <v>12</v>
      </c>
      <c r="G6" s="7" t="s">
        <v>29</v>
      </c>
      <c r="H6" s="7" t="s">
        <v>28</v>
      </c>
      <c r="I6" s="3">
        <v>3</v>
      </c>
      <c r="J6" s="5">
        <v>36.53</v>
      </c>
      <c r="K6" s="6">
        <v>0.15</v>
      </c>
      <c r="L6" s="5">
        <v>13.67</v>
      </c>
      <c r="M6" s="5">
        <f>I6*J6*(1-K6)</f>
        <v>93.151499999999999</v>
      </c>
      <c r="N6" s="5">
        <f>I6*L6</f>
        <v>41.01</v>
      </c>
      <c r="O6" s="5">
        <f>M6-N6</f>
        <v>52.141500000000001</v>
      </c>
      <c r="P6" s="2">
        <f>IFERROR(O6/M6,0)</f>
        <v>0.55974944042769037</v>
      </c>
      <c r="Q6" s="4">
        <f>YEAR(SalesDataTable[[#This Row],[Order Date]])</f>
        <v>2026</v>
      </c>
      <c r="R6" s="2" t="str">
        <f>"Q"&amp;ROUNDUP(MONTH(SalesDataTable[[#This Row],[Order Date]])/3,0)</f>
        <v>Q1</v>
      </c>
      <c r="S6" s="3">
        <f>MONTH(SalesDataTable[[#This Row],[Order Date]])</f>
        <v>1</v>
      </c>
      <c r="T6" s="2" t="str">
        <f>TEXT(SalesDataTable[[#This Row],[Order Date]],"mmm")</f>
        <v>Jan</v>
      </c>
    </row>
    <row r="7" spans="1:24" ht="15.75" x14ac:dyDescent="0.25">
      <c r="A7" s="9" t="s">
        <v>2754</v>
      </c>
      <c r="B7" s="8">
        <v>46025</v>
      </c>
      <c r="C7" s="7" t="s">
        <v>5</v>
      </c>
      <c r="D7" s="7" t="s">
        <v>114</v>
      </c>
      <c r="E7" s="7" t="s">
        <v>13</v>
      </c>
      <c r="F7" s="7" t="s">
        <v>2</v>
      </c>
      <c r="G7" s="7" t="s">
        <v>29</v>
      </c>
      <c r="H7" s="7" t="s">
        <v>28</v>
      </c>
      <c r="I7" s="3">
        <v>1</v>
      </c>
      <c r="J7" s="5">
        <v>35.340000000000003</v>
      </c>
      <c r="K7" s="6">
        <v>0</v>
      </c>
      <c r="L7" s="5">
        <v>13.37</v>
      </c>
      <c r="M7" s="5">
        <f>I7*J7*(1-K7)</f>
        <v>35.340000000000003</v>
      </c>
      <c r="N7" s="5">
        <f>I7*L7</f>
        <v>13.37</v>
      </c>
      <c r="O7" s="5">
        <f>M7-N7</f>
        <v>21.970000000000006</v>
      </c>
      <c r="P7" s="2">
        <f>IFERROR(O7/M7,0)</f>
        <v>0.62167515563101317</v>
      </c>
      <c r="Q7" s="4">
        <f>YEAR(SalesDataTable[[#This Row],[Order Date]])</f>
        <v>2026</v>
      </c>
      <c r="R7" s="2" t="str">
        <f>"Q"&amp;ROUNDUP(MONTH(SalesDataTable[[#This Row],[Order Date]])/3,0)</f>
        <v>Q1</v>
      </c>
      <c r="S7" s="3">
        <f>MONTH(SalesDataTable[[#This Row],[Order Date]])</f>
        <v>1</v>
      </c>
      <c r="T7" s="2" t="str">
        <f>TEXT(SalesDataTable[[#This Row],[Order Date]],"mmm")</f>
        <v>Jan</v>
      </c>
    </row>
    <row r="8" spans="1:24" ht="15.75" x14ac:dyDescent="0.25">
      <c r="A8" s="9" t="s">
        <v>2753</v>
      </c>
      <c r="B8" s="8">
        <v>46025</v>
      </c>
      <c r="C8" s="7" t="s">
        <v>15</v>
      </c>
      <c r="D8" s="7" t="s">
        <v>51</v>
      </c>
      <c r="E8" s="7" t="s">
        <v>60</v>
      </c>
      <c r="F8" s="7" t="s">
        <v>23</v>
      </c>
      <c r="G8" s="7" t="s">
        <v>1</v>
      </c>
      <c r="H8" s="7" t="s">
        <v>0</v>
      </c>
      <c r="I8" s="3">
        <v>8</v>
      </c>
      <c r="J8" s="5">
        <v>49.6</v>
      </c>
      <c r="K8" s="6">
        <v>0.1</v>
      </c>
      <c r="L8" s="5">
        <v>23.05</v>
      </c>
      <c r="M8" s="5">
        <f>I8*J8*(1-K8)</f>
        <v>357.12</v>
      </c>
      <c r="N8" s="5">
        <f>I8*L8</f>
        <v>184.4</v>
      </c>
      <c r="O8" s="5">
        <f>M8-N8</f>
        <v>172.72</v>
      </c>
      <c r="P8" s="2">
        <f>IFERROR(O8/M8,0)</f>
        <v>0.4836469534050179</v>
      </c>
      <c r="Q8" s="4">
        <f>YEAR(SalesDataTable[[#This Row],[Order Date]])</f>
        <v>2026</v>
      </c>
      <c r="R8" s="2" t="str">
        <f>"Q"&amp;ROUNDUP(MONTH(SalesDataTable[[#This Row],[Order Date]])/3,0)</f>
        <v>Q1</v>
      </c>
      <c r="S8" s="3">
        <f>MONTH(SalesDataTable[[#This Row],[Order Date]])</f>
        <v>1</v>
      </c>
      <c r="T8" s="2" t="str">
        <f>TEXT(SalesDataTable[[#This Row],[Order Date]],"mmm")</f>
        <v>Jan</v>
      </c>
    </row>
    <row r="9" spans="1:24" ht="15.75" x14ac:dyDescent="0.25">
      <c r="A9" s="9" t="s">
        <v>2752</v>
      </c>
      <c r="B9" s="8">
        <v>46025</v>
      </c>
      <c r="C9" s="7" t="s">
        <v>42</v>
      </c>
      <c r="D9" s="7" t="s">
        <v>95</v>
      </c>
      <c r="E9" s="7" t="s">
        <v>13</v>
      </c>
      <c r="F9" s="7" t="s">
        <v>2</v>
      </c>
      <c r="G9" s="7" t="s">
        <v>26</v>
      </c>
      <c r="H9" s="7" t="s">
        <v>56</v>
      </c>
      <c r="I9" s="3">
        <v>2</v>
      </c>
      <c r="J9" s="5">
        <v>347.51</v>
      </c>
      <c r="K9" s="6">
        <v>0</v>
      </c>
      <c r="L9" s="5">
        <v>190.16</v>
      </c>
      <c r="M9" s="5">
        <f>I9*J9*(1-K9)</f>
        <v>695.02</v>
      </c>
      <c r="N9" s="5">
        <f>I9*L9</f>
        <v>380.32</v>
      </c>
      <c r="O9" s="5">
        <f>M9-N9</f>
        <v>314.7</v>
      </c>
      <c r="P9" s="2">
        <f>IFERROR(O9/M9,0)</f>
        <v>0.4527927253891974</v>
      </c>
      <c r="Q9" s="4">
        <f>YEAR(SalesDataTable[[#This Row],[Order Date]])</f>
        <v>2026</v>
      </c>
      <c r="R9" s="2" t="str">
        <f>"Q"&amp;ROUNDUP(MONTH(SalesDataTable[[#This Row],[Order Date]])/3,0)</f>
        <v>Q1</v>
      </c>
      <c r="S9" s="3">
        <f>MONTH(SalesDataTable[[#This Row],[Order Date]])</f>
        <v>1</v>
      </c>
      <c r="T9" s="2" t="str">
        <f>TEXT(SalesDataTable[[#This Row],[Order Date]],"mmm")</f>
        <v>Jan</v>
      </c>
    </row>
    <row r="10" spans="1:24" ht="15.75" x14ac:dyDescent="0.25">
      <c r="A10" s="9" t="s">
        <v>2751</v>
      </c>
      <c r="B10" s="8">
        <v>46025</v>
      </c>
      <c r="C10" s="7" t="s">
        <v>5</v>
      </c>
      <c r="D10" s="7" t="s">
        <v>69</v>
      </c>
      <c r="E10" s="7" t="s">
        <v>60</v>
      </c>
      <c r="F10" s="7" t="s">
        <v>23</v>
      </c>
      <c r="G10" s="7" t="s">
        <v>1</v>
      </c>
      <c r="H10" s="7" t="s">
        <v>17</v>
      </c>
      <c r="I10" s="3">
        <v>12</v>
      </c>
      <c r="J10" s="5">
        <v>41.22</v>
      </c>
      <c r="K10" s="6">
        <v>0.1</v>
      </c>
      <c r="L10" s="5">
        <v>16.64</v>
      </c>
      <c r="M10" s="5">
        <f>I10*J10*(1-K10)</f>
        <v>445.17599999999999</v>
      </c>
      <c r="N10" s="5">
        <f>I10*L10</f>
        <v>199.68</v>
      </c>
      <c r="O10" s="5">
        <f>M10-N10</f>
        <v>245.49599999999998</v>
      </c>
      <c r="P10" s="2">
        <f>IFERROR(O10/M10,0)</f>
        <v>0.55145829963879456</v>
      </c>
      <c r="Q10" s="4">
        <f>YEAR(SalesDataTable[[#This Row],[Order Date]])</f>
        <v>2026</v>
      </c>
      <c r="R10" s="2" t="str">
        <f>"Q"&amp;ROUNDUP(MONTH(SalesDataTable[[#This Row],[Order Date]])/3,0)</f>
        <v>Q1</v>
      </c>
      <c r="S10" s="3">
        <f>MONTH(SalesDataTable[[#This Row],[Order Date]])</f>
        <v>1</v>
      </c>
      <c r="T10" s="2" t="str">
        <f>TEXT(SalesDataTable[[#This Row],[Order Date]],"mmm")</f>
        <v>Jan</v>
      </c>
    </row>
    <row r="11" spans="1:24" ht="15.75" x14ac:dyDescent="0.25">
      <c r="A11" s="9" t="s">
        <v>2750</v>
      </c>
      <c r="B11" s="8">
        <v>46025</v>
      </c>
      <c r="C11" s="7" t="s">
        <v>5</v>
      </c>
      <c r="D11" s="7" t="s">
        <v>114</v>
      </c>
      <c r="E11" s="7" t="s">
        <v>13</v>
      </c>
      <c r="F11" s="7" t="s">
        <v>12</v>
      </c>
      <c r="G11" s="7" t="s">
        <v>26</v>
      </c>
      <c r="H11" s="7" t="s">
        <v>56</v>
      </c>
      <c r="I11" s="3">
        <v>1</v>
      </c>
      <c r="J11" s="5">
        <v>332.18</v>
      </c>
      <c r="K11" s="6">
        <v>0</v>
      </c>
      <c r="L11" s="5">
        <v>195.33</v>
      </c>
      <c r="M11" s="5">
        <f>I11*J11*(1-K11)</f>
        <v>332.18</v>
      </c>
      <c r="N11" s="5">
        <f>I11*L11</f>
        <v>195.33</v>
      </c>
      <c r="O11" s="5">
        <f>M11-N11</f>
        <v>136.85</v>
      </c>
      <c r="P11" s="2">
        <f>IFERROR(O11/M11,0)</f>
        <v>0.41197543500511768</v>
      </c>
      <c r="Q11" s="4">
        <f>YEAR(SalesDataTable[[#This Row],[Order Date]])</f>
        <v>2026</v>
      </c>
      <c r="R11" s="2" t="str">
        <f>"Q"&amp;ROUNDUP(MONTH(SalesDataTable[[#This Row],[Order Date]])/3,0)</f>
        <v>Q1</v>
      </c>
      <c r="S11" s="3">
        <f>MONTH(SalesDataTable[[#This Row],[Order Date]])</f>
        <v>1</v>
      </c>
      <c r="T11" s="2" t="str">
        <f>TEXT(SalesDataTable[[#This Row],[Order Date]],"mmm")</f>
        <v>Jan</v>
      </c>
    </row>
    <row r="12" spans="1:24" ht="15.75" x14ac:dyDescent="0.25">
      <c r="A12" s="9" t="s">
        <v>2749</v>
      </c>
      <c r="B12" s="8">
        <v>46025</v>
      </c>
      <c r="C12" s="7" t="s">
        <v>9</v>
      </c>
      <c r="D12" s="7" t="s">
        <v>30</v>
      </c>
      <c r="E12" s="7" t="s">
        <v>18</v>
      </c>
      <c r="F12" s="7" t="s">
        <v>23</v>
      </c>
      <c r="G12" s="7" t="s">
        <v>1</v>
      </c>
      <c r="H12" s="7" t="s">
        <v>0</v>
      </c>
      <c r="I12" s="3">
        <v>1</v>
      </c>
      <c r="J12" s="5">
        <v>49.71</v>
      </c>
      <c r="K12" s="6">
        <v>0</v>
      </c>
      <c r="L12" s="5">
        <v>23.15</v>
      </c>
      <c r="M12" s="5">
        <f>I12*J12*(1-K12)</f>
        <v>49.71</v>
      </c>
      <c r="N12" s="5">
        <f>I12*L12</f>
        <v>23.15</v>
      </c>
      <c r="O12" s="5">
        <f>M12-N12</f>
        <v>26.560000000000002</v>
      </c>
      <c r="P12" s="2">
        <f>IFERROR(O12/M12,0)</f>
        <v>0.53429893381613358</v>
      </c>
      <c r="Q12" s="4">
        <f>YEAR(SalesDataTable[[#This Row],[Order Date]])</f>
        <v>2026</v>
      </c>
      <c r="R12" s="2" t="str">
        <f>"Q"&amp;ROUNDUP(MONTH(SalesDataTable[[#This Row],[Order Date]])/3,0)</f>
        <v>Q1</v>
      </c>
      <c r="S12" s="3">
        <f>MONTH(SalesDataTable[[#This Row],[Order Date]])</f>
        <v>1</v>
      </c>
      <c r="T12" s="2" t="str">
        <f>TEXT(SalesDataTable[[#This Row],[Order Date]],"mmm")</f>
        <v>Jan</v>
      </c>
    </row>
    <row r="13" spans="1:24" ht="15.75" x14ac:dyDescent="0.25">
      <c r="A13" s="9" t="s">
        <v>2748</v>
      </c>
      <c r="B13" s="8">
        <v>46026</v>
      </c>
      <c r="C13" s="7" t="s">
        <v>5</v>
      </c>
      <c r="D13" s="7" t="s">
        <v>114</v>
      </c>
      <c r="E13" s="7" t="s">
        <v>3</v>
      </c>
      <c r="F13" s="7" t="s">
        <v>2</v>
      </c>
      <c r="G13" s="7" t="s">
        <v>26</v>
      </c>
      <c r="H13" s="7" t="s">
        <v>25</v>
      </c>
      <c r="I13" s="3">
        <v>2</v>
      </c>
      <c r="J13" s="5">
        <v>194.35</v>
      </c>
      <c r="K13" s="6">
        <v>0</v>
      </c>
      <c r="L13" s="5">
        <v>104.22</v>
      </c>
      <c r="M13" s="5">
        <f>I13*J13*(1-K13)</f>
        <v>388.7</v>
      </c>
      <c r="N13" s="5">
        <f>I13*L13</f>
        <v>208.44</v>
      </c>
      <c r="O13" s="5">
        <f>M13-N13</f>
        <v>180.26</v>
      </c>
      <c r="P13" s="2">
        <f>IFERROR(O13/M13,0)</f>
        <v>0.46375096475430921</v>
      </c>
      <c r="Q13" s="4">
        <f>YEAR(SalesDataTable[[#This Row],[Order Date]])</f>
        <v>2026</v>
      </c>
      <c r="R13" s="2" t="str">
        <f>"Q"&amp;ROUNDUP(MONTH(SalesDataTable[[#This Row],[Order Date]])/3,0)</f>
        <v>Q1</v>
      </c>
      <c r="S13" s="3">
        <f>MONTH(SalesDataTable[[#This Row],[Order Date]])</f>
        <v>1</v>
      </c>
      <c r="T13" s="2" t="str">
        <f>TEXT(SalesDataTable[[#This Row],[Order Date]],"mmm")</f>
        <v>Jan</v>
      </c>
    </row>
    <row r="14" spans="1:24" ht="15.75" x14ac:dyDescent="0.25">
      <c r="A14" s="9" t="s">
        <v>2747</v>
      </c>
      <c r="B14" s="8">
        <v>46026</v>
      </c>
      <c r="C14" s="7" t="s">
        <v>9</v>
      </c>
      <c r="D14" s="7" t="s">
        <v>30</v>
      </c>
      <c r="E14" s="7" t="s">
        <v>3</v>
      </c>
      <c r="F14" s="7" t="s">
        <v>2</v>
      </c>
      <c r="G14" s="7" t="s">
        <v>1</v>
      </c>
      <c r="H14" s="7" t="s">
        <v>7</v>
      </c>
      <c r="I14" s="3">
        <v>3</v>
      </c>
      <c r="J14" s="5">
        <v>102.12</v>
      </c>
      <c r="K14" s="6">
        <v>0.1</v>
      </c>
      <c r="L14" s="5">
        <v>51.28</v>
      </c>
      <c r="M14" s="5">
        <f>I14*J14*(1-K14)</f>
        <v>275.72400000000005</v>
      </c>
      <c r="N14" s="5">
        <f>I14*L14</f>
        <v>153.84</v>
      </c>
      <c r="O14" s="5">
        <f>M14-N14</f>
        <v>121.88400000000004</v>
      </c>
      <c r="P14" s="2">
        <f>IFERROR(O14/M14,0)</f>
        <v>0.44205074639857256</v>
      </c>
      <c r="Q14" s="4">
        <f>YEAR(SalesDataTable[[#This Row],[Order Date]])</f>
        <v>2026</v>
      </c>
      <c r="R14" s="2" t="str">
        <f>"Q"&amp;ROUNDUP(MONTH(SalesDataTable[[#This Row],[Order Date]])/3,0)</f>
        <v>Q1</v>
      </c>
      <c r="S14" s="3">
        <f>MONTH(SalesDataTable[[#This Row],[Order Date]])</f>
        <v>1</v>
      </c>
      <c r="T14" s="2" t="str">
        <f>TEXT(SalesDataTable[[#This Row],[Order Date]],"mmm")</f>
        <v>Jan</v>
      </c>
    </row>
    <row r="15" spans="1:24" ht="15.75" x14ac:dyDescent="0.25">
      <c r="A15" s="9" t="s">
        <v>2746</v>
      </c>
      <c r="B15" s="8">
        <v>46026</v>
      </c>
      <c r="C15" s="7" t="s">
        <v>15</v>
      </c>
      <c r="D15" s="7" t="s">
        <v>14</v>
      </c>
      <c r="E15" s="7" t="s">
        <v>13</v>
      </c>
      <c r="F15" s="7" t="s">
        <v>12</v>
      </c>
      <c r="G15" s="7" t="s">
        <v>29</v>
      </c>
      <c r="H15" s="7" t="s">
        <v>39</v>
      </c>
      <c r="I15" s="3">
        <v>1</v>
      </c>
      <c r="J15" s="5">
        <v>46.99</v>
      </c>
      <c r="K15" s="6">
        <v>0.05</v>
      </c>
      <c r="L15" s="5">
        <v>18.11</v>
      </c>
      <c r="M15" s="5">
        <f>I15*J15*(1-K15)</f>
        <v>44.640500000000003</v>
      </c>
      <c r="N15" s="5">
        <f>I15*L15</f>
        <v>18.11</v>
      </c>
      <c r="O15" s="5">
        <f>M15-N15</f>
        <v>26.530500000000004</v>
      </c>
      <c r="P15" s="2">
        <f>IFERROR(O15/M15,0)</f>
        <v>0.59431457980981395</v>
      </c>
      <c r="Q15" s="4">
        <f>YEAR(SalesDataTable[[#This Row],[Order Date]])</f>
        <v>2026</v>
      </c>
      <c r="R15" s="2" t="str">
        <f>"Q"&amp;ROUNDUP(MONTH(SalesDataTable[[#This Row],[Order Date]])/3,0)</f>
        <v>Q1</v>
      </c>
      <c r="S15" s="3">
        <f>MONTH(SalesDataTable[[#This Row],[Order Date]])</f>
        <v>1</v>
      </c>
      <c r="T15" s="2" t="str">
        <f>TEXT(SalesDataTable[[#This Row],[Order Date]],"mmm")</f>
        <v>Jan</v>
      </c>
    </row>
    <row r="16" spans="1:24" ht="15.75" x14ac:dyDescent="0.25">
      <c r="A16" s="9" t="s">
        <v>2745</v>
      </c>
      <c r="B16" s="8">
        <v>46026</v>
      </c>
      <c r="C16" s="7" t="s">
        <v>15</v>
      </c>
      <c r="D16" s="7" t="s">
        <v>61</v>
      </c>
      <c r="E16" s="7" t="s">
        <v>3</v>
      </c>
      <c r="F16" s="7" t="s">
        <v>2</v>
      </c>
      <c r="G16" s="7" t="s">
        <v>34</v>
      </c>
      <c r="H16" s="7" t="s">
        <v>83</v>
      </c>
      <c r="I16" s="3">
        <v>1</v>
      </c>
      <c r="J16" s="5">
        <v>40</v>
      </c>
      <c r="K16" s="6">
        <v>0</v>
      </c>
      <c r="L16" s="5">
        <v>15.04</v>
      </c>
      <c r="M16" s="5">
        <f>I16*J16*(1-K16)</f>
        <v>40</v>
      </c>
      <c r="N16" s="5">
        <f>I16*L16</f>
        <v>15.04</v>
      </c>
      <c r="O16" s="5">
        <f>M16-N16</f>
        <v>24.96</v>
      </c>
      <c r="P16" s="2">
        <f>IFERROR(O16/M16,0)</f>
        <v>0.624</v>
      </c>
      <c r="Q16" s="4">
        <f>YEAR(SalesDataTable[[#This Row],[Order Date]])</f>
        <v>2026</v>
      </c>
      <c r="R16" s="2" t="str">
        <f>"Q"&amp;ROUNDUP(MONTH(SalesDataTable[[#This Row],[Order Date]])/3,0)</f>
        <v>Q1</v>
      </c>
      <c r="S16" s="3">
        <f>MONTH(SalesDataTable[[#This Row],[Order Date]])</f>
        <v>1</v>
      </c>
      <c r="T16" s="2" t="str">
        <f>TEXT(SalesDataTable[[#This Row],[Order Date]],"mmm")</f>
        <v>Jan</v>
      </c>
    </row>
    <row r="17" spans="1:20" ht="15.75" x14ac:dyDescent="0.25">
      <c r="A17" s="9" t="s">
        <v>2744</v>
      </c>
      <c r="B17" s="8">
        <v>46026</v>
      </c>
      <c r="C17" s="7" t="s">
        <v>42</v>
      </c>
      <c r="D17" s="7" t="s">
        <v>119</v>
      </c>
      <c r="E17" s="7" t="s">
        <v>3</v>
      </c>
      <c r="F17" s="7" t="s">
        <v>2</v>
      </c>
      <c r="G17" s="7" t="s">
        <v>22</v>
      </c>
      <c r="H17" s="7" t="s">
        <v>92</v>
      </c>
      <c r="I17" s="3">
        <v>1</v>
      </c>
      <c r="J17" s="5">
        <v>153.38999999999999</v>
      </c>
      <c r="K17" s="6">
        <v>0</v>
      </c>
      <c r="L17" s="5">
        <v>78.59</v>
      </c>
      <c r="M17" s="5">
        <f>I17*J17*(1-K17)</f>
        <v>153.38999999999999</v>
      </c>
      <c r="N17" s="5">
        <f>I17*L17</f>
        <v>78.59</v>
      </c>
      <c r="O17" s="5">
        <f>M17-N17</f>
        <v>74.799999999999983</v>
      </c>
      <c r="P17" s="2">
        <f>IFERROR(O17/M17,0)</f>
        <v>0.48764587000456344</v>
      </c>
      <c r="Q17" s="4">
        <f>YEAR(SalesDataTable[[#This Row],[Order Date]])</f>
        <v>2026</v>
      </c>
      <c r="R17" s="2" t="str">
        <f>"Q"&amp;ROUNDUP(MONTH(SalesDataTable[[#This Row],[Order Date]])/3,0)</f>
        <v>Q1</v>
      </c>
      <c r="S17" s="3">
        <f>MONTH(SalesDataTable[[#This Row],[Order Date]])</f>
        <v>1</v>
      </c>
      <c r="T17" s="2" t="str">
        <f>TEXT(SalesDataTable[[#This Row],[Order Date]],"mmm")</f>
        <v>Jan</v>
      </c>
    </row>
    <row r="18" spans="1:20" ht="15.75" x14ac:dyDescent="0.25">
      <c r="A18" s="9" t="s">
        <v>2743</v>
      </c>
      <c r="B18" s="8">
        <v>46026</v>
      </c>
      <c r="C18" s="7" t="s">
        <v>9</v>
      </c>
      <c r="D18" s="7" t="s">
        <v>30</v>
      </c>
      <c r="E18" s="7" t="s">
        <v>3</v>
      </c>
      <c r="F18" s="7" t="s">
        <v>23</v>
      </c>
      <c r="G18" s="7" t="s">
        <v>34</v>
      </c>
      <c r="H18" s="7" t="s">
        <v>121</v>
      </c>
      <c r="I18" s="3">
        <v>2</v>
      </c>
      <c r="J18" s="5">
        <v>124.97</v>
      </c>
      <c r="K18" s="6">
        <v>0.1</v>
      </c>
      <c r="L18" s="5">
        <v>67.36</v>
      </c>
      <c r="M18" s="5">
        <f>I18*J18*(1-K18)</f>
        <v>224.946</v>
      </c>
      <c r="N18" s="5">
        <f>I18*L18</f>
        <v>134.72</v>
      </c>
      <c r="O18" s="5">
        <f>M18-N18</f>
        <v>90.225999999999999</v>
      </c>
      <c r="P18" s="2">
        <f>IFERROR(O18/M18,0)</f>
        <v>0.40110070861451191</v>
      </c>
      <c r="Q18" s="4">
        <f>YEAR(SalesDataTable[[#This Row],[Order Date]])</f>
        <v>2026</v>
      </c>
      <c r="R18" s="2" t="str">
        <f>"Q"&amp;ROUNDUP(MONTH(SalesDataTable[[#This Row],[Order Date]])/3,0)</f>
        <v>Q1</v>
      </c>
      <c r="S18" s="3">
        <f>MONTH(SalesDataTable[[#This Row],[Order Date]])</f>
        <v>1</v>
      </c>
      <c r="T18" s="2" t="str">
        <f>TEXT(SalesDataTable[[#This Row],[Order Date]],"mmm")</f>
        <v>Jan</v>
      </c>
    </row>
    <row r="19" spans="1:20" ht="15.75" x14ac:dyDescent="0.25">
      <c r="A19" s="9" t="s">
        <v>2742</v>
      </c>
      <c r="B19" s="8">
        <v>46026</v>
      </c>
      <c r="C19" s="7" t="s">
        <v>15</v>
      </c>
      <c r="D19" s="7" t="s">
        <v>51</v>
      </c>
      <c r="E19" s="7" t="s">
        <v>18</v>
      </c>
      <c r="F19" s="7" t="s">
        <v>2</v>
      </c>
      <c r="G19" s="7" t="s">
        <v>1</v>
      </c>
      <c r="H19" s="7" t="s">
        <v>7</v>
      </c>
      <c r="I19" s="3">
        <v>2</v>
      </c>
      <c r="J19" s="5">
        <v>100.12</v>
      </c>
      <c r="K19" s="6">
        <v>0.1</v>
      </c>
      <c r="L19" s="5">
        <v>49.67</v>
      </c>
      <c r="M19" s="5">
        <f>I19*J19*(1-K19)</f>
        <v>180.21600000000001</v>
      </c>
      <c r="N19" s="5">
        <f>I19*L19</f>
        <v>99.34</v>
      </c>
      <c r="O19" s="5">
        <f>M19-N19</f>
        <v>80.876000000000005</v>
      </c>
      <c r="P19" s="2">
        <f>IFERROR(O19/M19,0)</f>
        <v>0.44877258401029874</v>
      </c>
      <c r="Q19" s="4">
        <f>YEAR(SalesDataTable[[#This Row],[Order Date]])</f>
        <v>2026</v>
      </c>
      <c r="R19" s="2" t="str">
        <f>"Q"&amp;ROUNDUP(MONTH(SalesDataTable[[#This Row],[Order Date]])/3,0)</f>
        <v>Q1</v>
      </c>
      <c r="S19" s="3">
        <f>MONTH(SalesDataTable[[#This Row],[Order Date]])</f>
        <v>1</v>
      </c>
      <c r="T19" s="2" t="str">
        <f>TEXT(SalesDataTable[[#This Row],[Order Date]],"mmm")</f>
        <v>Jan</v>
      </c>
    </row>
    <row r="20" spans="1:20" ht="15.75" x14ac:dyDescent="0.25">
      <c r="A20" s="9" t="s">
        <v>2741</v>
      </c>
      <c r="B20" s="8">
        <v>46027</v>
      </c>
      <c r="C20" s="7" t="s">
        <v>15</v>
      </c>
      <c r="D20" s="7" t="s">
        <v>61</v>
      </c>
      <c r="E20" s="7" t="s">
        <v>18</v>
      </c>
      <c r="F20" s="7" t="s">
        <v>23</v>
      </c>
      <c r="G20" s="7" t="s">
        <v>34</v>
      </c>
      <c r="H20" s="7" t="s">
        <v>83</v>
      </c>
      <c r="I20" s="3">
        <v>1</v>
      </c>
      <c r="J20" s="5">
        <v>40.6</v>
      </c>
      <c r="K20" s="6">
        <v>0.15</v>
      </c>
      <c r="L20" s="5">
        <v>14.61</v>
      </c>
      <c r="M20" s="5">
        <f>I20*J20*(1-K20)</f>
        <v>34.51</v>
      </c>
      <c r="N20" s="5">
        <f>I20*L20</f>
        <v>14.61</v>
      </c>
      <c r="O20" s="5">
        <f>M20-N20</f>
        <v>19.899999999999999</v>
      </c>
      <c r="P20" s="2">
        <f>IFERROR(O20/M20,0)</f>
        <v>0.57664445088380178</v>
      </c>
      <c r="Q20" s="4">
        <f>YEAR(SalesDataTable[[#This Row],[Order Date]])</f>
        <v>2026</v>
      </c>
      <c r="R20" s="2" t="str">
        <f>"Q"&amp;ROUNDUP(MONTH(SalesDataTable[[#This Row],[Order Date]])/3,0)</f>
        <v>Q1</v>
      </c>
      <c r="S20" s="3">
        <f>MONTH(SalesDataTable[[#This Row],[Order Date]])</f>
        <v>1</v>
      </c>
      <c r="T20" s="2" t="str">
        <f>TEXT(SalesDataTable[[#This Row],[Order Date]],"mmm")</f>
        <v>Jan</v>
      </c>
    </row>
    <row r="21" spans="1:20" ht="15.75" x14ac:dyDescent="0.25">
      <c r="A21" s="9" t="s">
        <v>2740</v>
      </c>
      <c r="B21" s="8">
        <v>46027</v>
      </c>
      <c r="C21" s="7" t="s">
        <v>15</v>
      </c>
      <c r="D21" s="7" t="s">
        <v>61</v>
      </c>
      <c r="E21" s="7" t="s">
        <v>3</v>
      </c>
      <c r="F21" s="7" t="s">
        <v>2</v>
      </c>
      <c r="G21" s="7" t="s">
        <v>1</v>
      </c>
      <c r="H21" s="7" t="s">
        <v>7</v>
      </c>
      <c r="I21" s="3">
        <v>1</v>
      </c>
      <c r="J21" s="5">
        <v>104.23</v>
      </c>
      <c r="K21" s="6">
        <v>0.1</v>
      </c>
      <c r="L21" s="5">
        <v>51.6</v>
      </c>
      <c r="M21" s="5">
        <f>I21*J21*(1-K21)</f>
        <v>93.807000000000002</v>
      </c>
      <c r="N21" s="5">
        <f>I21*L21</f>
        <v>51.6</v>
      </c>
      <c r="O21" s="5">
        <f>M21-N21</f>
        <v>42.207000000000001</v>
      </c>
      <c r="P21" s="2">
        <f>IFERROR(O21/M21,0)</f>
        <v>0.44993443986056475</v>
      </c>
      <c r="Q21" s="4">
        <f>YEAR(SalesDataTable[[#This Row],[Order Date]])</f>
        <v>2026</v>
      </c>
      <c r="R21" s="2" t="str">
        <f>"Q"&amp;ROUNDUP(MONTH(SalesDataTable[[#This Row],[Order Date]])/3,0)</f>
        <v>Q1</v>
      </c>
      <c r="S21" s="3">
        <f>MONTH(SalesDataTable[[#This Row],[Order Date]])</f>
        <v>1</v>
      </c>
      <c r="T21" s="2" t="str">
        <f>TEXT(SalesDataTable[[#This Row],[Order Date]],"mmm")</f>
        <v>Jan</v>
      </c>
    </row>
    <row r="22" spans="1:20" ht="15.75" x14ac:dyDescent="0.25">
      <c r="A22" s="9" t="s">
        <v>2739</v>
      </c>
      <c r="B22" s="8">
        <v>46027</v>
      </c>
      <c r="C22" s="7" t="s">
        <v>9</v>
      </c>
      <c r="D22" s="7" t="s">
        <v>79</v>
      </c>
      <c r="E22" s="7" t="s">
        <v>13</v>
      </c>
      <c r="F22" s="7" t="s">
        <v>23</v>
      </c>
      <c r="G22" s="7" t="s">
        <v>34</v>
      </c>
      <c r="H22" s="7" t="s">
        <v>121</v>
      </c>
      <c r="I22" s="3">
        <v>5</v>
      </c>
      <c r="J22" s="5">
        <v>122.87</v>
      </c>
      <c r="K22" s="6">
        <v>0.05</v>
      </c>
      <c r="L22" s="5">
        <v>69.67</v>
      </c>
      <c r="M22" s="5">
        <f>I22*J22*(1-K22)</f>
        <v>583.63250000000005</v>
      </c>
      <c r="N22" s="5">
        <f>I22*L22</f>
        <v>348.35</v>
      </c>
      <c r="O22" s="5">
        <f>M22-N22</f>
        <v>235.28250000000003</v>
      </c>
      <c r="P22" s="2">
        <f>IFERROR(O22/M22,0)</f>
        <v>0.40313467807224584</v>
      </c>
      <c r="Q22" s="4">
        <f>YEAR(SalesDataTable[[#This Row],[Order Date]])</f>
        <v>2026</v>
      </c>
      <c r="R22" s="2" t="str">
        <f>"Q"&amp;ROUNDUP(MONTH(SalesDataTable[[#This Row],[Order Date]])/3,0)</f>
        <v>Q1</v>
      </c>
      <c r="S22" s="3">
        <f>MONTH(SalesDataTable[[#This Row],[Order Date]])</f>
        <v>1</v>
      </c>
      <c r="T22" s="2" t="str">
        <f>TEXT(SalesDataTable[[#This Row],[Order Date]],"mmm")</f>
        <v>Jan</v>
      </c>
    </row>
    <row r="23" spans="1:20" ht="15.75" x14ac:dyDescent="0.25">
      <c r="A23" s="9" t="s">
        <v>2738</v>
      </c>
      <c r="B23" s="8">
        <v>46028</v>
      </c>
      <c r="C23" s="7" t="s">
        <v>5</v>
      </c>
      <c r="D23" s="7" t="s">
        <v>4</v>
      </c>
      <c r="E23" s="7" t="s">
        <v>3</v>
      </c>
      <c r="F23" s="7" t="s">
        <v>2</v>
      </c>
      <c r="G23" s="7" t="s">
        <v>29</v>
      </c>
      <c r="H23" s="7" t="s">
        <v>28</v>
      </c>
      <c r="I23" s="3">
        <v>2</v>
      </c>
      <c r="J23" s="5">
        <v>36.619999999999997</v>
      </c>
      <c r="K23" s="6">
        <v>0.05</v>
      </c>
      <c r="L23" s="5">
        <v>13.87</v>
      </c>
      <c r="M23" s="5">
        <f>I23*J23*(1-K23)</f>
        <v>69.577999999999989</v>
      </c>
      <c r="N23" s="5">
        <f>I23*L23</f>
        <v>27.74</v>
      </c>
      <c r="O23" s="5">
        <f>M23-N23</f>
        <v>41.837999999999994</v>
      </c>
      <c r="P23" s="2">
        <f>IFERROR(O23/M23,0)</f>
        <v>0.60131075914800658</v>
      </c>
      <c r="Q23" s="4">
        <f>YEAR(SalesDataTable[[#This Row],[Order Date]])</f>
        <v>2026</v>
      </c>
      <c r="R23" s="2" t="str">
        <f>"Q"&amp;ROUNDUP(MONTH(SalesDataTable[[#This Row],[Order Date]])/3,0)</f>
        <v>Q1</v>
      </c>
      <c r="S23" s="3">
        <f>MONTH(SalesDataTable[[#This Row],[Order Date]])</f>
        <v>1</v>
      </c>
      <c r="T23" s="2" t="str">
        <f>TEXT(SalesDataTable[[#This Row],[Order Date]],"mmm")</f>
        <v>Jan</v>
      </c>
    </row>
    <row r="24" spans="1:20" ht="15.75" x14ac:dyDescent="0.25">
      <c r="A24" s="9" t="s">
        <v>2737</v>
      </c>
      <c r="B24" s="8">
        <v>46028</v>
      </c>
      <c r="C24" s="7" t="s">
        <v>15</v>
      </c>
      <c r="D24" s="7" t="s">
        <v>14</v>
      </c>
      <c r="E24" s="7" t="s">
        <v>3</v>
      </c>
      <c r="F24" s="7" t="s">
        <v>2</v>
      </c>
      <c r="G24" s="7" t="s">
        <v>22</v>
      </c>
      <c r="H24" s="7" t="s">
        <v>44</v>
      </c>
      <c r="I24" s="3">
        <v>1</v>
      </c>
      <c r="J24" s="5">
        <v>93.4</v>
      </c>
      <c r="K24" s="6">
        <v>0</v>
      </c>
      <c r="L24" s="5">
        <v>46.11</v>
      </c>
      <c r="M24" s="5">
        <f>I24*J24*(1-K24)</f>
        <v>93.4</v>
      </c>
      <c r="N24" s="5">
        <f>I24*L24</f>
        <v>46.11</v>
      </c>
      <c r="O24" s="5">
        <f>M24-N24</f>
        <v>47.290000000000006</v>
      </c>
      <c r="P24" s="2">
        <f>IFERROR(O24/M24,0)</f>
        <v>0.50631691648822275</v>
      </c>
      <c r="Q24" s="4">
        <f>YEAR(SalesDataTable[[#This Row],[Order Date]])</f>
        <v>2026</v>
      </c>
      <c r="R24" s="2" t="str">
        <f>"Q"&amp;ROUNDUP(MONTH(SalesDataTable[[#This Row],[Order Date]])/3,0)</f>
        <v>Q1</v>
      </c>
      <c r="S24" s="3">
        <f>MONTH(SalesDataTable[[#This Row],[Order Date]])</f>
        <v>1</v>
      </c>
      <c r="T24" s="2" t="str">
        <f>TEXT(SalesDataTable[[#This Row],[Order Date]],"mmm")</f>
        <v>Jan</v>
      </c>
    </row>
    <row r="25" spans="1:20" ht="15.75" x14ac:dyDescent="0.25">
      <c r="A25" s="9" t="s">
        <v>2736</v>
      </c>
      <c r="B25" s="8">
        <v>46028</v>
      </c>
      <c r="C25" s="7" t="s">
        <v>9</v>
      </c>
      <c r="D25" s="7" t="s">
        <v>79</v>
      </c>
      <c r="E25" s="7" t="s">
        <v>18</v>
      </c>
      <c r="F25" s="7" t="s">
        <v>2</v>
      </c>
      <c r="G25" s="7" t="s">
        <v>26</v>
      </c>
      <c r="H25" s="7" t="s">
        <v>65</v>
      </c>
      <c r="I25" s="3">
        <v>2</v>
      </c>
      <c r="J25" s="5">
        <v>81.260000000000005</v>
      </c>
      <c r="K25" s="6">
        <v>0</v>
      </c>
      <c r="L25" s="5">
        <v>39.119999999999997</v>
      </c>
      <c r="M25" s="5">
        <f>I25*J25*(1-K25)</f>
        <v>162.52000000000001</v>
      </c>
      <c r="N25" s="5">
        <f>I25*L25</f>
        <v>78.239999999999995</v>
      </c>
      <c r="O25" s="5">
        <f>M25-N25</f>
        <v>84.280000000000015</v>
      </c>
      <c r="P25" s="2">
        <f>IFERROR(O25/M25,0)</f>
        <v>0.51858232832882112</v>
      </c>
      <c r="Q25" s="4">
        <f>YEAR(SalesDataTable[[#This Row],[Order Date]])</f>
        <v>2026</v>
      </c>
      <c r="R25" s="2" t="str">
        <f>"Q"&amp;ROUNDUP(MONTH(SalesDataTable[[#This Row],[Order Date]])/3,0)</f>
        <v>Q1</v>
      </c>
      <c r="S25" s="3">
        <f>MONTH(SalesDataTable[[#This Row],[Order Date]])</f>
        <v>1</v>
      </c>
      <c r="T25" s="2" t="str">
        <f>TEXT(SalesDataTable[[#This Row],[Order Date]],"mmm")</f>
        <v>Jan</v>
      </c>
    </row>
    <row r="26" spans="1:20" ht="15.75" x14ac:dyDescent="0.25">
      <c r="A26" s="9" t="s">
        <v>2735</v>
      </c>
      <c r="B26" s="8">
        <v>46028</v>
      </c>
      <c r="C26" s="7" t="s">
        <v>9</v>
      </c>
      <c r="D26" s="7" t="s">
        <v>45</v>
      </c>
      <c r="E26" s="7" t="s">
        <v>18</v>
      </c>
      <c r="F26" s="7" t="s">
        <v>2</v>
      </c>
      <c r="G26" s="7" t="s">
        <v>34</v>
      </c>
      <c r="H26" s="7" t="s">
        <v>74</v>
      </c>
      <c r="I26" s="3">
        <v>2</v>
      </c>
      <c r="J26" s="5">
        <v>35.78</v>
      </c>
      <c r="K26" s="6">
        <v>0</v>
      </c>
      <c r="L26" s="5">
        <v>13.84</v>
      </c>
      <c r="M26" s="5">
        <f>I26*J26*(1-K26)</f>
        <v>71.56</v>
      </c>
      <c r="N26" s="5">
        <f>I26*L26</f>
        <v>27.68</v>
      </c>
      <c r="O26" s="5">
        <f>M26-N26</f>
        <v>43.88</v>
      </c>
      <c r="P26" s="2">
        <f>IFERROR(O26/M26,0)</f>
        <v>0.61319172722191173</v>
      </c>
      <c r="Q26" s="4">
        <f>YEAR(SalesDataTable[[#This Row],[Order Date]])</f>
        <v>2026</v>
      </c>
      <c r="R26" s="2" t="str">
        <f>"Q"&amp;ROUNDUP(MONTH(SalesDataTable[[#This Row],[Order Date]])/3,0)</f>
        <v>Q1</v>
      </c>
      <c r="S26" s="3">
        <f>MONTH(SalesDataTable[[#This Row],[Order Date]])</f>
        <v>1</v>
      </c>
      <c r="T26" s="2" t="str">
        <f>TEXT(SalesDataTable[[#This Row],[Order Date]],"mmm")</f>
        <v>Jan</v>
      </c>
    </row>
    <row r="27" spans="1:20" ht="15.75" x14ac:dyDescent="0.25">
      <c r="A27" s="9" t="s">
        <v>2734</v>
      </c>
      <c r="B27" s="8">
        <v>46029</v>
      </c>
      <c r="C27" s="7" t="s">
        <v>9</v>
      </c>
      <c r="D27" s="7" t="s">
        <v>8</v>
      </c>
      <c r="E27" s="7" t="s">
        <v>18</v>
      </c>
      <c r="F27" s="7" t="s">
        <v>2</v>
      </c>
      <c r="G27" s="7" t="s">
        <v>1</v>
      </c>
      <c r="H27" s="7" t="s">
        <v>11</v>
      </c>
      <c r="I27" s="3">
        <v>3</v>
      </c>
      <c r="J27" s="5">
        <v>81.64</v>
      </c>
      <c r="K27" s="6">
        <v>0</v>
      </c>
      <c r="L27" s="5">
        <v>43.84</v>
      </c>
      <c r="M27" s="5">
        <f>I27*J27*(1-K27)</f>
        <v>244.92000000000002</v>
      </c>
      <c r="N27" s="5">
        <f>I27*L27</f>
        <v>131.52000000000001</v>
      </c>
      <c r="O27" s="5">
        <f>M27-N27</f>
        <v>113.4</v>
      </c>
      <c r="P27" s="2">
        <f>IFERROR(O27/M27,0)</f>
        <v>0.46300832925036745</v>
      </c>
      <c r="Q27" s="4">
        <f>YEAR(SalesDataTable[[#This Row],[Order Date]])</f>
        <v>2026</v>
      </c>
      <c r="R27" s="2" t="str">
        <f>"Q"&amp;ROUNDUP(MONTH(SalesDataTable[[#This Row],[Order Date]])/3,0)</f>
        <v>Q1</v>
      </c>
      <c r="S27" s="3">
        <f>MONTH(SalesDataTable[[#This Row],[Order Date]])</f>
        <v>1</v>
      </c>
      <c r="T27" s="2" t="str">
        <f>TEXT(SalesDataTable[[#This Row],[Order Date]],"mmm")</f>
        <v>Jan</v>
      </c>
    </row>
    <row r="28" spans="1:20" ht="15.75" x14ac:dyDescent="0.25">
      <c r="A28" s="9" t="s">
        <v>2733</v>
      </c>
      <c r="B28" s="8">
        <v>46029</v>
      </c>
      <c r="C28" s="7" t="s">
        <v>9</v>
      </c>
      <c r="D28" s="7" t="s">
        <v>8</v>
      </c>
      <c r="E28" s="7" t="s">
        <v>3</v>
      </c>
      <c r="F28" s="7" t="s">
        <v>23</v>
      </c>
      <c r="G28" s="7" t="s">
        <v>29</v>
      </c>
      <c r="H28" s="7" t="s">
        <v>72</v>
      </c>
      <c r="I28" s="3">
        <v>2</v>
      </c>
      <c r="J28" s="5">
        <v>131.63999999999999</v>
      </c>
      <c r="K28" s="6">
        <v>0.05</v>
      </c>
      <c r="L28" s="5">
        <v>69.02</v>
      </c>
      <c r="M28" s="5">
        <f>I28*J28*(1-K28)</f>
        <v>250.11599999999996</v>
      </c>
      <c r="N28" s="5">
        <f>I28*L28</f>
        <v>138.04</v>
      </c>
      <c r="O28" s="5">
        <f>M28-N28</f>
        <v>112.07599999999996</v>
      </c>
      <c r="P28" s="2">
        <f>IFERROR(O28/M28,0)</f>
        <v>0.44809608341729429</v>
      </c>
      <c r="Q28" s="4">
        <f>YEAR(SalesDataTable[[#This Row],[Order Date]])</f>
        <v>2026</v>
      </c>
      <c r="R28" s="2" t="str">
        <f>"Q"&amp;ROUNDUP(MONTH(SalesDataTable[[#This Row],[Order Date]])/3,0)</f>
        <v>Q1</v>
      </c>
      <c r="S28" s="3">
        <f>MONTH(SalesDataTable[[#This Row],[Order Date]])</f>
        <v>1</v>
      </c>
      <c r="T28" s="2" t="str">
        <f>TEXT(SalesDataTable[[#This Row],[Order Date]],"mmm")</f>
        <v>Jan</v>
      </c>
    </row>
    <row r="29" spans="1:20" ht="15.75" x14ac:dyDescent="0.25">
      <c r="A29" s="9" t="s">
        <v>2732</v>
      </c>
      <c r="B29" s="8">
        <v>46029</v>
      </c>
      <c r="C29" s="7" t="s">
        <v>5</v>
      </c>
      <c r="D29" s="7" t="s">
        <v>114</v>
      </c>
      <c r="E29" s="7" t="s">
        <v>18</v>
      </c>
      <c r="F29" s="7" t="s">
        <v>2</v>
      </c>
      <c r="G29" s="7" t="s">
        <v>22</v>
      </c>
      <c r="H29" s="7" t="s">
        <v>92</v>
      </c>
      <c r="I29" s="3">
        <v>2</v>
      </c>
      <c r="J29" s="5">
        <v>155.35</v>
      </c>
      <c r="K29" s="6">
        <v>0</v>
      </c>
      <c r="L29" s="5">
        <v>80.790000000000006</v>
      </c>
      <c r="M29" s="5">
        <f>I29*J29*(1-K29)</f>
        <v>310.7</v>
      </c>
      <c r="N29" s="5">
        <f>I29*L29</f>
        <v>161.58000000000001</v>
      </c>
      <c r="O29" s="5">
        <f>M29-N29</f>
        <v>149.11999999999998</v>
      </c>
      <c r="P29" s="2">
        <f>IFERROR(O29/M29,0)</f>
        <v>0.47994850337946565</v>
      </c>
      <c r="Q29" s="4">
        <f>YEAR(SalesDataTable[[#This Row],[Order Date]])</f>
        <v>2026</v>
      </c>
      <c r="R29" s="2" t="str">
        <f>"Q"&amp;ROUNDUP(MONTH(SalesDataTable[[#This Row],[Order Date]])/3,0)</f>
        <v>Q1</v>
      </c>
      <c r="S29" s="3">
        <f>MONTH(SalesDataTable[[#This Row],[Order Date]])</f>
        <v>1</v>
      </c>
      <c r="T29" s="2" t="str">
        <f>TEXT(SalesDataTable[[#This Row],[Order Date]],"mmm")</f>
        <v>Jan</v>
      </c>
    </row>
    <row r="30" spans="1:20" ht="15.75" x14ac:dyDescent="0.25">
      <c r="A30" s="9" t="s">
        <v>2731</v>
      </c>
      <c r="B30" s="8">
        <v>46029</v>
      </c>
      <c r="C30" s="7" t="s">
        <v>15</v>
      </c>
      <c r="D30" s="7" t="s">
        <v>61</v>
      </c>
      <c r="E30" s="7" t="s">
        <v>3</v>
      </c>
      <c r="F30" s="7" t="s">
        <v>23</v>
      </c>
      <c r="G30" s="7" t="s">
        <v>34</v>
      </c>
      <c r="H30" s="7" t="s">
        <v>33</v>
      </c>
      <c r="I30" s="3">
        <v>2</v>
      </c>
      <c r="J30" s="5">
        <v>51.56</v>
      </c>
      <c r="K30" s="6">
        <v>0.05</v>
      </c>
      <c r="L30" s="5">
        <v>22.26</v>
      </c>
      <c r="M30" s="5">
        <f>I30*J30*(1-K30)</f>
        <v>97.963999999999999</v>
      </c>
      <c r="N30" s="5">
        <f>I30*L30</f>
        <v>44.52</v>
      </c>
      <c r="O30" s="5">
        <f>M30-N30</f>
        <v>53.443999999999996</v>
      </c>
      <c r="P30" s="2">
        <f>IFERROR(O30/M30,0)</f>
        <v>0.54554734392225712</v>
      </c>
      <c r="Q30" s="4">
        <f>YEAR(SalesDataTable[[#This Row],[Order Date]])</f>
        <v>2026</v>
      </c>
      <c r="R30" s="2" t="str">
        <f>"Q"&amp;ROUNDUP(MONTH(SalesDataTable[[#This Row],[Order Date]])/3,0)</f>
        <v>Q1</v>
      </c>
      <c r="S30" s="3">
        <f>MONTH(SalesDataTable[[#This Row],[Order Date]])</f>
        <v>1</v>
      </c>
      <c r="T30" s="2" t="str">
        <f>TEXT(SalesDataTable[[#This Row],[Order Date]],"mmm")</f>
        <v>Jan</v>
      </c>
    </row>
    <row r="31" spans="1:20" ht="15.75" x14ac:dyDescent="0.25">
      <c r="A31" s="9" t="s">
        <v>2730</v>
      </c>
      <c r="B31" s="8">
        <v>46030</v>
      </c>
      <c r="C31" s="7" t="s">
        <v>9</v>
      </c>
      <c r="D31" s="7" t="s">
        <v>8</v>
      </c>
      <c r="E31" s="7" t="s">
        <v>3</v>
      </c>
      <c r="F31" s="7" t="s">
        <v>2</v>
      </c>
      <c r="G31" s="7" t="s">
        <v>1</v>
      </c>
      <c r="H31" s="7" t="s">
        <v>0</v>
      </c>
      <c r="I31" s="3">
        <v>2</v>
      </c>
      <c r="J31" s="5">
        <v>51.63</v>
      </c>
      <c r="K31" s="6">
        <v>0</v>
      </c>
      <c r="L31" s="5">
        <v>22.54</v>
      </c>
      <c r="M31" s="5">
        <f>I31*J31*(1-K31)</f>
        <v>103.26</v>
      </c>
      <c r="N31" s="5">
        <f>I31*L31</f>
        <v>45.08</v>
      </c>
      <c r="O31" s="5">
        <f>M31-N31</f>
        <v>58.180000000000007</v>
      </c>
      <c r="P31" s="2">
        <f>IFERROR(O31/M31,0)</f>
        <v>0.5634321131125315</v>
      </c>
      <c r="Q31" s="4">
        <f>YEAR(SalesDataTable[[#This Row],[Order Date]])</f>
        <v>2026</v>
      </c>
      <c r="R31" s="2" t="str">
        <f>"Q"&amp;ROUNDUP(MONTH(SalesDataTable[[#This Row],[Order Date]])/3,0)</f>
        <v>Q1</v>
      </c>
      <c r="S31" s="3">
        <f>MONTH(SalesDataTable[[#This Row],[Order Date]])</f>
        <v>1</v>
      </c>
      <c r="T31" s="2" t="str">
        <f>TEXT(SalesDataTable[[#This Row],[Order Date]],"mmm")</f>
        <v>Jan</v>
      </c>
    </row>
    <row r="32" spans="1:20" ht="15.75" x14ac:dyDescent="0.25">
      <c r="A32" s="9" t="s">
        <v>2729</v>
      </c>
      <c r="B32" s="8">
        <v>46030</v>
      </c>
      <c r="C32" s="7" t="s">
        <v>42</v>
      </c>
      <c r="D32" s="7" t="s">
        <v>119</v>
      </c>
      <c r="E32" s="7" t="s">
        <v>60</v>
      </c>
      <c r="F32" s="7" t="s">
        <v>12</v>
      </c>
      <c r="G32" s="7" t="s">
        <v>26</v>
      </c>
      <c r="H32" s="7" t="s">
        <v>56</v>
      </c>
      <c r="I32" s="3">
        <v>5</v>
      </c>
      <c r="J32" s="5">
        <v>344.88</v>
      </c>
      <c r="K32" s="6">
        <v>0.15</v>
      </c>
      <c r="L32" s="5">
        <v>190.66</v>
      </c>
      <c r="M32" s="5">
        <f>I32*J32*(1-K32)</f>
        <v>1465.74</v>
      </c>
      <c r="N32" s="5">
        <f>I32*L32</f>
        <v>953.3</v>
      </c>
      <c r="O32" s="5">
        <f>M32-N32</f>
        <v>512.44000000000005</v>
      </c>
      <c r="P32" s="2">
        <f>IFERROR(O32/M32,0)</f>
        <v>0.34961180018284282</v>
      </c>
      <c r="Q32" s="4">
        <f>YEAR(SalesDataTable[[#This Row],[Order Date]])</f>
        <v>2026</v>
      </c>
      <c r="R32" s="2" t="str">
        <f>"Q"&amp;ROUNDUP(MONTH(SalesDataTable[[#This Row],[Order Date]])/3,0)</f>
        <v>Q1</v>
      </c>
      <c r="S32" s="3">
        <f>MONTH(SalesDataTable[[#This Row],[Order Date]])</f>
        <v>1</v>
      </c>
      <c r="T32" s="2" t="str">
        <f>TEXT(SalesDataTable[[#This Row],[Order Date]],"mmm")</f>
        <v>Jan</v>
      </c>
    </row>
    <row r="33" spans="1:20" ht="15.75" x14ac:dyDescent="0.25">
      <c r="A33" s="9" t="s">
        <v>2728</v>
      </c>
      <c r="B33" s="8">
        <v>46030</v>
      </c>
      <c r="C33" s="7" t="s">
        <v>5</v>
      </c>
      <c r="D33" s="7" t="s">
        <v>114</v>
      </c>
      <c r="E33" s="7" t="s">
        <v>13</v>
      </c>
      <c r="F33" s="7" t="s">
        <v>2</v>
      </c>
      <c r="G33" s="7" t="s">
        <v>22</v>
      </c>
      <c r="H33" s="7" t="s">
        <v>44</v>
      </c>
      <c r="I33" s="3">
        <v>2</v>
      </c>
      <c r="J33" s="5">
        <v>94.06</v>
      </c>
      <c r="K33" s="6">
        <v>0.15</v>
      </c>
      <c r="L33" s="5">
        <v>46.33</v>
      </c>
      <c r="M33" s="5">
        <f>I33*J33*(1-K33)</f>
        <v>159.90199999999999</v>
      </c>
      <c r="N33" s="5">
        <f>I33*L33</f>
        <v>92.66</v>
      </c>
      <c r="O33" s="5">
        <f>M33-N33</f>
        <v>67.24199999999999</v>
      </c>
      <c r="P33" s="2">
        <f>IFERROR(O33/M33,0)</f>
        <v>0.42052006854198193</v>
      </c>
      <c r="Q33" s="4">
        <f>YEAR(SalesDataTable[[#This Row],[Order Date]])</f>
        <v>2026</v>
      </c>
      <c r="R33" s="2" t="str">
        <f>"Q"&amp;ROUNDUP(MONTH(SalesDataTable[[#This Row],[Order Date]])/3,0)</f>
        <v>Q1</v>
      </c>
      <c r="S33" s="3">
        <f>MONTH(SalesDataTable[[#This Row],[Order Date]])</f>
        <v>1</v>
      </c>
      <c r="T33" s="2" t="str">
        <f>TEXT(SalesDataTable[[#This Row],[Order Date]],"mmm")</f>
        <v>Jan</v>
      </c>
    </row>
    <row r="34" spans="1:20" ht="15.75" x14ac:dyDescent="0.25">
      <c r="A34" s="9" t="s">
        <v>2727</v>
      </c>
      <c r="B34" s="8">
        <v>46030</v>
      </c>
      <c r="C34" s="7" t="s">
        <v>42</v>
      </c>
      <c r="D34" s="7" t="s">
        <v>95</v>
      </c>
      <c r="E34" s="7" t="s">
        <v>3</v>
      </c>
      <c r="F34" s="7" t="s">
        <v>12</v>
      </c>
      <c r="G34" s="7" t="s">
        <v>22</v>
      </c>
      <c r="H34" s="7" t="s">
        <v>21</v>
      </c>
      <c r="I34" s="3">
        <v>1</v>
      </c>
      <c r="J34" s="5">
        <v>72.38</v>
      </c>
      <c r="K34" s="6">
        <v>0</v>
      </c>
      <c r="L34" s="5">
        <v>31.65</v>
      </c>
      <c r="M34" s="5">
        <f>I34*J34*(1-K34)</f>
        <v>72.38</v>
      </c>
      <c r="N34" s="5">
        <f>I34*L34</f>
        <v>31.65</v>
      </c>
      <c r="O34" s="5">
        <f>M34-N34</f>
        <v>40.729999999999997</v>
      </c>
      <c r="P34" s="2">
        <f>IFERROR(O34/M34,0)</f>
        <v>0.56272450953302011</v>
      </c>
      <c r="Q34" s="4">
        <f>YEAR(SalesDataTable[[#This Row],[Order Date]])</f>
        <v>2026</v>
      </c>
      <c r="R34" s="2" t="str">
        <f>"Q"&amp;ROUNDUP(MONTH(SalesDataTable[[#This Row],[Order Date]])/3,0)</f>
        <v>Q1</v>
      </c>
      <c r="S34" s="3">
        <f>MONTH(SalesDataTable[[#This Row],[Order Date]])</f>
        <v>1</v>
      </c>
      <c r="T34" s="2" t="str">
        <f>TEXT(SalesDataTable[[#This Row],[Order Date]],"mmm")</f>
        <v>Jan</v>
      </c>
    </row>
    <row r="35" spans="1:20" ht="15.75" x14ac:dyDescent="0.25">
      <c r="A35" s="9" t="s">
        <v>2726</v>
      </c>
      <c r="B35" s="8">
        <v>46030</v>
      </c>
      <c r="C35" s="7" t="s">
        <v>9</v>
      </c>
      <c r="D35" s="7" t="s">
        <v>30</v>
      </c>
      <c r="E35" s="7" t="s">
        <v>3</v>
      </c>
      <c r="F35" s="7" t="s">
        <v>2</v>
      </c>
      <c r="G35" s="7" t="s">
        <v>22</v>
      </c>
      <c r="H35" s="7" t="s">
        <v>92</v>
      </c>
      <c r="I35" s="3">
        <v>1</v>
      </c>
      <c r="J35" s="5">
        <v>153.69</v>
      </c>
      <c r="K35" s="6">
        <v>0</v>
      </c>
      <c r="L35" s="5">
        <v>77.47</v>
      </c>
      <c r="M35" s="5">
        <f>I35*J35*(1-K35)</f>
        <v>153.69</v>
      </c>
      <c r="N35" s="5">
        <f>I35*L35</f>
        <v>77.47</v>
      </c>
      <c r="O35" s="5">
        <f>M35-N35</f>
        <v>76.22</v>
      </c>
      <c r="P35" s="2">
        <f>IFERROR(O35/M35,0)</f>
        <v>0.49593337237295854</v>
      </c>
      <c r="Q35" s="4">
        <f>YEAR(SalesDataTable[[#This Row],[Order Date]])</f>
        <v>2026</v>
      </c>
      <c r="R35" s="2" t="str">
        <f>"Q"&amp;ROUNDUP(MONTH(SalesDataTable[[#This Row],[Order Date]])/3,0)</f>
        <v>Q1</v>
      </c>
      <c r="S35" s="3">
        <f>MONTH(SalesDataTable[[#This Row],[Order Date]])</f>
        <v>1</v>
      </c>
      <c r="T35" s="2" t="str">
        <f>TEXT(SalesDataTable[[#This Row],[Order Date]],"mmm")</f>
        <v>Jan</v>
      </c>
    </row>
    <row r="36" spans="1:20" ht="15.75" x14ac:dyDescent="0.25">
      <c r="A36" s="9" t="s">
        <v>2725</v>
      </c>
      <c r="B36" s="8">
        <v>46031</v>
      </c>
      <c r="C36" s="7" t="s">
        <v>15</v>
      </c>
      <c r="D36" s="7" t="s">
        <v>19</v>
      </c>
      <c r="E36" s="7" t="s">
        <v>60</v>
      </c>
      <c r="F36" s="7" t="s">
        <v>12</v>
      </c>
      <c r="G36" s="7" t="s">
        <v>29</v>
      </c>
      <c r="H36" s="7" t="s">
        <v>88</v>
      </c>
      <c r="I36" s="3">
        <v>15</v>
      </c>
      <c r="J36" s="5">
        <v>168.62</v>
      </c>
      <c r="K36" s="6">
        <v>0.05</v>
      </c>
      <c r="L36" s="5">
        <v>86.09</v>
      </c>
      <c r="M36" s="5">
        <f>I36*J36*(1-K36)</f>
        <v>2402.835</v>
      </c>
      <c r="N36" s="5">
        <f>I36*L36</f>
        <v>1291.3500000000001</v>
      </c>
      <c r="O36" s="5">
        <f>M36-N36</f>
        <v>1111.4849999999999</v>
      </c>
      <c r="P36" s="2">
        <f>IFERROR(O36/M36,0)</f>
        <v>0.46257233642759488</v>
      </c>
      <c r="Q36" s="4">
        <f>YEAR(SalesDataTable[[#This Row],[Order Date]])</f>
        <v>2026</v>
      </c>
      <c r="R36" s="2" t="str">
        <f>"Q"&amp;ROUNDUP(MONTH(SalesDataTable[[#This Row],[Order Date]])/3,0)</f>
        <v>Q1</v>
      </c>
      <c r="S36" s="3">
        <f>MONTH(SalesDataTable[[#This Row],[Order Date]])</f>
        <v>1</v>
      </c>
      <c r="T36" s="2" t="str">
        <f>TEXT(SalesDataTable[[#This Row],[Order Date]],"mmm")</f>
        <v>Jan</v>
      </c>
    </row>
    <row r="37" spans="1:20" ht="15.75" x14ac:dyDescent="0.25">
      <c r="A37" s="9" t="s">
        <v>2724</v>
      </c>
      <c r="B37" s="8">
        <v>46031</v>
      </c>
      <c r="C37" s="7" t="s">
        <v>15</v>
      </c>
      <c r="D37" s="7" t="s">
        <v>51</v>
      </c>
      <c r="E37" s="7" t="s">
        <v>3</v>
      </c>
      <c r="F37" s="7" t="s">
        <v>2</v>
      </c>
      <c r="G37" s="7" t="s">
        <v>22</v>
      </c>
      <c r="H37" s="7" t="s">
        <v>92</v>
      </c>
      <c r="I37" s="3">
        <v>1</v>
      </c>
      <c r="J37" s="5">
        <v>152.75</v>
      </c>
      <c r="K37" s="6">
        <v>0.05</v>
      </c>
      <c r="L37" s="5">
        <v>79.88</v>
      </c>
      <c r="M37" s="5">
        <f>I37*J37*(1-K37)</f>
        <v>145.11249999999998</v>
      </c>
      <c r="N37" s="5">
        <f>I37*L37</f>
        <v>79.88</v>
      </c>
      <c r="O37" s="5">
        <f>M37-N37</f>
        <v>65.232499999999987</v>
      </c>
      <c r="P37" s="2">
        <f>IFERROR(O37/M37,0)</f>
        <v>0.44953053665259707</v>
      </c>
      <c r="Q37" s="4">
        <f>YEAR(SalesDataTable[[#This Row],[Order Date]])</f>
        <v>2026</v>
      </c>
      <c r="R37" s="2" t="str">
        <f>"Q"&amp;ROUNDUP(MONTH(SalesDataTable[[#This Row],[Order Date]])/3,0)</f>
        <v>Q1</v>
      </c>
      <c r="S37" s="3">
        <f>MONTH(SalesDataTable[[#This Row],[Order Date]])</f>
        <v>1</v>
      </c>
      <c r="T37" s="2" t="str">
        <f>TEXT(SalesDataTable[[#This Row],[Order Date]],"mmm")</f>
        <v>Jan</v>
      </c>
    </row>
    <row r="38" spans="1:20" ht="15.75" x14ac:dyDescent="0.25">
      <c r="A38" s="9" t="s">
        <v>2723</v>
      </c>
      <c r="B38" s="8">
        <v>46031</v>
      </c>
      <c r="C38" s="7" t="s">
        <v>9</v>
      </c>
      <c r="D38" s="7" t="s">
        <v>47</v>
      </c>
      <c r="E38" s="7" t="s">
        <v>18</v>
      </c>
      <c r="F38" s="7" t="s">
        <v>2</v>
      </c>
      <c r="G38" s="7" t="s">
        <v>34</v>
      </c>
      <c r="H38" s="7" t="s">
        <v>74</v>
      </c>
      <c r="I38" s="3">
        <v>2</v>
      </c>
      <c r="J38" s="5">
        <v>36.72</v>
      </c>
      <c r="K38" s="6">
        <v>0.05</v>
      </c>
      <c r="L38" s="5">
        <v>14.15</v>
      </c>
      <c r="M38" s="5">
        <f>I38*J38*(1-K38)</f>
        <v>69.768000000000001</v>
      </c>
      <c r="N38" s="5">
        <f>I38*L38</f>
        <v>28.3</v>
      </c>
      <c r="O38" s="5">
        <f>M38-N38</f>
        <v>41.468000000000004</v>
      </c>
      <c r="P38" s="2">
        <f>IFERROR(O38/M38,0)</f>
        <v>0.59436991170737308</v>
      </c>
      <c r="Q38" s="4">
        <f>YEAR(SalesDataTable[[#This Row],[Order Date]])</f>
        <v>2026</v>
      </c>
      <c r="R38" s="2" t="str">
        <f>"Q"&amp;ROUNDUP(MONTH(SalesDataTable[[#This Row],[Order Date]])/3,0)</f>
        <v>Q1</v>
      </c>
      <c r="S38" s="3">
        <f>MONTH(SalesDataTable[[#This Row],[Order Date]])</f>
        <v>1</v>
      </c>
      <c r="T38" s="2" t="str">
        <f>TEXT(SalesDataTable[[#This Row],[Order Date]],"mmm")</f>
        <v>Jan</v>
      </c>
    </row>
    <row r="39" spans="1:20" ht="15.75" x14ac:dyDescent="0.25">
      <c r="A39" s="9" t="s">
        <v>2722</v>
      </c>
      <c r="B39" s="8">
        <v>46032</v>
      </c>
      <c r="C39" s="7" t="s">
        <v>42</v>
      </c>
      <c r="D39" s="7" t="s">
        <v>41</v>
      </c>
      <c r="E39" s="7" t="s">
        <v>3</v>
      </c>
      <c r="F39" s="7" t="s">
        <v>23</v>
      </c>
      <c r="G39" s="7" t="s">
        <v>22</v>
      </c>
      <c r="H39" s="7" t="s">
        <v>37</v>
      </c>
      <c r="I39" s="3">
        <v>6</v>
      </c>
      <c r="J39" s="5">
        <v>141.31</v>
      </c>
      <c r="K39" s="6">
        <v>0.05</v>
      </c>
      <c r="L39" s="5">
        <v>79.349999999999994</v>
      </c>
      <c r="M39" s="5">
        <f>I39*J39*(1-K39)</f>
        <v>805.46699999999998</v>
      </c>
      <c r="N39" s="5">
        <f>I39*L39</f>
        <v>476.09999999999997</v>
      </c>
      <c r="O39" s="5">
        <f>M39-N39</f>
        <v>329.36700000000002</v>
      </c>
      <c r="P39" s="2">
        <f>IFERROR(O39/M39,0)</f>
        <v>0.4089143316858419</v>
      </c>
      <c r="Q39" s="4">
        <f>YEAR(SalesDataTable[[#This Row],[Order Date]])</f>
        <v>2026</v>
      </c>
      <c r="R39" s="2" t="str">
        <f>"Q"&amp;ROUNDUP(MONTH(SalesDataTable[[#This Row],[Order Date]])/3,0)</f>
        <v>Q1</v>
      </c>
      <c r="S39" s="3">
        <f>MONTH(SalesDataTable[[#This Row],[Order Date]])</f>
        <v>1</v>
      </c>
      <c r="T39" s="2" t="str">
        <f>TEXT(SalesDataTable[[#This Row],[Order Date]],"mmm")</f>
        <v>Jan</v>
      </c>
    </row>
    <row r="40" spans="1:20" ht="15.75" x14ac:dyDescent="0.25">
      <c r="A40" s="9" t="s">
        <v>2721</v>
      </c>
      <c r="B40" s="8">
        <v>46032</v>
      </c>
      <c r="C40" s="7" t="s">
        <v>5</v>
      </c>
      <c r="D40" s="7" t="s">
        <v>4</v>
      </c>
      <c r="E40" s="7" t="s">
        <v>3</v>
      </c>
      <c r="F40" s="7" t="s">
        <v>12</v>
      </c>
      <c r="G40" s="7" t="s">
        <v>26</v>
      </c>
      <c r="H40" s="7" t="s">
        <v>50</v>
      </c>
      <c r="I40" s="3">
        <v>2</v>
      </c>
      <c r="J40" s="5">
        <v>121.23</v>
      </c>
      <c r="K40" s="6">
        <v>0</v>
      </c>
      <c r="L40" s="5">
        <v>59.66</v>
      </c>
      <c r="M40" s="5">
        <f>I40*J40*(1-K40)</f>
        <v>242.46</v>
      </c>
      <c r="N40" s="5">
        <f>I40*L40</f>
        <v>119.32</v>
      </c>
      <c r="O40" s="5">
        <f>M40-N40</f>
        <v>123.14000000000001</v>
      </c>
      <c r="P40" s="2">
        <f>IFERROR(O40/M40,0)</f>
        <v>0.50787758805576178</v>
      </c>
      <c r="Q40" s="4">
        <f>YEAR(SalesDataTable[[#This Row],[Order Date]])</f>
        <v>2026</v>
      </c>
      <c r="R40" s="2" t="str">
        <f>"Q"&amp;ROUNDUP(MONTH(SalesDataTable[[#This Row],[Order Date]])/3,0)</f>
        <v>Q1</v>
      </c>
      <c r="S40" s="3">
        <f>MONTH(SalesDataTable[[#This Row],[Order Date]])</f>
        <v>1</v>
      </c>
      <c r="T40" s="2" t="str">
        <f>TEXT(SalesDataTable[[#This Row],[Order Date]],"mmm")</f>
        <v>Jan</v>
      </c>
    </row>
    <row r="41" spans="1:20" ht="15.75" x14ac:dyDescent="0.25">
      <c r="A41" s="9" t="s">
        <v>2720</v>
      </c>
      <c r="B41" s="8">
        <v>46032</v>
      </c>
      <c r="C41" s="7" t="s">
        <v>15</v>
      </c>
      <c r="D41" s="7" t="s">
        <v>61</v>
      </c>
      <c r="E41" s="7" t="s">
        <v>3</v>
      </c>
      <c r="F41" s="7" t="s">
        <v>2</v>
      </c>
      <c r="G41" s="7" t="s">
        <v>29</v>
      </c>
      <c r="H41" s="7" t="s">
        <v>88</v>
      </c>
      <c r="I41" s="3">
        <v>3</v>
      </c>
      <c r="J41" s="5">
        <v>161.58000000000001</v>
      </c>
      <c r="K41" s="6">
        <v>0</v>
      </c>
      <c r="L41" s="5">
        <v>85.58</v>
      </c>
      <c r="M41" s="5">
        <f>I41*J41*(1-K41)</f>
        <v>484.74</v>
      </c>
      <c r="N41" s="5">
        <f>I41*L41</f>
        <v>256.74</v>
      </c>
      <c r="O41" s="5">
        <f>M41-N41</f>
        <v>228</v>
      </c>
      <c r="P41" s="2">
        <f>IFERROR(O41/M41,0)</f>
        <v>0.47035524198539425</v>
      </c>
      <c r="Q41" s="4">
        <f>YEAR(SalesDataTable[[#This Row],[Order Date]])</f>
        <v>2026</v>
      </c>
      <c r="R41" s="2" t="str">
        <f>"Q"&amp;ROUNDUP(MONTH(SalesDataTable[[#This Row],[Order Date]])/3,0)</f>
        <v>Q1</v>
      </c>
      <c r="S41" s="3">
        <f>MONTH(SalesDataTable[[#This Row],[Order Date]])</f>
        <v>1</v>
      </c>
      <c r="T41" s="2" t="str">
        <f>TEXT(SalesDataTable[[#This Row],[Order Date]],"mmm")</f>
        <v>Jan</v>
      </c>
    </row>
    <row r="42" spans="1:20" ht="15.75" x14ac:dyDescent="0.25">
      <c r="A42" s="9" t="s">
        <v>2719</v>
      </c>
      <c r="B42" s="8">
        <v>46032</v>
      </c>
      <c r="C42" s="7" t="s">
        <v>15</v>
      </c>
      <c r="D42" s="7" t="s">
        <v>61</v>
      </c>
      <c r="E42" s="7" t="s">
        <v>13</v>
      </c>
      <c r="F42" s="7" t="s">
        <v>23</v>
      </c>
      <c r="G42" s="7" t="s">
        <v>29</v>
      </c>
      <c r="H42" s="7" t="s">
        <v>88</v>
      </c>
      <c r="I42" s="3">
        <v>2</v>
      </c>
      <c r="J42" s="5">
        <v>166.84</v>
      </c>
      <c r="K42" s="6">
        <v>0</v>
      </c>
      <c r="L42" s="5">
        <v>88.67</v>
      </c>
      <c r="M42" s="5">
        <f>I42*J42*(1-K42)</f>
        <v>333.68</v>
      </c>
      <c r="N42" s="5">
        <f>I42*L42</f>
        <v>177.34</v>
      </c>
      <c r="O42" s="5">
        <f>M42-N42</f>
        <v>156.34</v>
      </c>
      <c r="P42" s="2">
        <f>IFERROR(O42/M42,0)</f>
        <v>0.4685327259649964</v>
      </c>
      <c r="Q42" s="4">
        <f>YEAR(SalesDataTable[[#This Row],[Order Date]])</f>
        <v>2026</v>
      </c>
      <c r="R42" s="2" t="str">
        <f>"Q"&amp;ROUNDUP(MONTH(SalesDataTable[[#This Row],[Order Date]])/3,0)</f>
        <v>Q1</v>
      </c>
      <c r="S42" s="3">
        <f>MONTH(SalesDataTable[[#This Row],[Order Date]])</f>
        <v>1</v>
      </c>
      <c r="T42" s="2" t="str">
        <f>TEXT(SalesDataTable[[#This Row],[Order Date]],"mmm")</f>
        <v>Jan</v>
      </c>
    </row>
    <row r="43" spans="1:20" ht="15.75" x14ac:dyDescent="0.25">
      <c r="A43" s="9" t="s">
        <v>2718</v>
      </c>
      <c r="B43" s="8">
        <v>46033</v>
      </c>
      <c r="C43" s="7" t="s">
        <v>5</v>
      </c>
      <c r="D43" s="7" t="s">
        <v>69</v>
      </c>
      <c r="E43" s="7" t="s">
        <v>3</v>
      </c>
      <c r="F43" s="7" t="s">
        <v>23</v>
      </c>
      <c r="G43" s="7" t="s">
        <v>22</v>
      </c>
      <c r="H43" s="7" t="s">
        <v>92</v>
      </c>
      <c r="I43" s="3">
        <v>1</v>
      </c>
      <c r="J43" s="5">
        <v>150.96</v>
      </c>
      <c r="K43" s="6">
        <v>0</v>
      </c>
      <c r="L43" s="5">
        <v>77.5</v>
      </c>
      <c r="M43" s="5">
        <f>I43*J43*(1-K43)</f>
        <v>150.96</v>
      </c>
      <c r="N43" s="5">
        <f>I43*L43</f>
        <v>77.5</v>
      </c>
      <c r="O43" s="5">
        <f>M43-N43</f>
        <v>73.460000000000008</v>
      </c>
      <c r="P43" s="2">
        <f>IFERROR(O43/M43,0)</f>
        <v>0.48661897191308956</v>
      </c>
      <c r="Q43" s="4">
        <f>YEAR(SalesDataTable[[#This Row],[Order Date]])</f>
        <v>2026</v>
      </c>
      <c r="R43" s="2" t="str">
        <f>"Q"&amp;ROUNDUP(MONTH(SalesDataTable[[#This Row],[Order Date]])/3,0)</f>
        <v>Q1</v>
      </c>
      <c r="S43" s="3">
        <f>MONTH(SalesDataTable[[#This Row],[Order Date]])</f>
        <v>1</v>
      </c>
      <c r="T43" s="2" t="str">
        <f>TEXT(SalesDataTable[[#This Row],[Order Date]],"mmm")</f>
        <v>Jan</v>
      </c>
    </row>
    <row r="44" spans="1:20" ht="15.75" x14ac:dyDescent="0.25">
      <c r="A44" s="9" t="s">
        <v>2717</v>
      </c>
      <c r="B44" s="8">
        <v>46033</v>
      </c>
      <c r="C44" s="7" t="s">
        <v>15</v>
      </c>
      <c r="D44" s="7" t="s">
        <v>14</v>
      </c>
      <c r="E44" s="7" t="s">
        <v>13</v>
      </c>
      <c r="F44" s="7" t="s">
        <v>23</v>
      </c>
      <c r="G44" s="7" t="s">
        <v>29</v>
      </c>
      <c r="H44" s="7" t="s">
        <v>28</v>
      </c>
      <c r="I44" s="3">
        <v>3</v>
      </c>
      <c r="J44" s="5">
        <v>36.33</v>
      </c>
      <c r="K44" s="6">
        <v>0.05</v>
      </c>
      <c r="L44" s="5">
        <v>13.27</v>
      </c>
      <c r="M44" s="5">
        <f>I44*J44*(1-K44)</f>
        <v>103.54049999999999</v>
      </c>
      <c r="N44" s="5">
        <f>I44*L44</f>
        <v>39.81</v>
      </c>
      <c r="O44" s="5">
        <f>M44-N44</f>
        <v>63.730499999999992</v>
      </c>
      <c r="P44" s="2">
        <f>IFERROR(O44/M44,0)</f>
        <v>0.61551277036521934</v>
      </c>
      <c r="Q44" s="4">
        <f>YEAR(SalesDataTable[[#This Row],[Order Date]])</f>
        <v>2026</v>
      </c>
      <c r="R44" s="2" t="str">
        <f>"Q"&amp;ROUNDUP(MONTH(SalesDataTable[[#This Row],[Order Date]])/3,0)</f>
        <v>Q1</v>
      </c>
      <c r="S44" s="3">
        <f>MONTH(SalesDataTable[[#This Row],[Order Date]])</f>
        <v>1</v>
      </c>
      <c r="T44" s="2" t="str">
        <f>TEXT(SalesDataTable[[#This Row],[Order Date]],"mmm")</f>
        <v>Jan</v>
      </c>
    </row>
    <row r="45" spans="1:20" ht="15.75" x14ac:dyDescent="0.25">
      <c r="A45" s="9" t="s">
        <v>2716</v>
      </c>
      <c r="B45" s="8">
        <v>46033</v>
      </c>
      <c r="C45" s="7" t="s">
        <v>15</v>
      </c>
      <c r="D45" s="7" t="s">
        <v>61</v>
      </c>
      <c r="E45" s="7" t="s">
        <v>3</v>
      </c>
      <c r="F45" s="7" t="s">
        <v>23</v>
      </c>
      <c r="G45" s="7" t="s">
        <v>29</v>
      </c>
      <c r="H45" s="7" t="s">
        <v>28</v>
      </c>
      <c r="I45" s="3">
        <v>1</v>
      </c>
      <c r="J45" s="5">
        <v>35.340000000000003</v>
      </c>
      <c r="K45" s="6">
        <v>0.1</v>
      </c>
      <c r="L45" s="5">
        <v>13.36</v>
      </c>
      <c r="M45" s="5">
        <f>I45*J45*(1-K45)</f>
        <v>31.806000000000004</v>
      </c>
      <c r="N45" s="5">
        <f>I45*L45</f>
        <v>13.36</v>
      </c>
      <c r="O45" s="5">
        <f>M45-N45</f>
        <v>18.446000000000005</v>
      </c>
      <c r="P45" s="2">
        <f>IFERROR(O45/M45,0)</f>
        <v>0.5799534678991386</v>
      </c>
      <c r="Q45" s="4">
        <f>YEAR(SalesDataTable[[#This Row],[Order Date]])</f>
        <v>2026</v>
      </c>
      <c r="R45" s="2" t="str">
        <f>"Q"&amp;ROUNDUP(MONTH(SalesDataTable[[#This Row],[Order Date]])/3,0)</f>
        <v>Q1</v>
      </c>
      <c r="S45" s="3">
        <f>MONTH(SalesDataTable[[#This Row],[Order Date]])</f>
        <v>1</v>
      </c>
      <c r="T45" s="2" t="str">
        <f>TEXT(SalesDataTable[[#This Row],[Order Date]],"mmm")</f>
        <v>Jan</v>
      </c>
    </row>
    <row r="46" spans="1:20" ht="15.75" x14ac:dyDescent="0.25">
      <c r="A46" s="9" t="s">
        <v>2715</v>
      </c>
      <c r="B46" s="8">
        <v>46033</v>
      </c>
      <c r="C46" s="7" t="s">
        <v>15</v>
      </c>
      <c r="D46" s="7" t="s">
        <v>61</v>
      </c>
      <c r="E46" s="7" t="s">
        <v>3</v>
      </c>
      <c r="F46" s="7" t="s">
        <v>23</v>
      </c>
      <c r="G46" s="7" t="s">
        <v>29</v>
      </c>
      <c r="H46" s="7" t="s">
        <v>39</v>
      </c>
      <c r="I46" s="3">
        <v>2</v>
      </c>
      <c r="J46" s="5">
        <v>46.27</v>
      </c>
      <c r="K46" s="6">
        <v>0</v>
      </c>
      <c r="L46" s="5">
        <v>18.23</v>
      </c>
      <c r="M46" s="5">
        <f>I46*J46*(1-K46)</f>
        <v>92.54</v>
      </c>
      <c r="N46" s="5">
        <f>I46*L46</f>
        <v>36.46</v>
      </c>
      <c r="O46" s="5">
        <f>M46-N46</f>
        <v>56.080000000000005</v>
      </c>
      <c r="P46" s="2">
        <f>IFERROR(O46/M46,0)</f>
        <v>0.60600821266479366</v>
      </c>
      <c r="Q46" s="4">
        <f>YEAR(SalesDataTable[[#This Row],[Order Date]])</f>
        <v>2026</v>
      </c>
      <c r="R46" s="2" t="str">
        <f>"Q"&amp;ROUNDUP(MONTH(SalesDataTable[[#This Row],[Order Date]])/3,0)</f>
        <v>Q1</v>
      </c>
      <c r="S46" s="3">
        <f>MONTH(SalesDataTable[[#This Row],[Order Date]])</f>
        <v>1</v>
      </c>
      <c r="T46" s="2" t="str">
        <f>TEXT(SalesDataTable[[#This Row],[Order Date]],"mmm")</f>
        <v>Jan</v>
      </c>
    </row>
    <row r="47" spans="1:20" ht="15.75" x14ac:dyDescent="0.25">
      <c r="A47" s="9" t="s">
        <v>2714</v>
      </c>
      <c r="B47" s="8">
        <v>46033</v>
      </c>
      <c r="C47" s="7" t="s">
        <v>15</v>
      </c>
      <c r="D47" s="7" t="s">
        <v>14</v>
      </c>
      <c r="E47" s="7" t="s">
        <v>3</v>
      </c>
      <c r="F47" s="7" t="s">
        <v>23</v>
      </c>
      <c r="G47" s="7" t="s">
        <v>1</v>
      </c>
      <c r="H47" s="7" t="s">
        <v>11</v>
      </c>
      <c r="I47" s="3">
        <v>1</v>
      </c>
      <c r="J47" s="5">
        <v>79.930000000000007</v>
      </c>
      <c r="K47" s="6">
        <v>0.05</v>
      </c>
      <c r="L47" s="5">
        <v>43.73</v>
      </c>
      <c r="M47" s="5">
        <f>I47*J47*(1-K47)</f>
        <v>75.933500000000009</v>
      </c>
      <c r="N47" s="5">
        <f>I47*L47</f>
        <v>43.73</v>
      </c>
      <c r="O47" s="5">
        <f>M47-N47</f>
        <v>32.203500000000012</v>
      </c>
      <c r="P47" s="2">
        <f>IFERROR(O47/M47,0)</f>
        <v>0.42410135184075554</v>
      </c>
      <c r="Q47" s="4">
        <f>YEAR(SalesDataTable[[#This Row],[Order Date]])</f>
        <v>2026</v>
      </c>
      <c r="R47" s="2" t="str">
        <f>"Q"&amp;ROUNDUP(MONTH(SalesDataTable[[#This Row],[Order Date]])/3,0)</f>
        <v>Q1</v>
      </c>
      <c r="S47" s="3">
        <f>MONTH(SalesDataTable[[#This Row],[Order Date]])</f>
        <v>1</v>
      </c>
      <c r="T47" s="2" t="str">
        <f>TEXT(SalesDataTable[[#This Row],[Order Date]],"mmm")</f>
        <v>Jan</v>
      </c>
    </row>
    <row r="48" spans="1:20" ht="15.75" x14ac:dyDescent="0.25">
      <c r="A48" s="9" t="s">
        <v>2713</v>
      </c>
      <c r="B48" s="8">
        <v>46034</v>
      </c>
      <c r="C48" s="7" t="s">
        <v>9</v>
      </c>
      <c r="D48" s="7" t="s">
        <v>8</v>
      </c>
      <c r="E48" s="7" t="s">
        <v>13</v>
      </c>
      <c r="F48" s="7" t="s">
        <v>2</v>
      </c>
      <c r="G48" s="7" t="s">
        <v>22</v>
      </c>
      <c r="H48" s="7" t="s">
        <v>37</v>
      </c>
      <c r="I48" s="3">
        <v>1</v>
      </c>
      <c r="J48" s="5">
        <v>141.25</v>
      </c>
      <c r="K48" s="6">
        <v>0</v>
      </c>
      <c r="L48" s="5">
        <v>78.72</v>
      </c>
      <c r="M48" s="5">
        <f>I48*J48*(1-K48)</f>
        <v>141.25</v>
      </c>
      <c r="N48" s="5">
        <f>I48*L48</f>
        <v>78.72</v>
      </c>
      <c r="O48" s="5">
        <f>M48-N48</f>
        <v>62.53</v>
      </c>
      <c r="P48" s="2">
        <f>IFERROR(O48/M48,0)</f>
        <v>0.44269026548672569</v>
      </c>
      <c r="Q48" s="4">
        <f>YEAR(SalesDataTable[[#This Row],[Order Date]])</f>
        <v>2026</v>
      </c>
      <c r="R48" s="2" t="str">
        <f>"Q"&amp;ROUNDUP(MONTH(SalesDataTable[[#This Row],[Order Date]])/3,0)</f>
        <v>Q1</v>
      </c>
      <c r="S48" s="3">
        <f>MONTH(SalesDataTable[[#This Row],[Order Date]])</f>
        <v>1</v>
      </c>
      <c r="T48" s="2" t="str">
        <f>TEXT(SalesDataTable[[#This Row],[Order Date]],"mmm")</f>
        <v>Jan</v>
      </c>
    </row>
    <row r="49" spans="1:20" ht="15.75" x14ac:dyDescent="0.25">
      <c r="A49" s="9" t="s">
        <v>2712</v>
      </c>
      <c r="B49" s="8">
        <v>46034</v>
      </c>
      <c r="C49" s="7" t="s">
        <v>15</v>
      </c>
      <c r="D49" s="7" t="s">
        <v>61</v>
      </c>
      <c r="E49" s="7" t="s">
        <v>3</v>
      </c>
      <c r="F49" s="7" t="s">
        <v>23</v>
      </c>
      <c r="G49" s="7" t="s">
        <v>1</v>
      </c>
      <c r="H49" s="7" t="s">
        <v>7</v>
      </c>
      <c r="I49" s="3">
        <v>2</v>
      </c>
      <c r="J49" s="5">
        <v>103.64</v>
      </c>
      <c r="K49" s="6">
        <v>0.1</v>
      </c>
      <c r="L49" s="5">
        <v>50.96</v>
      </c>
      <c r="M49" s="5">
        <f>I49*J49*(1-K49)</f>
        <v>186.55199999999999</v>
      </c>
      <c r="N49" s="5">
        <f>I49*L49</f>
        <v>101.92</v>
      </c>
      <c r="O49" s="5">
        <f>M49-N49</f>
        <v>84.631999999999991</v>
      </c>
      <c r="P49" s="2">
        <f>IFERROR(O49/M49,0)</f>
        <v>0.45366439384193147</v>
      </c>
      <c r="Q49" s="4">
        <f>YEAR(SalesDataTable[[#This Row],[Order Date]])</f>
        <v>2026</v>
      </c>
      <c r="R49" s="2" t="str">
        <f>"Q"&amp;ROUNDUP(MONTH(SalesDataTable[[#This Row],[Order Date]])/3,0)</f>
        <v>Q1</v>
      </c>
      <c r="S49" s="3">
        <f>MONTH(SalesDataTable[[#This Row],[Order Date]])</f>
        <v>1</v>
      </c>
      <c r="T49" s="2" t="str">
        <f>TEXT(SalesDataTable[[#This Row],[Order Date]],"mmm")</f>
        <v>Jan</v>
      </c>
    </row>
    <row r="50" spans="1:20" ht="15.75" x14ac:dyDescent="0.25">
      <c r="A50" s="9" t="s">
        <v>2711</v>
      </c>
      <c r="B50" s="8">
        <v>46034</v>
      </c>
      <c r="C50" s="7" t="s">
        <v>42</v>
      </c>
      <c r="D50" s="7" t="s">
        <v>95</v>
      </c>
      <c r="E50" s="7" t="s">
        <v>3</v>
      </c>
      <c r="F50" s="7" t="s">
        <v>2</v>
      </c>
      <c r="G50" s="7" t="s">
        <v>29</v>
      </c>
      <c r="H50" s="7" t="s">
        <v>72</v>
      </c>
      <c r="I50" s="3">
        <v>1</v>
      </c>
      <c r="J50" s="5">
        <v>136.18</v>
      </c>
      <c r="K50" s="6">
        <v>0</v>
      </c>
      <c r="L50" s="5">
        <v>68.34</v>
      </c>
      <c r="M50" s="5">
        <f>I50*J50*(1-K50)</f>
        <v>136.18</v>
      </c>
      <c r="N50" s="5">
        <f>I50*L50</f>
        <v>68.34</v>
      </c>
      <c r="O50" s="5">
        <f>M50-N50</f>
        <v>67.84</v>
      </c>
      <c r="P50" s="2">
        <f>IFERROR(O50/M50,0)</f>
        <v>0.498164194448524</v>
      </c>
      <c r="Q50" s="4">
        <f>YEAR(SalesDataTable[[#This Row],[Order Date]])</f>
        <v>2026</v>
      </c>
      <c r="R50" s="2" t="str">
        <f>"Q"&amp;ROUNDUP(MONTH(SalesDataTable[[#This Row],[Order Date]])/3,0)</f>
        <v>Q1</v>
      </c>
      <c r="S50" s="3">
        <f>MONTH(SalesDataTable[[#This Row],[Order Date]])</f>
        <v>1</v>
      </c>
      <c r="T50" s="2" t="str">
        <f>TEXT(SalesDataTable[[#This Row],[Order Date]],"mmm")</f>
        <v>Jan</v>
      </c>
    </row>
    <row r="51" spans="1:20" ht="15.75" x14ac:dyDescent="0.25">
      <c r="A51" s="9" t="s">
        <v>2710</v>
      </c>
      <c r="B51" s="8">
        <v>46034</v>
      </c>
      <c r="C51" s="7" t="s">
        <v>5</v>
      </c>
      <c r="D51" s="7" t="s">
        <v>66</v>
      </c>
      <c r="E51" s="7" t="s">
        <v>18</v>
      </c>
      <c r="F51" s="7" t="s">
        <v>2</v>
      </c>
      <c r="G51" s="7" t="s">
        <v>34</v>
      </c>
      <c r="H51" s="7" t="s">
        <v>74</v>
      </c>
      <c r="I51" s="3">
        <v>1</v>
      </c>
      <c r="J51" s="5">
        <v>36.43</v>
      </c>
      <c r="K51" s="6">
        <v>0</v>
      </c>
      <c r="L51" s="5">
        <v>14.33</v>
      </c>
      <c r="M51" s="5">
        <f>I51*J51*(1-K51)</f>
        <v>36.43</v>
      </c>
      <c r="N51" s="5">
        <f>I51*L51</f>
        <v>14.33</v>
      </c>
      <c r="O51" s="5">
        <f>M51-N51</f>
        <v>22.1</v>
      </c>
      <c r="P51" s="2">
        <f>IFERROR(O51/M51,0)</f>
        <v>0.60664287674993145</v>
      </c>
      <c r="Q51" s="4">
        <f>YEAR(SalesDataTable[[#This Row],[Order Date]])</f>
        <v>2026</v>
      </c>
      <c r="R51" s="2" t="str">
        <f>"Q"&amp;ROUNDUP(MONTH(SalesDataTable[[#This Row],[Order Date]])/3,0)</f>
        <v>Q1</v>
      </c>
      <c r="S51" s="3">
        <f>MONTH(SalesDataTable[[#This Row],[Order Date]])</f>
        <v>1</v>
      </c>
      <c r="T51" s="2" t="str">
        <f>TEXT(SalesDataTable[[#This Row],[Order Date]],"mmm")</f>
        <v>Jan</v>
      </c>
    </row>
    <row r="52" spans="1:20" ht="15.75" x14ac:dyDescent="0.25">
      <c r="A52" s="9" t="s">
        <v>2709</v>
      </c>
      <c r="B52" s="8">
        <v>46034</v>
      </c>
      <c r="C52" s="7" t="s">
        <v>15</v>
      </c>
      <c r="D52" s="7" t="s">
        <v>14</v>
      </c>
      <c r="E52" s="7" t="s">
        <v>3</v>
      </c>
      <c r="F52" s="7" t="s">
        <v>2</v>
      </c>
      <c r="G52" s="7" t="s">
        <v>34</v>
      </c>
      <c r="H52" s="7" t="s">
        <v>33</v>
      </c>
      <c r="I52" s="3">
        <v>2</v>
      </c>
      <c r="J52" s="5">
        <v>50.51</v>
      </c>
      <c r="K52" s="6">
        <v>0.1</v>
      </c>
      <c r="L52" s="5">
        <v>21.84</v>
      </c>
      <c r="M52" s="5">
        <f>I52*J52*(1-K52)</f>
        <v>90.917999999999992</v>
      </c>
      <c r="N52" s="5">
        <f>I52*L52</f>
        <v>43.68</v>
      </c>
      <c r="O52" s="5">
        <f>M52-N52</f>
        <v>47.237999999999992</v>
      </c>
      <c r="P52" s="2">
        <f>IFERROR(O52/M52,0)</f>
        <v>0.5195670824259222</v>
      </c>
      <c r="Q52" s="4">
        <f>YEAR(SalesDataTable[[#This Row],[Order Date]])</f>
        <v>2026</v>
      </c>
      <c r="R52" s="2" t="str">
        <f>"Q"&amp;ROUNDUP(MONTH(SalesDataTable[[#This Row],[Order Date]])/3,0)</f>
        <v>Q1</v>
      </c>
      <c r="S52" s="3">
        <f>MONTH(SalesDataTable[[#This Row],[Order Date]])</f>
        <v>1</v>
      </c>
      <c r="T52" s="2" t="str">
        <f>TEXT(SalesDataTable[[#This Row],[Order Date]],"mmm")</f>
        <v>Jan</v>
      </c>
    </row>
    <row r="53" spans="1:20" ht="15.75" x14ac:dyDescent="0.25">
      <c r="A53" s="9" t="s">
        <v>2708</v>
      </c>
      <c r="B53" s="8">
        <v>46034</v>
      </c>
      <c r="C53" s="7" t="s">
        <v>15</v>
      </c>
      <c r="D53" s="7" t="s">
        <v>19</v>
      </c>
      <c r="E53" s="7" t="s">
        <v>13</v>
      </c>
      <c r="F53" s="7" t="s">
        <v>23</v>
      </c>
      <c r="G53" s="7" t="s">
        <v>34</v>
      </c>
      <c r="H53" s="7" t="s">
        <v>121</v>
      </c>
      <c r="I53" s="3">
        <v>1</v>
      </c>
      <c r="J53" s="5">
        <v>123</v>
      </c>
      <c r="K53" s="6">
        <v>0</v>
      </c>
      <c r="L53" s="5">
        <v>67.3</v>
      </c>
      <c r="M53" s="5">
        <f>I53*J53*(1-K53)</f>
        <v>123</v>
      </c>
      <c r="N53" s="5">
        <f>I53*L53</f>
        <v>67.3</v>
      </c>
      <c r="O53" s="5">
        <f>M53-N53</f>
        <v>55.7</v>
      </c>
      <c r="P53" s="2">
        <f>IFERROR(O53/M53,0)</f>
        <v>0.45284552845528458</v>
      </c>
      <c r="Q53" s="4">
        <f>YEAR(SalesDataTable[[#This Row],[Order Date]])</f>
        <v>2026</v>
      </c>
      <c r="R53" s="2" t="str">
        <f>"Q"&amp;ROUNDUP(MONTH(SalesDataTable[[#This Row],[Order Date]])/3,0)</f>
        <v>Q1</v>
      </c>
      <c r="S53" s="3">
        <f>MONTH(SalesDataTable[[#This Row],[Order Date]])</f>
        <v>1</v>
      </c>
      <c r="T53" s="2" t="str">
        <f>TEXT(SalesDataTable[[#This Row],[Order Date]],"mmm")</f>
        <v>Jan</v>
      </c>
    </row>
    <row r="54" spans="1:20" ht="15.75" x14ac:dyDescent="0.25">
      <c r="A54" s="9" t="s">
        <v>2707</v>
      </c>
      <c r="B54" s="8">
        <v>46034</v>
      </c>
      <c r="C54" s="7" t="s">
        <v>9</v>
      </c>
      <c r="D54" s="7" t="s">
        <v>47</v>
      </c>
      <c r="E54" s="7" t="s">
        <v>3</v>
      </c>
      <c r="F54" s="7" t="s">
        <v>2</v>
      </c>
      <c r="G54" s="7" t="s">
        <v>22</v>
      </c>
      <c r="H54" s="7" t="s">
        <v>21</v>
      </c>
      <c r="I54" s="3">
        <v>2</v>
      </c>
      <c r="J54" s="5">
        <v>72.239999999999995</v>
      </c>
      <c r="K54" s="6">
        <v>0</v>
      </c>
      <c r="L54" s="5">
        <v>32.94</v>
      </c>
      <c r="M54" s="5">
        <f>I54*J54*(1-K54)</f>
        <v>144.47999999999999</v>
      </c>
      <c r="N54" s="5">
        <f>I54*L54</f>
        <v>65.88</v>
      </c>
      <c r="O54" s="5">
        <f>M54-N54</f>
        <v>78.599999999999994</v>
      </c>
      <c r="P54" s="2">
        <f>IFERROR(O54/M54,0)</f>
        <v>0.54401993355481726</v>
      </c>
      <c r="Q54" s="4">
        <f>YEAR(SalesDataTable[[#This Row],[Order Date]])</f>
        <v>2026</v>
      </c>
      <c r="R54" s="2" t="str">
        <f>"Q"&amp;ROUNDUP(MONTH(SalesDataTable[[#This Row],[Order Date]])/3,0)</f>
        <v>Q1</v>
      </c>
      <c r="S54" s="3">
        <f>MONTH(SalesDataTable[[#This Row],[Order Date]])</f>
        <v>1</v>
      </c>
      <c r="T54" s="2" t="str">
        <f>TEXT(SalesDataTable[[#This Row],[Order Date]],"mmm")</f>
        <v>Jan</v>
      </c>
    </row>
    <row r="55" spans="1:20" ht="15.75" x14ac:dyDescent="0.25">
      <c r="A55" s="9" t="s">
        <v>2706</v>
      </c>
      <c r="B55" s="8">
        <v>46034</v>
      </c>
      <c r="C55" s="7" t="s">
        <v>5</v>
      </c>
      <c r="D55" s="7" t="s">
        <v>114</v>
      </c>
      <c r="E55" s="7" t="s">
        <v>13</v>
      </c>
      <c r="F55" s="7" t="s">
        <v>23</v>
      </c>
      <c r="G55" s="7" t="s">
        <v>22</v>
      </c>
      <c r="H55" s="7" t="s">
        <v>92</v>
      </c>
      <c r="I55" s="3">
        <v>1</v>
      </c>
      <c r="J55" s="5">
        <v>151.11000000000001</v>
      </c>
      <c r="K55" s="6">
        <v>0.15</v>
      </c>
      <c r="L55" s="5">
        <v>79.650000000000006</v>
      </c>
      <c r="M55" s="5">
        <f>I55*J55*(1-K55)</f>
        <v>128.4435</v>
      </c>
      <c r="N55" s="5">
        <f>I55*L55</f>
        <v>79.650000000000006</v>
      </c>
      <c r="O55" s="5">
        <f>M55-N55</f>
        <v>48.793499999999995</v>
      </c>
      <c r="P55" s="2">
        <f>IFERROR(O55/M55,0)</f>
        <v>0.37988298356865075</v>
      </c>
      <c r="Q55" s="4">
        <f>YEAR(SalesDataTable[[#This Row],[Order Date]])</f>
        <v>2026</v>
      </c>
      <c r="R55" s="2" t="str">
        <f>"Q"&amp;ROUNDUP(MONTH(SalesDataTable[[#This Row],[Order Date]])/3,0)</f>
        <v>Q1</v>
      </c>
      <c r="S55" s="3">
        <f>MONTH(SalesDataTable[[#This Row],[Order Date]])</f>
        <v>1</v>
      </c>
      <c r="T55" s="2" t="str">
        <f>TEXT(SalesDataTable[[#This Row],[Order Date]],"mmm")</f>
        <v>Jan</v>
      </c>
    </row>
    <row r="56" spans="1:20" ht="15.75" x14ac:dyDescent="0.25">
      <c r="A56" s="9" t="s">
        <v>2705</v>
      </c>
      <c r="B56" s="8">
        <v>46035</v>
      </c>
      <c r="C56" s="7" t="s">
        <v>15</v>
      </c>
      <c r="D56" s="7" t="s">
        <v>51</v>
      </c>
      <c r="E56" s="7" t="s">
        <v>3</v>
      </c>
      <c r="F56" s="7" t="s">
        <v>2</v>
      </c>
      <c r="G56" s="7" t="s">
        <v>22</v>
      </c>
      <c r="H56" s="7" t="s">
        <v>44</v>
      </c>
      <c r="I56" s="3">
        <v>1</v>
      </c>
      <c r="J56" s="5">
        <v>94.32</v>
      </c>
      <c r="K56" s="6">
        <v>0</v>
      </c>
      <c r="L56" s="5">
        <v>45.93</v>
      </c>
      <c r="M56" s="5">
        <f>I56*J56*(1-K56)</f>
        <v>94.32</v>
      </c>
      <c r="N56" s="5">
        <f>I56*L56</f>
        <v>45.93</v>
      </c>
      <c r="O56" s="5">
        <f>M56-N56</f>
        <v>48.389999999999993</v>
      </c>
      <c r="P56" s="2">
        <f>IFERROR(O56/M56,0)</f>
        <v>0.51304071246819338</v>
      </c>
      <c r="Q56" s="4">
        <f>YEAR(SalesDataTable[[#This Row],[Order Date]])</f>
        <v>2026</v>
      </c>
      <c r="R56" s="2" t="str">
        <f>"Q"&amp;ROUNDUP(MONTH(SalesDataTable[[#This Row],[Order Date]])/3,0)</f>
        <v>Q1</v>
      </c>
      <c r="S56" s="3">
        <f>MONTH(SalesDataTable[[#This Row],[Order Date]])</f>
        <v>1</v>
      </c>
      <c r="T56" s="2" t="str">
        <f>TEXT(SalesDataTable[[#This Row],[Order Date]],"mmm")</f>
        <v>Jan</v>
      </c>
    </row>
    <row r="57" spans="1:20" ht="15.75" x14ac:dyDescent="0.25">
      <c r="A57" s="9" t="s">
        <v>2704</v>
      </c>
      <c r="B57" s="8">
        <v>46035</v>
      </c>
      <c r="C57" s="7" t="s">
        <v>9</v>
      </c>
      <c r="D57" s="7" t="s">
        <v>8</v>
      </c>
      <c r="E57" s="7" t="s">
        <v>3</v>
      </c>
      <c r="F57" s="7" t="s">
        <v>23</v>
      </c>
      <c r="G57" s="7" t="s">
        <v>1</v>
      </c>
      <c r="H57" s="7" t="s">
        <v>0</v>
      </c>
      <c r="I57" s="3">
        <v>3</v>
      </c>
      <c r="J57" s="5">
        <v>51.52</v>
      </c>
      <c r="K57" s="6">
        <v>0</v>
      </c>
      <c r="L57" s="5">
        <v>21.92</v>
      </c>
      <c r="M57" s="5">
        <f>I57*J57*(1-K57)</f>
        <v>154.56</v>
      </c>
      <c r="N57" s="5">
        <f>I57*L57</f>
        <v>65.760000000000005</v>
      </c>
      <c r="O57" s="5">
        <f>M57-N57</f>
        <v>88.8</v>
      </c>
      <c r="P57" s="2">
        <f>IFERROR(O57/M57,0)</f>
        <v>0.57453416149068315</v>
      </c>
      <c r="Q57" s="4">
        <f>YEAR(SalesDataTable[[#This Row],[Order Date]])</f>
        <v>2026</v>
      </c>
      <c r="R57" s="2" t="str">
        <f>"Q"&amp;ROUNDUP(MONTH(SalesDataTable[[#This Row],[Order Date]])/3,0)</f>
        <v>Q1</v>
      </c>
      <c r="S57" s="3">
        <f>MONTH(SalesDataTable[[#This Row],[Order Date]])</f>
        <v>1</v>
      </c>
      <c r="T57" s="2" t="str">
        <f>TEXT(SalesDataTable[[#This Row],[Order Date]],"mmm")</f>
        <v>Jan</v>
      </c>
    </row>
    <row r="58" spans="1:20" ht="15.75" x14ac:dyDescent="0.25">
      <c r="A58" s="9" t="s">
        <v>2703</v>
      </c>
      <c r="B58" s="8">
        <v>46036</v>
      </c>
      <c r="C58" s="7" t="s">
        <v>42</v>
      </c>
      <c r="D58" s="7" t="s">
        <v>41</v>
      </c>
      <c r="E58" s="7" t="s">
        <v>3</v>
      </c>
      <c r="F58" s="7" t="s">
        <v>2</v>
      </c>
      <c r="G58" s="7" t="s">
        <v>22</v>
      </c>
      <c r="H58" s="7" t="s">
        <v>37</v>
      </c>
      <c r="I58" s="3">
        <v>2</v>
      </c>
      <c r="J58" s="5">
        <v>146.4</v>
      </c>
      <c r="K58" s="6">
        <v>0.05</v>
      </c>
      <c r="L58" s="5">
        <v>81.72</v>
      </c>
      <c r="M58" s="5">
        <f>I58*J58*(1-K58)</f>
        <v>278.16000000000003</v>
      </c>
      <c r="N58" s="5">
        <f>I58*L58</f>
        <v>163.44</v>
      </c>
      <c r="O58" s="5">
        <f>M58-N58</f>
        <v>114.72000000000003</v>
      </c>
      <c r="P58" s="2">
        <f>IFERROR(O58/M58,0)</f>
        <v>0.4124245038826575</v>
      </c>
      <c r="Q58" s="4">
        <f>YEAR(SalesDataTable[[#This Row],[Order Date]])</f>
        <v>2026</v>
      </c>
      <c r="R58" s="2" t="str">
        <f>"Q"&amp;ROUNDUP(MONTH(SalesDataTable[[#This Row],[Order Date]])/3,0)</f>
        <v>Q1</v>
      </c>
      <c r="S58" s="3">
        <f>MONTH(SalesDataTable[[#This Row],[Order Date]])</f>
        <v>1</v>
      </c>
      <c r="T58" s="2" t="str">
        <f>TEXT(SalesDataTable[[#This Row],[Order Date]],"mmm")</f>
        <v>Jan</v>
      </c>
    </row>
    <row r="59" spans="1:20" ht="15.75" x14ac:dyDescent="0.25">
      <c r="A59" s="9" t="s">
        <v>2702</v>
      </c>
      <c r="B59" s="8">
        <v>46036</v>
      </c>
      <c r="C59" s="7" t="s">
        <v>42</v>
      </c>
      <c r="D59" s="7" t="s">
        <v>95</v>
      </c>
      <c r="E59" s="7" t="s">
        <v>60</v>
      </c>
      <c r="F59" s="7" t="s">
        <v>12</v>
      </c>
      <c r="G59" s="7" t="s">
        <v>29</v>
      </c>
      <c r="H59" s="7" t="s">
        <v>39</v>
      </c>
      <c r="I59" s="3">
        <v>3</v>
      </c>
      <c r="J59" s="5">
        <v>47.32</v>
      </c>
      <c r="K59" s="6">
        <v>0.1</v>
      </c>
      <c r="L59" s="5">
        <v>18.420000000000002</v>
      </c>
      <c r="M59" s="5">
        <f>I59*J59*(1-K59)</f>
        <v>127.76400000000001</v>
      </c>
      <c r="N59" s="5">
        <f>I59*L59</f>
        <v>55.260000000000005</v>
      </c>
      <c r="O59" s="5">
        <f>M59-N59</f>
        <v>72.504000000000005</v>
      </c>
      <c r="P59" s="2">
        <f>IFERROR(O59/M59,0)</f>
        <v>0.56748379825302897</v>
      </c>
      <c r="Q59" s="4">
        <f>YEAR(SalesDataTable[[#This Row],[Order Date]])</f>
        <v>2026</v>
      </c>
      <c r="R59" s="2" t="str">
        <f>"Q"&amp;ROUNDUP(MONTH(SalesDataTable[[#This Row],[Order Date]])/3,0)</f>
        <v>Q1</v>
      </c>
      <c r="S59" s="3">
        <f>MONTH(SalesDataTable[[#This Row],[Order Date]])</f>
        <v>1</v>
      </c>
      <c r="T59" s="2" t="str">
        <f>TEXT(SalesDataTable[[#This Row],[Order Date]],"mmm")</f>
        <v>Jan</v>
      </c>
    </row>
    <row r="60" spans="1:20" ht="15.75" x14ac:dyDescent="0.25">
      <c r="A60" s="9" t="s">
        <v>2701</v>
      </c>
      <c r="B60" s="8">
        <v>46036</v>
      </c>
      <c r="C60" s="7" t="s">
        <v>15</v>
      </c>
      <c r="D60" s="7" t="s">
        <v>19</v>
      </c>
      <c r="E60" s="7" t="s">
        <v>13</v>
      </c>
      <c r="F60" s="7" t="s">
        <v>12</v>
      </c>
      <c r="G60" s="7" t="s">
        <v>34</v>
      </c>
      <c r="H60" s="7" t="s">
        <v>83</v>
      </c>
      <c r="I60" s="3">
        <v>2</v>
      </c>
      <c r="J60" s="5">
        <v>40.450000000000003</v>
      </c>
      <c r="K60" s="6">
        <v>0.05</v>
      </c>
      <c r="L60" s="5">
        <v>15.14</v>
      </c>
      <c r="M60" s="5">
        <f>I60*J60*(1-K60)</f>
        <v>76.855000000000004</v>
      </c>
      <c r="N60" s="5">
        <f>I60*L60</f>
        <v>30.28</v>
      </c>
      <c r="O60" s="5">
        <f>M60-N60</f>
        <v>46.575000000000003</v>
      </c>
      <c r="P60" s="2">
        <f>IFERROR(O60/M60,0)</f>
        <v>0.60601132001821612</v>
      </c>
      <c r="Q60" s="4">
        <f>YEAR(SalesDataTable[[#This Row],[Order Date]])</f>
        <v>2026</v>
      </c>
      <c r="R60" s="2" t="str">
        <f>"Q"&amp;ROUNDUP(MONTH(SalesDataTable[[#This Row],[Order Date]])/3,0)</f>
        <v>Q1</v>
      </c>
      <c r="S60" s="3">
        <f>MONTH(SalesDataTable[[#This Row],[Order Date]])</f>
        <v>1</v>
      </c>
      <c r="T60" s="2" t="str">
        <f>TEXT(SalesDataTable[[#This Row],[Order Date]],"mmm")</f>
        <v>Jan</v>
      </c>
    </row>
    <row r="61" spans="1:20" ht="15.75" x14ac:dyDescent="0.25">
      <c r="A61" s="9" t="s">
        <v>2700</v>
      </c>
      <c r="B61" s="8">
        <v>46036</v>
      </c>
      <c r="C61" s="7" t="s">
        <v>42</v>
      </c>
      <c r="D61" s="7" t="s">
        <v>95</v>
      </c>
      <c r="E61" s="7" t="s">
        <v>3</v>
      </c>
      <c r="F61" s="7" t="s">
        <v>23</v>
      </c>
      <c r="G61" s="7" t="s">
        <v>29</v>
      </c>
      <c r="H61" s="7" t="s">
        <v>39</v>
      </c>
      <c r="I61" s="3">
        <v>2</v>
      </c>
      <c r="J61" s="5">
        <v>47.05</v>
      </c>
      <c r="K61" s="6">
        <v>0.1</v>
      </c>
      <c r="L61" s="5">
        <v>18.8</v>
      </c>
      <c r="M61" s="5">
        <f>I61*J61*(1-K61)</f>
        <v>84.69</v>
      </c>
      <c r="N61" s="5">
        <f>I61*L61</f>
        <v>37.6</v>
      </c>
      <c r="O61" s="5">
        <f>M61-N61</f>
        <v>47.089999999999996</v>
      </c>
      <c r="P61" s="2">
        <f>IFERROR(O61/M61,0)</f>
        <v>0.55602786633604906</v>
      </c>
      <c r="Q61" s="4">
        <f>YEAR(SalesDataTable[[#This Row],[Order Date]])</f>
        <v>2026</v>
      </c>
      <c r="R61" s="2" t="str">
        <f>"Q"&amp;ROUNDUP(MONTH(SalesDataTable[[#This Row],[Order Date]])/3,0)</f>
        <v>Q1</v>
      </c>
      <c r="S61" s="3">
        <f>MONTH(SalesDataTable[[#This Row],[Order Date]])</f>
        <v>1</v>
      </c>
      <c r="T61" s="2" t="str">
        <f>TEXT(SalesDataTable[[#This Row],[Order Date]],"mmm")</f>
        <v>Jan</v>
      </c>
    </row>
    <row r="62" spans="1:20" ht="15.75" x14ac:dyDescent="0.25">
      <c r="A62" s="9" t="s">
        <v>2699</v>
      </c>
      <c r="B62" s="8">
        <v>46037</v>
      </c>
      <c r="C62" s="7" t="s">
        <v>15</v>
      </c>
      <c r="D62" s="7" t="s">
        <v>61</v>
      </c>
      <c r="E62" s="7" t="s">
        <v>13</v>
      </c>
      <c r="F62" s="7" t="s">
        <v>12</v>
      </c>
      <c r="G62" s="7" t="s">
        <v>34</v>
      </c>
      <c r="H62" s="7" t="s">
        <v>121</v>
      </c>
      <c r="I62" s="3">
        <v>3</v>
      </c>
      <c r="J62" s="5">
        <v>123.14</v>
      </c>
      <c r="K62" s="6">
        <v>0.05</v>
      </c>
      <c r="L62" s="5">
        <v>70.67</v>
      </c>
      <c r="M62" s="5">
        <f>I62*J62*(1-K62)</f>
        <v>350.94900000000001</v>
      </c>
      <c r="N62" s="5">
        <f>I62*L62</f>
        <v>212.01</v>
      </c>
      <c r="O62" s="5">
        <f>M62-N62</f>
        <v>138.93900000000002</v>
      </c>
      <c r="P62" s="2">
        <f>IFERROR(O62/M62,0)</f>
        <v>0.39589513006163296</v>
      </c>
      <c r="Q62" s="4">
        <f>YEAR(SalesDataTable[[#This Row],[Order Date]])</f>
        <v>2026</v>
      </c>
      <c r="R62" s="2" t="str">
        <f>"Q"&amp;ROUNDUP(MONTH(SalesDataTable[[#This Row],[Order Date]])/3,0)</f>
        <v>Q1</v>
      </c>
      <c r="S62" s="3">
        <f>MONTH(SalesDataTable[[#This Row],[Order Date]])</f>
        <v>1</v>
      </c>
      <c r="T62" s="2" t="str">
        <f>TEXT(SalesDataTable[[#This Row],[Order Date]],"mmm")</f>
        <v>Jan</v>
      </c>
    </row>
    <row r="63" spans="1:20" ht="15.75" x14ac:dyDescent="0.25">
      <c r="A63" s="9" t="s">
        <v>2698</v>
      </c>
      <c r="B63" s="8">
        <v>46037</v>
      </c>
      <c r="C63" s="7" t="s">
        <v>15</v>
      </c>
      <c r="D63" s="7" t="s">
        <v>19</v>
      </c>
      <c r="E63" s="7" t="s">
        <v>3</v>
      </c>
      <c r="F63" s="7" t="s">
        <v>23</v>
      </c>
      <c r="G63" s="7" t="s">
        <v>22</v>
      </c>
      <c r="H63" s="7" t="s">
        <v>92</v>
      </c>
      <c r="I63" s="3">
        <v>2</v>
      </c>
      <c r="J63" s="5">
        <v>151.33000000000001</v>
      </c>
      <c r="K63" s="6">
        <v>0.1</v>
      </c>
      <c r="L63" s="5">
        <v>78.44</v>
      </c>
      <c r="M63" s="5">
        <f>I63*J63*(1-K63)</f>
        <v>272.39400000000001</v>
      </c>
      <c r="N63" s="5">
        <f>I63*L63</f>
        <v>156.88</v>
      </c>
      <c r="O63" s="5">
        <f>M63-N63</f>
        <v>115.51400000000001</v>
      </c>
      <c r="P63" s="2">
        <f>IFERROR(O63/M63,0)</f>
        <v>0.42406954631893512</v>
      </c>
      <c r="Q63" s="4">
        <f>YEAR(SalesDataTable[[#This Row],[Order Date]])</f>
        <v>2026</v>
      </c>
      <c r="R63" s="2" t="str">
        <f>"Q"&amp;ROUNDUP(MONTH(SalesDataTable[[#This Row],[Order Date]])/3,0)</f>
        <v>Q1</v>
      </c>
      <c r="S63" s="3">
        <f>MONTH(SalesDataTable[[#This Row],[Order Date]])</f>
        <v>1</v>
      </c>
      <c r="T63" s="2" t="str">
        <f>TEXT(SalesDataTable[[#This Row],[Order Date]],"mmm")</f>
        <v>Jan</v>
      </c>
    </row>
    <row r="64" spans="1:20" ht="15.75" x14ac:dyDescent="0.25">
      <c r="A64" s="9" t="s">
        <v>2697</v>
      </c>
      <c r="B64" s="8">
        <v>46037</v>
      </c>
      <c r="C64" s="7" t="s">
        <v>9</v>
      </c>
      <c r="D64" s="7" t="s">
        <v>47</v>
      </c>
      <c r="E64" s="7" t="s">
        <v>3</v>
      </c>
      <c r="F64" s="7" t="s">
        <v>23</v>
      </c>
      <c r="G64" s="7" t="s">
        <v>22</v>
      </c>
      <c r="H64" s="7" t="s">
        <v>37</v>
      </c>
      <c r="I64" s="3">
        <v>5</v>
      </c>
      <c r="J64" s="5">
        <v>144.01</v>
      </c>
      <c r="K64" s="6">
        <v>0.05</v>
      </c>
      <c r="L64" s="5">
        <v>79.64</v>
      </c>
      <c r="M64" s="5">
        <f>I64*J64*(1-K64)</f>
        <v>684.0474999999999</v>
      </c>
      <c r="N64" s="5">
        <f>I64*L64</f>
        <v>398.2</v>
      </c>
      <c r="O64" s="5">
        <f>M64-N64</f>
        <v>285.84749999999991</v>
      </c>
      <c r="P64" s="2">
        <f>IFERROR(O64/M64,0)</f>
        <v>0.41787668254032062</v>
      </c>
      <c r="Q64" s="4">
        <f>YEAR(SalesDataTable[[#This Row],[Order Date]])</f>
        <v>2026</v>
      </c>
      <c r="R64" s="2" t="str">
        <f>"Q"&amp;ROUNDUP(MONTH(SalesDataTable[[#This Row],[Order Date]])/3,0)</f>
        <v>Q1</v>
      </c>
      <c r="S64" s="3">
        <f>MONTH(SalesDataTable[[#This Row],[Order Date]])</f>
        <v>1</v>
      </c>
      <c r="T64" s="2" t="str">
        <f>TEXT(SalesDataTable[[#This Row],[Order Date]],"mmm")</f>
        <v>Jan</v>
      </c>
    </row>
    <row r="65" spans="1:20" ht="15.75" x14ac:dyDescent="0.25">
      <c r="A65" s="9" t="s">
        <v>2696</v>
      </c>
      <c r="B65" s="8">
        <v>46037</v>
      </c>
      <c r="C65" s="7" t="s">
        <v>15</v>
      </c>
      <c r="D65" s="7" t="s">
        <v>61</v>
      </c>
      <c r="E65" s="7" t="s">
        <v>3</v>
      </c>
      <c r="F65" s="7" t="s">
        <v>23</v>
      </c>
      <c r="G65" s="7" t="s">
        <v>22</v>
      </c>
      <c r="H65" s="7" t="s">
        <v>44</v>
      </c>
      <c r="I65" s="3">
        <v>3</v>
      </c>
      <c r="J65" s="5">
        <v>91.19</v>
      </c>
      <c r="K65" s="6">
        <v>0</v>
      </c>
      <c r="L65" s="5">
        <v>44.47</v>
      </c>
      <c r="M65" s="5">
        <f>I65*J65*(1-K65)</f>
        <v>273.57</v>
      </c>
      <c r="N65" s="5">
        <f>I65*L65</f>
        <v>133.41</v>
      </c>
      <c r="O65" s="5">
        <f>M65-N65</f>
        <v>140.16</v>
      </c>
      <c r="P65" s="2">
        <f>IFERROR(O65/M65,0)</f>
        <v>0.5123368790437548</v>
      </c>
      <c r="Q65" s="4">
        <f>YEAR(SalesDataTable[[#This Row],[Order Date]])</f>
        <v>2026</v>
      </c>
      <c r="R65" s="2" t="str">
        <f>"Q"&amp;ROUNDUP(MONTH(SalesDataTable[[#This Row],[Order Date]])/3,0)</f>
        <v>Q1</v>
      </c>
      <c r="S65" s="3">
        <f>MONTH(SalesDataTable[[#This Row],[Order Date]])</f>
        <v>1</v>
      </c>
      <c r="T65" s="2" t="str">
        <f>TEXT(SalesDataTable[[#This Row],[Order Date]],"mmm")</f>
        <v>Jan</v>
      </c>
    </row>
    <row r="66" spans="1:20" ht="15.75" x14ac:dyDescent="0.25">
      <c r="A66" s="9" t="s">
        <v>2695</v>
      </c>
      <c r="B66" s="8">
        <v>46037</v>
      </c>
      <c r="C66" s="7" t="s">
        <v>15</v>
      </c>
      <c r="D66" s="7" t="s">
        <v>14</v>
      </c>
      <c r="E66" s="7" t="s">
        <v>13</v>
      </c>
      <c r="F66" s="7" t="s">
        <v>2</v>
      </c>
      <c r="G66" s="7" t="s">
        <v>29</v>
      </c>
      <c r="H66" s="7" t="s">
        <v>39</v>
      </c>
      <c r="I66" s="3">
        <v>2</v>
      </c>
      <c r="J66" s="5">
        <v>45.45</v>
      </c>
      <c r="K66" s="6">
        <v>0</v>
      </c>
      <c r="L66" s="5">
        <v>18.190000000000001</v>
      </c>
      <c r="M66" s="5">
        <f>I66*J66*(1-K66)</f>
        <v>90.9</v>
      </c>
      <c r="N66" s="5">
        <f>I66*L66</f>
        <v>36.380000000000003</v>
      </c>
      <c r="O66" s="5">
        <f>M66-N66</f>
        <v>54.52</v>
      </c>
      <c r="P66" s="2">
        <f>IFERROR(O66/M66,0)</f>
        <v>0.59977997799779981</v>
      </c>
      <c r="Q66" s="4">
        <f>YEAR(SalesDataTable[[#This Row],[Order Date]])</f>
        <v>2026</v>
      </c>
      <c r="R66" s="2" t="str">
        <f>"Q"&amp;ROUNDUP(MONTH(SalesDataTable[[#This Row],[Order Date]])/3,0)</f>
        <v>Q1</v>
      </c>
      <c r="S66" s="3">
        <f>MONTH(SalesDataTable[[#This Row],[Order Date]])</f>
        <v>1</v>
      </c>
      <c r="T66" s="2" t="str">
        <f>TEXT(SalesDataTable[[#This Row],[Order Date]],"mmm")</f>
        <v>Jan</v>
      </c>
    </row>
    <row r="67" spans="1:20" ht="15.75" x14ac:dyDescent="0.25">
      <c r="A67" s="9" t="s">
        <v>2694</v>
      </c>
      <c r="B67" s="8">
        <v>46037</v>
      </c>
      <c r="C67" s="7" t="s">
        <v>9</v>
      </c>
      <c r="D67" s="7" t="s">
        <v>79</v>
      </c>
      <c r="E67" s="7" t="s">
        <v>18</v>
      </c>
      <c r="F67" s="7" t="s">
        <v>2</v>
      </c>
      <c r="G67" s="7" t="s">
        <v>34</v>
      </c>
      <c r="H67" s="7" t="s">
        <v>83</v>
      </c>
      <c r="I67" s="3">
        <v>1</v>
      </c>
      <c r="J67" s="5">
        <v>40.72</v>
      </c>
      <c r="K67" s="6">
        <v>0</v>
      </c>
      <c r="L67" s="5">
        <v>14.94</v>
      </c>
      <c r="M67" s="5">
        <f>I67*J67*(1-K67)</f>
        <v>40.72</v>
      </c>
      <c r="N67" s="5">
        <f>I67*L67</f>
        <v>14.94</v>
      </c>
      <c r="O67" s="5">
        <f>M67-N67</f>
        <v>25.78</v>
      </c>
      <c r="P67" s="2">
        <f>IFERROR(O67/M67,0)</f>
        <v>0.6331041257367388</v>
      </c>
      <c r="Q67" s="4">
        <f>YEAR(SalesDataTable[[#This Row],[Order Date]])</f>
        <v>2026</v>
      </c>
      <c r="R67" s="2" t="str">
        <f>"Q"&amp;ROUNDUP(MONTH(SalesDataTable[[#This Row],[Order Date]])/3,0)</f>
        <v>Q1</v>
      </c>
      <c r="S67" s="3">
        <f>MONTH(SalesDataTable[[#This Row],[Order Date]])</f>
        <v>1</v>
      </c>
      <c r="T67" s="2" t="str">
        <f>TEXT(SalesDataTable[[#This Row],[Order Date]],"mmm")</f>
        <v>Jan</v>
      </c>
    </row>
    <row r="68" spans="1:20" ht="15.75" x14ac:dyDescent="0.25">
      <c r="A68" s="9" t="s">
        <v>2693</v>
      </c>
      <c r="B68" s="8">
        <v>46037</v>
      </c>
      <c r="C68" s="7" t="s">
        <v>9</v>
      </c>
      <c r="D68" s="7" t="s">
        <v>8</v>
      </c>
      <c r="E68" s="7" t="s">
        <v>3</v>
      </c>
      <c r="F68" s="7" t="s">
        <v>12</v>
      </c>
      <c r="G68" s="7" t="s">
        <v>29</v>
      </c>
      <c r="H68" s="7" t="s">
        <v>28</v>
      </c>
      <c r="I68" s="3">
        <v>2</v>
      </c>
      <c r="J68" s="5">
        <v>37.090000000000003</v>
      </c>
      <c r="K68" s="6">
        <v>0</v>
      </c>
      <c r="L68" s="5">
        <v>13.29</v>
      </c>
      <c r="M68" s="5">
        <f>I68*J68*(1-K68)</f>
        <v>74.180000000000007</v>
      </c>
      <c r="N68" s="5">
        <f>I68*L68</f>
        <v>26.58</v>
      </c>
      <c r="O68" s="5">
        <f>M68-N68</f>
        <v>47.600000000000009</v>
      </c>
      <c r="P68" s="2">
        <f>IFERROR(O68/M68,0)</f>
        <v>0.64168239417632789</v>
      </c>
      <c r="Q68" s="4">
        <f>YEAR(SalesDataTable[[#This Row],[Order Date]])</f>
        <v>2026</v>
      </c>
      <c r="R68" s="2" t="str">
        <f>"Q"&amp;ROUNDUP(MONTH(SalesDataTable[[#This Row],[Order Date]])/3,0)</f>
        <v>Q1</v>
      </c>
      <c r="S68" s="3">
        <f>MONTH(SalesDataTable[[#This Row],[Order Date]])</f>
        <v>1</v>
      </c>
      <c r="T68" s="2" t="str">
        <f>TEXT(SalesDataTable[[#This Row],[Order Date]],"mmm")</f>
        <v>Jan</v>
      </c>
    </row>
    <row r="69" spans="1:20" ht="15.75" x14ac:dyDescent="0.25">
      <c r="A69" s="9" t="s">
        <v>2692</v>
      </c>
      <c r="B69" s="8">
        <v>46038</v>
      </c>
      <c r="C69" s="7" t="s">
        <v>5</v>
      </c>
      <c r="D69" s="7" t="s">
        <v>4</v>
      </c>
      <c r="E69" s="7" t="s">
        <v>3</v>
      </c>
      <c r="F69" s="7" t="s">
        <v>2</v>
      </c>
      <c r="G69" s="7" t="s">
        <v>26</v>
      </c>
      <c r="H69" s="7" t="s">
        <v>50</v>
      </c>
      <c r="I69" s="3">
        <v>1</v>
      </c>
      <c r="J69" s="5">
        <v>124.45</v>
      </c>
      <c r="K69" s="6">
        <v>0.15</v>
      </c>
      <c r="L69" s="5">
        <v>59.77</v>
      </c>
      <c r="M69" s="5">
        <f>I69*J69*(1-K69)</f>
        <v>105.7825</v>
      </c>
      <c r="N69" s="5">
        <f>I69*L69</f>
        <v>59.77</v>
      </c>
      <c r="O69" s="5">
        <f>M69-N69</f>
        <v>46.012499999999996</v>
      </c>
      <c r="P69" s="2">
        <f>IFERROR(O69/M69,0)</f>
        <v>0.43497270342447941</v>
      </c>
      <c r="Q69" s="4">
        <f>YEAR(SalesDataTable[[#This Row],[Order Date]])</f>
        <v>2026</v>
      </c>
      <c r="R69" s="2" t="str">
        <f>"Q"&amp;ROUNDUP(MONTH(SalesDataTable[[#This Row],[Order Date]])/3,0)</f>
        <v>Q1</v>
      </c>
      <c r="S69" s="3">
        <f>MONTH(SalesDataTable[[#This Row],[Order Date]])</f>
        <v>1</v>
      </c>
      <c r="T69" s="2" t="str">
        <f>TEXT(SalesDataTable[[#This Row],[Order Date]],"mmm")</f>
        <v>Jan</v>
      </c>
    </row>
    <row r="70" spans="1:20" ht="15.75" x14ac:dyDescent="0.25">
      <c r="A70" s="9" t="s">
        <v>2691</v>
      </c>
      <c r="B70" s="8">
        <v>46038</v>
      </c>
      <c r="C70" s="7" t="s">
        <v>42</v>
      </c>
      <c r="D70" s="7" t="s">
        <v>95</v>
      </c>
      <c r="E70" s="7" t="s">
        <v>13</v>
      </c>
      <c r="F70" s="7" t="s">
        <v>2</v>
      </c>
      <c r="G70" s="7" t="s">
        <v>29</v>
      </c>
      <c r="H70" s="7" t="s">
        <v>28</v>
      </c>
      <c r="I70" s="3">
        <v>1</v>
      </c>
      <c r="J70" s="5">
        <v>35.93</v>
      </c>
      <c r="K70" s="6">
        <v>0.05</v>
      </c>
      <c r="L70" s="5">
        <v>13.33</v>
      </c>
      <c r="M70" s="5">
        <f>I70*J70*(1-K70)</f>
        <v>34.133499999999998</v>
      </c>
      <c r="N70" s="5">
        <f>I70*L70</f>
        <v>13.33</v>
      </c>
      <c r="O70" s="5">
        <f>M70-N70</f>
        <v>20.8035</v>
      </c>
      <c r="P70" s="2">
        <f>IFERROR(O70/M70,0)</f>
        <v>0.60947456311248482</v>
      </c>
      <c r="Q70" s="4">
        <f>YEAR(SalesDataTable[[#This Row],[Order Date]])</f>
        <v>2026</v>
      </c>
      <c r="R70" s="2" t="str">
        <f>"Q"&amp;ROUNDUP(MONTH(SalesDataTable[[#This Row],[Order Date]])/3,0)</f>
        <v>Q1</v>
      </c>
      <c r="S70" s="3">
        <f>MONTH(SalesDataTable[[#This Row],[Order Date]])</f>
        <v>1</v>
      </c>
      <c r="T70" s="2" t="str">
        <f>TEXT(SalesDataTable[[#This Row],[Order Date]],"mmm")</f>
        <v>Jan</v>
      </c>
    </row>
    <row r="71" spans="1:20" ht="15.75" x14ac:dyDescent="0.25">
      <c r="A71" s="9" t="s">
        <v>2690</v>
      </c>
      <c r="B71" s="8">
        <v>46038</v>
      </c>
      <c r="C71" s="7" t="s">
        <v>15</v>
      </c>
      <c r="D71" s="7" t="s">
        <v>19</v>
      </c>
      <c r="E71" s="7" t="s">
        <v>3</v>
      </c>
      <c r="F71" s="7" t="s">
        <v>23</v>
      </c>
      <c r="G71" s="7" t="s">
        <v>26</v>
      </c>
      <c r="H71" s="7" t="s">
        <v>50</v>
      </c>
      <c r="I71" s="3">
        <v>4</v>
      </c>
      <c r="J71" s="5">
        <v>121.8</v>
      </c>
      <c r="K71" s="6">
        <v>0.05</v>
      </c>
      <c r="L71" s="5">
        <v>59.57</v>
      </c>
      <c r="M71" s="5">
        <f>I71*J71*(1-K71)</f>
        <v>462.84</v>
      </c>
      <c r="N71" s="5">
        <f>I71*L71</f>
        <v>238.28</v>
      </c>
      <c r="O71" s="5">
        <f>M71-N71</f>
        <v>224.55999999999997</v>
      </c>
      <c r="P71" s="2">
        <f>IFERROR(O71/M71,0)</f>
        <v>0.48517846339987897</v>
      </c>
      <c r="Q71" s="4">
        <f>YEAR(SalesDataTable[[#This Row],[Order Date]])</f>
        <v>2026</v>
      </c>
      <c r="R71" s="2" t="str">
        <f>"Q"&amp;ROUNDUP(MONTH(SalesDataTable[[#This Row],[Order Date]])/3,0)</f>
        <v>Q1</v>
      </c>
      <c r="S71" s="3">
        <f>MONTH(SalesDataTable[[#This Row],[Order Date]])</f>
        <v>1</v>
      </c>
      <c r="T71" s="2" t="str">
        <f>TEXT(SalesDataTable[[#This Row],[Order Date]],"mmm")</f>
        <v>Jan</v>
      </c>
    </row>
    <row r="72" spans="1:20" ht="15.75" x14ac:dyDescent="0.25">
      <c r="A72" s="9" t="s">
        <v>2689</v>
      </c>
      <c r="B72" s="8">
        <v>46038</v>
      </c>
      <c r="C72" s="7" t="s">
        <v>9</v>
      </c>
      <c r="D72" s="7" t="s">
        <v>45</v>
      </c>
      <c r="E72" s="7" t="s">
        <v>13</v>
      </c>
      <c r="F72" s="7" t="s">
        <v>23</v>
      </c>
      <c r="G72" s="7" t="s">
        <v>22</v>
      </c>
      <c r="H72" s="7" t="s">
        <v>44</v>
      </c>
      <c r="I72" s="3">
        <v>1</v>
      </c>
      <c r="J72" s="5">
        <v>92.6</v>
      </c>
      <c r="K72" s="6">
        <v>0.05</v>
      </c>
      <c r="L72" s="5">
        <v>44.15</v>
      </c>
      <c r="M72" s="5">
        <f>I72*J72*(1-K72)</f>
        <v>87.969999999999985</v>
      </c>
      <c r="N72" s="5">
        <f>I72*L72</f>
        <v>44.15</v>
      </c>
      <c r="O72" s="5">
        <f>M72-N72</f>
        <v>43.819999999999986</v>
      </c>
      <c r="P72" s="2">
        <f>IFERROR(O72/M72,0)</f>
        <v>0.4981243605774695</v>
      </c>
      <c r="Q72" s="4">
        <f>YEAR(SalesDataTable[[#This Row],[Order Date]])</f>
        <v>2026</v>
      </c>
      <c r="R72" s="2" t="str">
        <f>"Q"&amp;ROUNDUP(MONTH(SalesDataTable[[#This Row],[Order Date]])/3,0)</f>
        <v>Q1</v>
      </c>
      <c r="S72" s="3">
        <f>MONTH(SalesDataTable[[#This Row],[Order Date]])</f>
        <v>1</v>
      </c>
      <c r="T72" s="2" t="str">
        <f>TEXT(SalesDataTable[[#This Row],[Order Date]],"mmm")</f>
        <v>Jan</v>
      </c>
    </row>
    <row r="73" spans="1:20" ht="15.75" x14ac:dyDescent="0.25">
      <c r="A73" s="9" t="s">
        <v>2688</v>
      </c>
      <c r="B73" s="8">
        <v>46038</v>
      </c>
      <c r="C73" s="7" t="s">
        <v>9</v>
      </c>
      <c r="D73" s="7" t="s">
        <v>8</v>
      </c>
      <c r="E73" s="7" t="s">
        <v>60</v>
      </c>
      <c r="F73" s="7" t="s">
        <v>12</v>
      </c>
      <c r="G73" s="7" t="s">
        <v>1</v>
      </c>
      <c r="H73" s="7" t="s">
        <v>7</v>
      </c>
      <c r="I73" s="3">
        <v>10</v>
      </c>
      <c r="J73" s="5">
        <v>102.68</v>
      </c>
      <c r="K73" s="6">
        <v>0.15</v>
      </c>
      <c r="L73" s="5">
        <v>51.07</v>
      </c>
      <c r="M73" s="5">
        <f>I73*J73*(1-K73)</f>
        <v>872.78000000000009</v>
      </c>
      <c r="N73" s="5">
        <f>I73*L73</f>
        <v>510.7</v>
      </c>
      <c r="O73" s="5">
        <f>M73-N73</f>
        <v>362.0800000000001</v>
      </c>
      <c r="P73" s="2">
        <f>IFERROR(O73/M73,0)</f>
        <v>0.41485826897958256</v>
      </c>
      <c r="Q73" s="4">
        <f>YEAR(SalesDataTable[[#This Row],[Order Date]])</f>
        <v>2026</v>
      </c>
      <c r="R73" s="2" t="str">
        <f>"Q"&amp;ROUNDUP(MONTH(SalesDataTable[[#This Row],[Order Date]])/3,0)</f>
        <v>Q1</v>
      </c>
      <c r="S73" s="3">
        <f>MONTH(SalesDataTable[[#This Row],[Order Date]])</f>
        <v>1</v>
      </c>
      <c r="T73" s="2" t="str">
        <f>TEXT(SalesDataTable[[#This Row],[Order Date]],"mmm")</f>
        <v>Jan</v>
      </c>
    </row>
    <row r="74" spans="1:20" ht="15.75" x14ac:dyDescent="0.25">
      <c r="A74" s="9" t="s">
        <v>2687</v>
      </c>
      <c r="B74" s="8">
        <v>46038</v>
      </c>
      <c r="C74" s="7" t="s">
        <v>15</v>
      </c>
      <c r="D74" s="7" t="s">
        <v>19</v>
      </c>
      <c r="E74" s="7" t="s">
        <v>18</v>
      </c>
      <c r="F74" s="7" t="s">
        <v>2</v>
      </c>
      <c r="G74" s="7" t="s">
        <v>1</v>
      </c>
      <c r="H74" s="7" t="s">
        <v>17</v>
      </c>
      <c r="I74" s="3">
        <v>3</v>
      </c>
      <c r="J74" s="5">
        <v>40.92</v>
      </c>
      <c r="K74" s="6">
        <v>0.15</v>
      </c>
      <c r="L74" s="5">
        <v>16.71</v>
      </c>
      <c r="M74" s="5">
        <f>I74*J74*(1-K74)</f>
        <v>104.346</v>
      </c>
      <c r="N74" s="5">
        <f>I74*L74</f>
        <v>50.13</v>
      </c>
      <c r="O74" s="5">
        <f>M74-N74</f>
        <v>54.216000000000001</v>
      </c>
      <c r="P74" s="2">
        <f>IFERROR(O74/M74,0)</f>
        <v>0.51957909263412105</v>
      </c>
      <c r="Q74" s="4">
        <f>YEAR(SalesDataTable[[#This Row],[Order Date]])</f>
        <v>2026</v>
      </c>
      <c r="R74" s="2" t="str">
        <f>"Q"&amp;ROUNDUP(MONTH(SalesDataTable[[#This Row],[Order Date]])/3,0)</f>
        <v>Q1</v>
      </c>
      <c r="S74" s="3">
        <f>MONTH(SalesDataTable[[#This Row],[Order Date]])</f>
        <v>1</v>
      </c>
      <c r="T74" s="2" t="str">
        <f>TEXT(SalesDataTable[[#This Row],[Order Date]],"mmm")</f>
        <v>Jan</v>
      </c>
    </row>
    <row r="75" spans="1:20" ht="15.75" x14ac:dyDescent="0.25">
      <c r="A75" s="9" t="s">
        <v>2686</v>
      </c>
      <c r="B75" s="8">
        <v>46038</v>
      </c>
      <c r="C75" s="7" t="s">
        <v>5</v>
      </c>
      <c r="D75" s="7" t="s">
        <v>76</v>
      </c>
      <c r="E75" s="7" t="s">
        <v>13</v>
      </c>
      <c r="F75" s="7" t="s">
        <v>2</v>
      </c>
      <c r="G75" s="7" t="s">
        <v>1</v>
      </c>
      <c r="H75" s="7" t="s">
        <v>7</v>
      </c>
      <c r="I75" s="3">
        <v>4</v>
      </c>
      <c r="J75" s="5">
        <v>102.68</v>
      </c>
      <c r="K75" s="6">
        <v>0</v>
      </c>
      <c r="L75" s="5">
        <v>50.83</v>
      </c>
      <c r="M75" s="5">
        <f>I75*J75*(1-K75)</f>
        <v>410.72</v>
      </c>
      <c r="N75" s="5">
        <f>I75*L75</f>
        <v>203.32</v>
      </c>
      <c r="O75" s="5">
        <f>M75-N75</f>
        <v>207.40000000000003</v>
      </c>
      <c r="P75" s="2">
        <f>IFERROR(O75/M75,0)</f>
        <v>0.50496688741721862</v>
      </c>
      <c r="Q75" s="4">
        <f>YEAR(SalesDataTable[[#This Row],[Order Date]])</f>
        <v>2026</v>
      </c>
      <c r="R75" s="2" t="str">
        <f>"Q"&amp;ROUNDUP(MONTH(SalesDataTable[[#This Row],[Order Date]])/3,0)</f>
        <v>Q1</v>
      </c>
      <c r="S75" s="3">
        <f>MONTH(SalesDataTable[[#This Row],[Order Date]])</f>
        <v>1</v>
      </c>
      <c r="T75" s="2" t="str">
        <f>TEXT(SalesDataTable[[#This Row],[Order Date]],"mmm")</f>
        <v>Jan</v>
      </c>
    </row>
    <row r="76" spans="1:20" ht="15.75" x14ac:dyDescent="0.25">
      <c r="A76" s="9" t="s">
        <v>2685</v>
      </c>
      <c r="B76" s="8">
        <v>46039</v>
      </c>
      <c r="C76" s="7" t="s">
        <v>42</v>
      </c>
      <c r="D76" s="7" t="s">
        <v>119</v>
      </c>
      <c r="E76" s="7" t="s">
        <v>18</v>
      </c>
      <c r="F76" s="7" t="s">
        <v>2</v>
      </c>
      <c r="G76" s="7" t="s">
        <v>29</v>
      </c>
      <c r="H76" s="7" t="s">
        <v>88</v>
      </c>
      <c r="I76" s="3">
        <v>2</v>
      </c>
      <c r="J76" s="5">
        <v>164.38</v>
      </c>
      <c r="K76" s="6">
        <v>0.05</v>
      </c>
      <c r="L76" s="5">
        <v>85.93</v>
      </c>
      <c r="M76" s="5">
        <f>I76*J76*(1-K76)</f>
        <v>312.322</v>
      </c>
      <c r="N76" s="5">
        <f>I76*L76</f>
        <v>171.86</v>
      </c>
      <c r="O76" s="5">
        <f>M76-N76</f>
        <v>140.46199999999999</v>
      </c>
      <c r="P76" s="2">
        <f>IFERROR(O76/M76,0)</f>
        <v>0.44973456881039436</v>
      </c>
      <c r="Q76" s="4">
        <f>YEAR(SalesDataTable[[#This Row],[Order Date]])</f>
        <v>2026</v>
      </c>
      <c r="R76" s="2" t="str">
        <f>"Q"&amp;ROUNDUP(MONTH(SalesDataTable[[#This Row],[Order Date]])/3,0)</f>
        <v>Q1</v>
      </c>
      <c r="S76" s="3">
        <f>MONTH(SalesDataTable[[#This Row],[Order Date]])</f>
        <v>1</v>
      </c>
      <c r="T76" s="2" t="str">
        <f>TEXT(SalesDataTable[[#This Row],[Order Date]],"mmm")</f>
        <v>Jan</v>
      </c>
    </row>
    <row r="77" spans="1:20" ht="15.75" x14ac:dyDescent="0.25">
      <c r="A77" s="9" t="s">
        <v>2684</v>
      </c>
      <c r="B77" s="8">
        <v>46039</v>
      </c>
      <c r="C77" s="7" t="s">
        <v>42</v>
      </c>
      <c r="D77" s="7" t="s">
        <v>41</v>
      </c>
      <c r="E77" s="7" t="s">
        <v>13</v>
      </c>
      <c r="F77" s="7" t="s">
        <v>23</v>
      </c>
      <c r="G77" s="7" t="s">
        <v>1</v>
      </c>
      <c r="H77" s="7" t="s">
        <v>0</v>
      </c>
      <c r="I77" s="3">
        <v>1</v>
      </c>
      <c r="J77" s="5">
        <v>51.78</v>
      </c>
      <c r="K77" s="6">
        <v>0</v>
      </c>
      <c r="L77" s="5">
        <v>22.64</v>
      </c>
      <c r="M77" s="5">
        <f>I77*J77*(1-K77)</f>
        <v>51.78</v>
      </c>
      <c r="N77" s="5">
        <f>I77*L77</f>
        <v>22.64</v>
      </c>
      <c r="O77" s="5">
        <f>M77-N77</f>
        <v>29.14</v>
      </c>
      <c r="P77" s="2">
        <f>IFERROR(O77/M77,0)</f>
        <v>0.56276554654306687</v>
      </c>
      <c r="Q77" s="4">
        <f>YEAR(SalesDataTable[[#This Row],[Order Date]])</f>
        <v>2026</v>
      </c>
      <c r="R77" s="2" t="str">
        <f>"Q"&amp;ROUNDUP(MONTH(SalesDataTable[[#This Row],[Order Date]])/3,0)</f>
        <v>Q1</v>
      </c>
      <c r="S77" s="3">
        <f>MONTH(SalesDataTable[[#This Row],[Order Date]])</f>
        <v>1</v>
      </c>
      <c r="T77" s="2" t="str">
        <f>TEXT(SalesDataTable[[#This Row],[Order Date]],"mmm")</f>
        <v>Jan</v>
      </c>
    </row>
    <row r="78" spans="1:20" ht="15.75" x14ac:dyDescent="0.25">
      <c r="A78" s="9" t="s">
        <v>2683</v>
      </c>
      <c r="B78" s="8">
        <v>46039</v>
      </c>
      <c r="C78" s="7" t="s">
        <v>9</v>
      </c>
      <c r="D78" s="7" t="s">
        <v>45</v>
      </c>
      <c r="E78" s="7" t="s">
        <v>13</v>
      </c>
      <c r="F78" s="7" t="s">
        <v>23</v>
      </c>
      <c r="G78" s="7" t="s">
        <v>34</v>
      </c>
      <c r="H78" s="7" t="s">
        <v>33</v>
      </c>
      <c r="I78" s="3">
        <v>1</v>
      </c>
      <c r="J78" s="5">
        <v>50.52</v>
      </c>
      <c r="K78" s="6">
        <v>0.05</v>
      </c>
      <c r="L78" s="5">
        <v>22.37</v>
      </c>
      <c r="M78" s="5">
        <f>I78*J78*(1-K78)</f>
        <v>47.994</v>
      </c>
      <c r="N78" s="5">
        <f>I78*L78</f>
        <v>22.37</v>
      </c>
      <c r="O78" s="5">
        <f>M78-N78</f>
        <v>25.623999999999999</v>
      </c>
      <c r="P78" s="2">
        <f>IFERROR(O78/M78,0)</f>
        <v>0.5339000708421886</v>
      </c>
      <c r="Q78" s="4">
        <f>YEAR(SalesDataTable[[#This Row],[Order Date]])</f>
        <v>2026</v>
      </c>
      <c r="R78" s="2" t="str">
        <f>"Q"&amp;ROUNDUP(MONTH(SalesDataTable[[#This Row],[Order Date]])/3,0)</f>
        <v>Q1</v>
      </c>
      <c r="S78" s="3">
        <f>MONTH(SalesDataTable[[#This Row],[Order Date]])</f>
        <v>1</v>
      </c>
      <c r="T78" s="2" t="str">
        <f>TEXT(SalesDataTable[[#This Row],[Order Date]],"mmm")</f>
        <v>Jan</v>
      </c>
    </row>
    <row r="79" spans="1:20" ht="15.75" x14ac:dyDescent="0.25">
      <c r="A79" s="9" t="s">
        <v>2682</v>
      </c>
      <c r="B79" s="8">
        <v>46039</v>
      </c>
      <c r="C79" s="7" t="s">
        <v>9</v>
      </c>
      <c r="D79" s="7" t="s">
        <v>47</v>
      </c>
      <c r="E79" s="7" t="s">
        <v>18</v>
      </c>
      <c r="F79" s="7" t="s">
        <v>2</v>
      </c>
      <c r="G79" s="7" t="s">
        <v>26</v>
      </c>
      <c r="H79" s="7" t="s">
        <v>25</v>
      </c>
      <c r="I79" s="3">
        <v>1</v>
      </c>
      <c r="J79" s="5">
        <v>199.02</v>
      </c>
      <c r="K79" s="6">
        <v>0</v>
      </c>
      <c r="L79" s="5">
        <v>106.49</v>
      </c>
      <c r="M79" s="5">
        <f>I79*J79*(1-K79)</f>
        <v>199.02</v>
      </c>
      <c r="N79" s="5">
        <f>I79*L79</f>
        <v>106.49</v>
      </c>
      <c r="O79" s="5">
        <f>M79-N79</f>
        <v>92.530000000000015</v>
      </c>
      <c r="P79" s="2">
        <f>IFERROR(O79/M79,0)</f>
        <v>0.46492814792483173</v>
      </c>
      <c r="Q79" s="4">
        <f>YEAR(SalesDataTable[[#This Row],[Order Date]])</f>
        <v>2026</v>
      </c>
      <c r="R79" s="2" t="str">
        <f>"Q"&amp;ROUNDUP(MONTH(SalesDataTable[[#This Row],[Order Date]])/3,0)</f>
        <v>Q1</v>
      </c>
      <c r="S79" s="3">
        <f>MONTH(SalesDataTable[[#This Row],[Order Date]])</f>
        <v>1</v>
      </c>
      <c r="T79" s="2" t="str">
        <f>TEXT(SalesDataTable[[#This Row],[Order Date]],"mmm")</f>
        <v>Jan</v>
      </c>
    </row>
    <row r="80" spans="1:20" ht="15.75" x14ac:dyDescent="0.25">
      <c r="A80" s="9" t="s">
        <v>2681</v>
      </c>
      <c r="B80" s="8">
        <v>46040</v>
      </c>
      <c r="C80" s="7" t="s">
        <v>15</v>
      </c>
      <c r="D80" s="7" t="s">
        <v>61</v>
      </c>
      <c r="E80" s="7" t="s">
        <v>13</v>
      </c>
      <c r="F80" s="7" t="s">
        <v>23</v>
      </c>
      <c r="G80" s="7" t="s">
        <v>26</v>
      </c>
      <c r="H80" s="7" t="s">
        <v>65</v>
      </c>
      <c r="I80" s="3">
        <v>3</v>
      </c>
      <c r="J80" s="5">
        <v>80.27</v>
      </c>
      <c r="K80" s="6">
        <v>0.1</v>
      </c>
      <c r="L80" s="5">
        <v>39.26</v>
      </c>
      <c r="M80" s="5">
        <f>I80*J80*(1-K80)</f>
        <v>216.72900000000001</v>
      </c>
      <c r="N80" s="5">
        <f>I80*L80</f>
        <v>117.78</v>
      </c>
      <c r="O80" s="5">
        <f>M80-N80</f>
        <v>98.949000000000012</v>
      </c>
      <c r="P80" s="2">
        <f>IFERROR(O80/M80,0)</f>
        <v>0.45655634455933447</v>
      </c>
      <c r="Q80" s="4">
        <f>YEAR(SalesDataTable[[#This Row],[Order Date]])</f>
        <v>2026</v>
      </c>
      <c r="R80" s="2" t="str">
        <f>"Q"&amp;ROUNDUP(MONTH(SalesDataTable[[#This Row],[Order Date]])/3,0)</f>
        <v>Q1</v>
      </c>
      <c r="S80" s="3">
        <f>MONTH(SalesDataTable[[#This Row],[Order Date]])</f>
        <v>1</v>
      </c>
      <c r="T80" s="2" t="str">
        <f>TEXT(SalesDataTable[[#This Row],[Order Date]],"mmm")</f>
        <v>Jan</v>
      </c>
    </row>
    <row r="81" spans="1:20" ht="15.75" x14ac:dyDescent="0.25">
      <c r="A81" s="9" t="s">
        <v>2680</v>
      </c>
      <c r="B81" s="8">
        <v>46040</v>
      </c>
      <c r="C81" s="7" t="s">
        <v>9</v>
      </c>
      <c r="D81" s="7" t="s">
        <v>79</v>
      </c>
      <c r="E81" s="7" t="s">
        <v>13</v>
      </c>
      <c r="F81" s="7" t="s">
        <v>2</v>
      </c>
      <c r="G81" s="7" t="s">
        <v>26</v>
      </c>
      <c r="H81" s="7" t="s">
        <v>56</v>
      </c>
      <c r="I81" s="3">
        <v>4</v>
      </c>
      <c r="J81" s="5">
        <v>333.28</v>
      </c>
      <c r="K81" s="6">
        <v>0</v>
      </c>
      <c r="L81" s="5">
        <v>195.76</v>
      </c>
      <c r="M81" s="5">
        <f>I81*J81*(1-K81)</f>
        <v>1333.12</v>
      </c>
      <c r="N81" s="5">
        <f>I81*L81</f>
        <v>783.04</v>
      </c>
      <c r="O81" s="5">
        <f>M81-N81</f>
        <v>550.07999999999993</v>
      </c>
      <c r="P81" s="2">
        <f>IFERROR(O81/M81,0)</f>
        <v>0.41262602016322608</v>
      </c>
      <c r="Q81" s="4">
        <f>YEAR(SalesDataTable[[#This Row],[Order Date]])</f>
        <v>2026</v>
      </c>
      <c r="R81" s="2" t="str">
        <f>"Q"&amp;ROUNDUP(MONTH(SalesDataTable[[#This Row],[Order Date]])/3,0)</f>
        <v>Q1</v>
      </c>
      <c r="S81" s="3">
        <f>MONTH(SalesDataTable[[#This Row],[Order Date]])</f>
        <v>1</v>
      </c>
      <c r="T81" s="2" t="str">
        <f>TEXT(SalesDataTable[[#This Row],[Order Date]],"mmm")</f>
        <v>Jan</v>
      </c>
    </row>
    <row r="82" spans="1:20" ht="15.75" x14ac:dyDescent="0.25">
      <c r="A82" s="9" t="s">
        <v>2679</v>
      </c>
      <c r="B82" s="8">
        <v>46040</v>
      </c>
      <c r="C82" s="7" t="s">
        <v>15</v>
      </c>
      <c r="D82" s="7" t="s">
        <v>19</v>
      </c>
      <c r="E82" s="7" t="s">
        <v>18</v>
      </c>
      <c r="F82" s="7" t="s">
        <v>2</v>
      </c>
      <c r="G82" s="7" t="s">
        <v>1</v>
      </c>
      <c r="H82" s="7" t="s">
        <v>7</v>
      </c>
      <c r="I82" s="3">
        <v>1</v>
      </c>
      <c r="J82" s="5">
        <v>104.36</v>
      </c>
      <c r="K82" s="6">
        <v>0</v>
      </c>
      <c r="L82" s="5">
        <v>51.63</v>
      </c>
      <c r="M82" s="5">
        <f>I82*J82*(1-K82)</f>
        <v>104.36</v>
      </c>
      <c r="N82" s="5">
        <f>I82*L82</f>
        <v>51.63</v>
      </c>
      <c r="O82" s="5">
        <f>M82-N82</f>
        <v>52.73</v>
      </c>
      <c r="P82" s="2">
        <f>IFERROR(O82/M82,0)</f>
        <v>0.50527021847451126</v>
      </c>
      <c r="Q82" s="4">
        <f>YEAR(SalesDataTable[[#This Row],[Order Date]])</f>
        <v>2026</v>
      </c>
      <c r="R82" s="2" t="str">
        <f>"Q"&amp;ROUNDUP(MONTH(SalesDataTable[[#This Row],[Order Date]])/3,0)</f>
        <v>Q1</v>
      </c>
      <c r="S82" s="3">
        <f>MONTH(SalesDataTable[[#This Row],[Order Date]])</f>
        <v>1</v>
      </c>
      <c r="T82" s="2" t="str">
        <f>TEXT(SalesDataTable[[#This Row],[Order Date]],"mmm")</f>
        <v>Jan</v>
      </c>
    </row>
    <row r="83" spans="1:20" ht="15.75" x14ac:dyDescent="0.25">
      <c r="A83" s="9" t="s">
        <v>2678</v>
      </c>
      <c r="B83" s="8">
        <v>46040</v>
      </c>
      <c r="C83" s="7" t="s">
        <v>5</v>
      </c>
      <c r="D83" s="7" t="s">
        <v>69</v>
      </c>
      <c r="E83" s="7" t="s">
        <v>18</v>
      </c>
      <c r="F83" s="7" t="s">
        <v>2</v>
      </c>
      <c r="G83" s="7" t="s">
        <v>1</v>
      </c>
      <c r="H83" s="7" t="s">
        <v>11</v>
      </c>
      <c r="I83" s="3">
        <v>1</v>
      </c>
      <c r="J83" s="5">
        <v>83.52</v>
      </c>
      <c r="K83" s="6">
        <v>0.05</v>
      </c>
      <c r="L83" s="5">
        <v>42.97</v>
      </c>
      <c r="M83" s="5">
        <f>I83*J83*(1-K83)</f>
        <v>79.343999999999994</v>
      </c>
      <c r="N83" s="5">
        <f>I83*L83</f>
        <v>42.97</v>
      </c>
      <c r="O83" s="5">
        <f>M83-N83</f>
        <v>36.373999999999995</v>
      </c>
      <c r="P83" s="2">
        <f>IFERROR(O83/M83,0)</f>
        <v>0.45843416011292598</v>
      </c>
      <c r="Q83" s="4">
        <f>YEAR(SalesDataTable[[#This Row],[Order Date]])</f>
        <v>2026</v>
      </c>
      <c r="R83" s="2" t="str">
        <f>"Q"&amp;ROUNDUP(MONTH(SalesDataTable[[#This Row],[Order Date]])/3,0)</f>
        <v>Q1</v>
      </c>
      <c r="S83" s="3">
        <f>MONTH(SalesDataTable[[#This Row],[Order Date]])</f>
        <v>1</v>
      </c>
      <c r="T83" s="2" t="str">
        <f>TEXT(SalesDataTable[[#This Row],[Order Date]],"mmm")</f>
        <v>Jan</v>
      </c>
    </row>
    <row r="84" spans="1:20" ht="15.75" x14ac:dyDescent="0.25">
      <c r="A84" s="9" t="s">
        <v>2677</v>
      </c>
      <c r="B84" s="8">
        <v>46041</v>
      </c>
      <c r="C84" s="7" t="s">
        <v>5</v>
      </c>
      <c r="D84" s="7" t="s">
        <v>4</v>
      </c>
      <c r="E84" s="7" t="s">
        <v>3</v>
      </c>
      <c r="F84" s="7" t="s">
        <v>2</v>
      </c>
      <c r="G84" s="7" t="s">
        <v>34</v>
      </c>
      <c r="H84" s="7" t="s">
        <v>121</v>
      </c>
      <c r="I84" s="3">
        <v>2</v>
      </c>
      <c r="J84" s="5">
        <v>125.93</v>
      </c>
      <c r="K84" s="6">
        <v>0</v>
      </c>
      <c r="L84" s="5">
        <v>69.150000000000006</v>
      </c>
      <c r="M84" s="5">
        <f>I84*J84*(1-K84)</f>
        <v>251.86</v>
      </c>
      <c r="N84" s="5">
        <f>I84*L84</f>
        <v>138.30000000000001</v>
      </c>
      <c r="O84" s="5">
        <f>M84-N84</f>
        <v>113.56</v>
      </c>
      <c r="P84" s="2">
        <f>IFERROR(O84/M84,0)</f>
        <v>0.45088541253077102</v>
      </c>
      <c r="Q84" s="4">
        <f>YEAR(SalesDataTable[[#This Row],[Order Date]])</f>
        <v>2026</v>
      </c>
      <c r="R84" s="2" t="str">
        <f>"Q"&amp;ROUNDUP(MONTH(SalesDataTable[[#This Row],[Order Date]])/3,0)</f>
        <v>Q1</v>
      </c>
      <c r="S84" s="3">
        <f>MONTH(SalesDataTable[[#This Row],[Order Date]])</f>
        <v>1</v>
      </c>
      <c r="T84" s="2" t="str">
        <f>TEXT(SalesDataTable[[#This Row],[Order Date]],"mmm")</f>
        <v>Jan</v>
      </c>
    </row>
    <row r="85" spans="1:20" ht="15.75" x14ac:dyDescent="0.25">
      <c r="A85" s="9" t="s">
        <v>2676</v>
      </c>
      <c r="B85" s="8">
        <v>46041</v>
      </c>
      <c r="C85" s="7" t="s">
        <v>9</v>
      </c>
      <c r="D85" s="7" t="s">
        <v>30</v>
      </c>
      <c r="E85" s="7" t="s">
        <v>3</v>
      </c>
      <c r="F85" s="7" t="s">
        <v>12</v>
      </c>
      <c r="G85" s="7" t="s">
        <v>1</v>
      </c>
      <c r="H85" s="7" t="s">
        <v>0</v>
      </c>
      <c r="I85" s="3">
        <v>1</v>
      </c>
      <c r="J85" s="5">
        <v>49.85</v>
      </c>
      <c r="K85" s="6">
        <v>0</v>
      </c>
      <c r="L85" s="5">
        <v>23.07</v>
      </c>
      <c r="M85" s="5">
        <f>I85*J85*(1-K85)</f>
        <v>49.85</v>
      </c>
      <c r="N85" s="5">
        <f>I85*L85</f>
        <v>23.07</v>
      </c>
      <c r="O85" s="5">
        <f>M85-N85</f>
        <v>26.78</v>
      </c>
      <c r="P85" s="2">
        <f>IFERROR(O85/M85,0)</f>
        <v>0.53721163490471413</v>
      </c>
      <c r="Q85" s="4">
        <f>YEAR(SalesDataTable[[#This Row],[Order Date]])</f>
        <v>2026</v>
      </c>
      <c r="R85" s="2" t="str">
        <f>"Q"&amp;ROUNDUP(MONTH(SalesDataTable[[#This Row],[Order Date]])/3,0)</f>
        <v>Q1</v>
      </c>
      <c r="S85" s="3">
        <f>MONTH(SalesDataTable[[#This Row],[Order Date]])</f>
        <v>1</v>
      </c>
      <c r="T85" s="2" t="str">
        <f>TEXT(SalesDataTable[[#This Row],[Order Date]],"mmm")</f>
        <v>Jan</v>
      </c>
    </row>
    <row r="86" spans="1:20" ht="15.75" x14ac:dyDescent="0.25">
      <c r="A86" s="9" t="s">
        <v>2675</v>
      </c>
      <c r="B86" s="8">
        <v>46041</v>
      </c>
      <c r="C86" s="7" t="s">
        <v>9</v>
      </c>
      <c r="D86" s="7" t="s">
        <v>79</v>
      </c>
      <c r="E86" s="7" t="s">
        <v>3</v>
      </c>
      <c r="F86" s="7" t="s">
        <v>23</v>
      </c>
      <c r="G86" s="7" t="s">
        <v>29</v>
      </c>
      <c r="H86" s="7" t="s">
        <v>28</v>
      </c>
      <c r="I86" s="3">
        <v>1</v>
      </c>
      <c r="J86" s="5">
        <v>36.130000000000003</v>
      </c>
      <c r="K86" s="6">
        <v>0</v>
      </c>
      <c r="L86" s="5">
        <v>13.39</v>
      </c>
      <c r="M86" s="5">
        <f>I86*J86*(1-K86)</f>
        <v>36.130000000000003</v>
      </c>
      <c r="N86" s="5">
        <f>I86*L86</f>
        <v>13.39</v>
      </c>
      <c r="O86" s="5">
        <f>M86-N86</f>
        <v>22.740000000000002</v>
      </c>
      <c r="P86" s="2">
        <f>IFERROR(O86/M86,0)</f>
        <v>0.62939385552172711</v>
      </c>
      <c r="Q86" s="4">
        <f>YEAR(SalesDataTable[[#This Row],[Order Date]])</f>
        <v>2026</v>
      </c>
      <c r="R86" s="2" t="str">
        <f>"Q"&amp;ROUNDUP(MONTH(SalesDataTable[[#This Row],[Order Date]])/3,0)</f>
        <v>Q1</v>
      </c>
      <c r="S86" s="3">
        <f>MONTH(SalesDataTable[[#This Row],[Order Date]])</f>
        <v>1</v>
      </c>
      <c r="T86" s="2" t="str">
        <f>TEXT(SalesDataTable[[#This Row],[Order Date]],"mmm")</f>
        <v>Jan</v>
      </c>
    </row>
    <row r="87" spans="1:20" ht="15.75" x14ac:dyDescent="0.25">
      <c r="A87" s="9" t="s">
        <v>2674</v>
      </c>
      <c r="B87" s="8">
        <v>46041</v>
      </c>
      <c r="C87" s="7" t="s">
        <v>15</v>
      </c>
      <c r="D87" s="7" t="s">
        <v>19</v>
      </c>
      <c r="E87" s="7" t="s">
        <v>13</v>
      </c>
      <c r="F87" s="7" t="s">
        <v>23</v>
      </c>
      <c r="G87" s="7" t="s">
        <v>1</v>
      </c>
      <c r="H87" s="7" t="s">
        <v>7</v>
      </c>
      <c r="I87" s="3">
        <v>1</v>
      </c>
      <c r="J87" s="5">
        <v>104.83</v>
      </c>
      <c r="K87" s="6">
        <v>0.05</v>
      </c>
      <c r="L87" s="5">
        <v>51.06</v>
      </c>
      <c r="M87" s="5">
        <f>I87*J87*(1-K87)</f>
        <v>99.588499999999996</v>
      </c>
      <c r="N87" s="5">
        <f>I87*L87</f>
        <v>51.06</v>
      </c>
      <c r="O87" s="5">
        <f>M87-N87</f>
        <v>48.528499999999994</v>
      </c>
      <c r="P87" s="2">
        <f>IFERROR(O87/M87,0)</f>
        <v>0.48729019916958277</v>
      </c>
      <c r="Q87" s="4">
        <f>YEAR(SalesDataTable[[#This Row],[Order Date]])</f>
        <v>2026</v>
      </c>
      <c r="R87" s="2" t="str">
        <f>"Q"&amp;ROUNDUP(MONTH(SalesDataTable[[#This Row],[Order Date]])/3,0)</f>
        <v>Q1</v>
      </c>
      <c r="S87" s="3">
        <f>MONTH(SalesDataTable[[#This Row],[Order Date]])</f>
        <v>1</v>
      </c>
      <c r="T87" s="2" t="str">
        <f>TEXT(SalesDataTable[[#This Row],[Order Date]],"mmm")</f>
        <v>Jan</v>
      </c>
    </row>
    <row r="88" spans="1:20" ht="15.75" x14ac:dyDescent="0.25">
      <c r="A88" s="9" t="s">
        <v>2673</v>
      </c>
      <c r="B88" s="8">
        <v>46041</v>
      </c>
      <c r="C88" s="7" t="s">
        <v>42</v>
      </c>
      <c r="D88" s="7" t="s">
        <v>95</v>
      </c>
      <c r="E88" s="7" t="s">
        <v>13</v>
      </c>
      <c r="F88" s="7" t="s">
        <v>23</v>
      </c>
      <c r="G88" s="7" t="s">
        <v>29</v>
      </c>
      <c r="H88" s="7" t="s">
        <v>28</v>
      </c>
      <c r="I88" s="3">
        <v>1</v>
      </c>
      <c r="J88" s="5">
        <v>35.46</v>
      </c>
      <c r="K88" s="6">
        <v>0.05</v>
      </c>
      <c r="L88" s="5">
        <v>13.81</v>
      </c>
      <c r="M88" s="5">
        <f>I88*J88*(1-K88)</f>
        <v>33.686999999999998</v>
      </c>
      <c r="N88" s="5">
        <f>I88*L88</f>
        <v>13.81</v>
      </c>
      <c r="O88" s="5">
        <f>M88-N88</f>
        <v>19.876999999999995</v>
      </c>
      <c r="P88" s="2">
        <f>IFERROR(O88/M88,0)</f>
        <v>0.59004957401965141</v>
      </c>
      <c r="Q88" s="4">
        <f>YEAR(SalesDataTable[[#This Row],[Order Date]])</f>
        <v>2026</v>
      </c>
      <c r="R88" s="2" t="str">
        <f>"Q"&amp;ROUNDUP(MONTH(SalesDataTable[[#This Row],[Order Date]])/3,0)</f>
        <v>Q1</v>
      </c>
      <c r="S88" s="3">
        <f>MONTH(SalesDataTable[[#This Row],[Order Date]])</f>
        <v>1</v>
      </c>
      <c r="T88" s="2" t="str">
        <f>TEXT(SalesDataTable[[#This Row],[Order Date]],"mmm")</f>
        <v>Jan</v>
      </c>
    </row>
    <row r="89" spans="1:20" ht="15.75" x14ac:dyDescent="0.25">
      <c r="A89" s="9" t="s">
        <v>2672</v>
      </c>
      <c r="B89" s="8">
        <v>46042</v>
      </c>
      <c r="C89" s="7" t="s">
        <v>15</v>
      </c>
      <c r="D89" s="7" t="s">
        <v>61</v>
      </c>
      <c r="E89" s="7" t="s">
        <v>18</v>
      </c>
      <c r="F89" s="7" t="s">
        <v>23</v>
      </c>
      <c r="G89" s="7" t="s">
        <v>29</v>
      </c>
      <c r="H89" s="7" t="s">
        <v>88</v>
      </c>
      <c r="I89" s="3">
        <v>1</v>
      </c>
      <c r="J89" s="5">
        <v>165.42</v>
      </c>
      <c r="K89" s="6">
        <v>0</v>
      </c>
      <c r="L89" s="5">
        <v>85.69</v>
      </c>
      <c r="M89" s="5">
        <f>I89*J89*(1-K89)</f>
        <v>165.42</v>
      </c>
      <c r="N89" s="5">
        <f>I89*L89</f>
        <v>85.69</v>
      </c>
      <c r="O89" s="5">
        <f>M89-N89</f>
        <v>79.72999999999999</v>
      </c>
      <c r="P89" s="2">
        <f>IFERROR(O89/M89,0)</f>
        <v>0.48198524966751299</v>
      </c>
      <c r="Q89" s="4">
        <f>YEAR(SalesDataTable[[#This Row],[Order Date]])</f>
        <v>2026</v>
      </c>
      <c r="R89" s="2" t="str">
        <f>"Q"&amp;ROUNDUP(MONTH(SalesDataTable[[#This Row],[Order Date]])/3,0)</f>
        <v>Q1</v>
      </c>
      <c r="S89" s="3">
        <f>MONTH(SalesDataTable[[#This Row],[Order Date]])</f>
        <v>1</v>
      </c>
      <c r="T89" s="2" t="str">
        <f>TEXT(SalesDataTable[[#This Row],[Order Date]],"mmm")</f>
        <v>Jan</v>
      </c>
    </row>
    <row r="90" spans="1:20" ht="15.75" x14ac:dyDescent="0.25">
      <c r="A90" s="9" t="s">
        <v>2671</v>
      </c>
      <c r="B90" s="8">
        <v>46042</v>
      </c>
      <c r="C90" s="7" t="s">
        <v>5</v>
      </c>
      <c r="D90" s="7" t="s">
        <v>69</v>
      </c>
      <c r="E90" s="7" t="s">
        <v>3</v>
      </c>
      <c r="F90" s="7" t="s">
        <v>23</v>
      </c>
      <c r="G90" s="7" t="s">
        <v>26</v>
      </c>
      <c r="H90" s="7" t="s">
        <v>50</v>
      </c>
      <c r="I90" s="3">
        <v>1</v>
      </c>
      <c r="J90" s="5">
        <v>122.86</v>
      </c>
      <c r="K90" s="6">
        <v>0.05</v>
      </c>
      <c r="L90" s="5">
        <v>60.36</v>
      </c>
      <c r="M90" s="5">
        <f>I90*J90*(1-K90)</f>
        <v>116.717</v>
      </c>
      <c r="N90" s="5">
        <f>I90*L90</f>
        <v>60.36</v>
      </c>
      <c r="O90" s="5">
        <f>M90-N90</f>
        <v>56.356999999999999</v>
      </c>
      <c r="P90" s="2">
        <f>IFERROR(O90/M90,0)</f>
        <v>0.48285168398776529</v>
      </c>
      <c r="Q90" s="4">
        <f>YEAR(SalesDataTable[[#This Row],[Order Date]])</f>
        <v>2026</v>
      </c>
      <c r="R90" s="2" t="str">
        <f>"Q"&amp;ROUNDUP(MONTH(SalesDataTable[[#This Row],[Order Date]])/3,0)</f>
        <v>Q1</v>
      </c>
      <c r="S90" s="3">
        <f>MONTH(SalesDataTable[[#This Row],[Order Date]])</f>
        <v>1</v>
      </c>
      <c r="T90" s="2" t="str">
        <f>TEXT(SalesDataTable[[#This Row],[Order Date]],"mmm")</f>
        <v>Jan</v>
      </c>
    </row>
    <row r="91" spans="1:20" ht="15.75" x14ac:dyDescent="0.25">
      <c r="A91" s="9" t="s">
        <v>2670</v>
      </c>
      <c r="B91" s="8">
        <v>46042</v>
      </c>
      <c r="C91" s="7" t="s">
        <v>42</v>
      </c>
      <c r="D91" s="7" t="s">
        <v>95</v>
      </c>
      <c r="E91" s="7" t="s">
        <v>13</v>
      </c>
      <c r="F91" s="7" t="s">
        <v>23</v>
      </c>
      <c r="G91" s="7" t="s">
        <v>34</v>
      </c>
      <c r="H91" s="7" t="s">
        <v>74</v>
      </c>
      <c r="I91" s="3">
        <v>2</v>
      </c>
      <c r="J91" s="5">
        <v>35.82</v>
      </c>
      <c r="K91" s="6">
        <v>0</v>
      </c>
      <c r="L91" s="5">
        <v>14.09</v>
      </c>
      <c r="M91" s="5">
        <f>I91*J91*(1-K91)</f>
        <v>71.64</v>
      </c>
      <c r="N91" s="5">
        <f>I91*L91</f>
        <v>28.18</v>
      </c>
      <c r="O91" s="5">
        <f>M91-N91</f>
        <v>43.46</v>
      </c>
      <c r="P91" s="2">
        <f>IFERROR(O91/M91,0)</f>
        <v>0.60664433277498608</v>
      </c>
      <c r="Q91" s="4">
        <f>YEAR(SalesDataTable[[#This Row],[Order Date]])</f>
        <v>2026</v>
      </c>
      <c r="R91" s="2" t="str">
        <f>"Q"&amp;ROUNDUP(MONTH(SalesDataTable[[#This Row],[Order Date]])/3,0)</f>
        <v>Q1</v>
      </c>
      <c r="S91" s="3">
        <f>MONTH(SalesDataTable[[#This Row],[Order Date]])</f>
        <v>1</v>
      </c>
      <c r="T91" s="2" t="str">
        <f>TEXT(SalesDataTable[[#This Row],[Order Date]],"mmm")</f>
        <v>Jan</v>
      </c>
    </row>
    <row r="92" spans="1:20" ht="15.75" x14ac:dyDescent="0.25">
      <c r="A92" s="9" t="s">
        <v>2669</v>
      </c>
      <c r="B92" s="8">
        <v>46042</v>
      </c>
      <c r="C92" s="7" t="s">
        <v>42</v>
      </c>
      <c r="D92" s="7" t="s">
        <v>95</v>
      </c>
      <c r="E92" s="7" t="s">
        <v>3</v>
      </c>
      <c r="F92" s="7" t="s">
        <v>2</v>
      </c>
      <c r="G92" s="7" t="s">
        <v>26</v>
      </c>
      <c r="H92" s="7" t="s">
        <v>50</v>
      </c>
      <c r="I92" s="3">
        <v>3</v>
      </c>
      <c r="J92" s="5">
        <v>120.29</v>
      </c>
      <c r="K92" s="6">
        <v>0.1</v>
      </c>
      <c r="L92" s="5">
        <v>62.41</v>
      </c>
      <c r="M92" s="5">
        <f>I92*J92*(1-K92)</f>
        <v>324.78300000000002</v>
      </c>
      <c r="N92" s="5">
        <f>I92*L92</f>
        <v>187.23</v>
      </c>
      <c r="O92" s="5">
        <f>M92-N92</f>
        <v>137.55300000000003</v>
      </c>
      <c r="P92" s="2">
        <f>IFERROR(O92/M92,0)</f>
        <v>0.42352278290427769</v>
      </c>
      <c r="Q92" s="4">
        <f>YEAR(SalesDataTable[[#This Row],[Order Date]])</f>
        <v>2026</v>
      </c>
      <c r="R92" s="2" t="str">
        <f>"Q"&amp;ROUNDUP(MONTH(SalesDataTable[[#This Row],[Order Date]])/3,0)</f>
        <v>Q1</v>
      </c>
      <c r="S92" s="3">
        <f>MONTH(SalesDataTable[[#This Row],[Order Date]])</f>
        <v>1</v>
      </c>
      <c r="T92" s="2" t="str">
        <f>TEXT(SalesDataTable[[#This Row],[Order Date]],"mmm")</f>
        <v>Jan</v>
      </c>
    </row>
    <row r="93" spans="1:20" ht="15.75" x14ac:dyDescent="0.25">
      <c r="A93" s="9" t="s">
        <v>2668</v>
      </c>
      <c r="B93" s="8">
        <v>46042</v>
      </c>
      <c r="C93" s="7" t="s">
        <v>9</v>
      </c>
      <c r="D93" s="7" t="s">
        <v>45</v>
      </c>
      <c r="E93" s="7" t="s">
        <v>18</v>
      </c>
      <c r="F93" s="7" t="s">
        <v>23</v>
      </c>
      <c r="G93" s="7" t="s">
        <v>26</v>
      </c>
      <c r="H93" s="7" t="s">
        <v>65</v>
      </c>
      <c r="I93" s="3">
        <v>1</v>
      </c>
      <c r="J93" s="5">
        <v>80.239999999999995</v>
      </c>
      <c r="K93" s="6">
        <v>0.1</v>
      </c>
      <c r="L93" s="5">
        <v>39.950000000000003</v>
      </c>
      <c r="M93" s="5">
        <f>I93*J93*(1-K93)</f>
        <v>72.215999999999994</v>
      </c>
      <c r="N93" s="5">
        <f>I93*L93</f>
        <v>39.950000000000003</v>
      </c>
      <c r="O93" s="5">
        <f>M93-N93</f>
        <v>32.265999999999991</v>
      </c>
      <c r="P93" s="2">
        <f>IFERROR(O93/M93,0)</f>
        <v>0.44679849340866279</v>
      </c>
      <c r="Q93" s="4">
        <f>YEAR(SalesDataTable[[#This Row],[Order Date]])</f>
        <v>2026</v>
      </c>
      <c r="R93" s="2" t="str">
        <f>"Q"&amp;ROUNDUP(MONTH(SalesDataTable[[#This Row],[Order Date]])/3,0)</f>
        <v>Q1</v>
      </c>
      <c r="S93" s="3">
        <f>MONTH(SalesDataTable[[#This Row],[Order Date]])</f>
        <v>1</v>
      </c>
      <c r="T93" s="2" t="str">
        <f>TEXT(SalesDataTable[[#This Row],[Order Date]],"mmm")</f>
        <v>Jan</v>
      </c>
    </row>
    <row r="94" spans="1:20" ht="15.75" x14ac:dyDescent="0.25">
      <c r="A94" s="9" t="s">
        <v>2667</v>
      </c>
      <c r="B94" s="8">
        <v>46043</v>
      </c>
      <c r="C94" s="7" t="s">
        <v>42</v>
      </c>
      <c r="D94" s="7" t="s">
        <v>41</v>
      </c>
      <c r="E94" s="7" t="s">
        <v>13</v>
      </c>
      <c r="F94" s="7" t="s">
        <v>2</v>
      </c>
      <c r="G94" s="7" t="s">
        <v>34</v>
      </c>
      <c r="H94" s="7" t="s">
        <v>74</v>
      </c>
      <c r="I94" s="3">
        <v>2</v>
      </c>
      <c r="J94" s="5">
        <v>35.97</v>
      </c>
      <c r="K94" s="6">
        <v>0</v>
      </c>
      <c r="L94" s="5">
        <v>13.55</v>
      </c>
      <c r="M94" s="5">
        <f>I94*J94*(1-K94)</f>
        <v>71.94</v>
      </c>
      <c r="N94" s="5">
        <f>I94*L94</f>
        <v>27.1</v>
      </c>
      <c r="O94" s="5">
        <f>M94-N94</f>
        <v>44.839999999999996</v>
      </c>
      <c r="P94" s="2">
        <f>IFERROR(O94/M94,0)</f>
        <v>0.62329719210453149</v>
      </c>
      <c r="Q94" s="4">
        <f>YEAR(SalesDataTable[[#This Row],[Order Date]])</f>
        <v>2026</v>
      </c>
      <c r="R94" s="2" t="str">
        <f>"Q"&amp;ROUNDUP(MONTH(SalesDataTable[[#This Row],[Order Date]])/3,0)</f>
        <v>Q1</v>
      </c>
      <c r="S94" s="3">
        <f>MONTH(SalesDataTable[[#This Row],[Order Date]])</f>
        <v>1</v>
      </c>
      <c r="T94" s="2" t="str">
        <f>TEXT(SalesDataTable[[#This Row],[Order Date]],"mmm")</f>
        <v>Jan</v>
      </c>
    </row>
    <row r="95" spans="1:20" ht="15.75" x14ac:dyDescent="0.25">
      <c r="A95" s="9" t="s">
        <v>2666</v>
      </c>
      <c r="B95" s="8">
        <v>46043</v>
      </c>
      <c r="C95" s="7" t="s">
        <v>9</v>
      </c>
      <c r="D95" s="7" t="s">
        <v>45</v>
      </c>
      <c r="E95" s="7" t="s">
        <v>3</v>
      </c>
      <c r="F95" s="7" t="s">
        <v>2</v>
      </c>
      <c r="G95" s="7" t="s">
        <v>22</v>
      </c>
      <c r="H95" s="7" t="s">
        <v>21</v>
      </c>
      <c r="I95" s="3">
        <v>1</v>
      </c>
      <c r="J95" s="5">
        <v>72.239999999999995</v>
      </c>
      <c r="K95" s="6">
        <v>0</v>
      </c>
      <c r="L95" s="5">
        <v>33.26</v>
      </c>
      <c r="M95" s="5">
        <f>I95*J95*(1-K95)</f>
        <v>72.239999999999995</v>
      </c>
      <c r="N95" s="5">
        <f>I95*L95</f>
        <v>33.26</v>
      </c>
      <c r="O95" s="5">
        <f>M95-N95</f>
        <v>38.979999999999997</v>
      </c>
      <c r="P95" s="2">
        <f>IFERROR(O95/M95,0)</f>
        <v>0.53959025470653377</v>
      </c>
      <c r="Q95" s="4">
        <f>YEAR(SalesDataTable[[#This Row],[Order Date]])</f>
        <v>2026</v>
      </c>
      <c r="R95" s="2" t="str">
        <f>"Q"&amp;ROUNDUP(MONTH(SalesDataTable[[#This Row],[Order Date]])/3,0)</f>
        <v>Q1</v>
      </c>
      <c r="S95" s="3">
        <f>MONTH(SalesDataTable[[#This Row],[Order Date]])</f>
        <v>1</v>
      </c>
      <c r="T95" s="2" t="str">
        <f>TEXT(SalesDataTable[[#This Row],[Order Date]],"mmm")</f>
        <v>Jan</v>
      </c>
    </row>
    <row r="96" spans="1:20" ht="15.75" x14ac:dyDescent="0.25">
      <c r="A96" s="9" t="s">
        <v>2665</v>
      </c>
      <c r="B96" s="8">
        <v>46043</v>
      </c>
      <c r="C96" s="7" t="s">
        <v>42</v>
      </c>
      <c r="D96" s="7" t="s">
        <v>41</v>
      </c>
      <c r="E96" s="7" t="s">
        <v>3</v>
      </c>
      <c r="F96" s="7" t="s">
        <v>23</v>
      </c>
      <c r="G96" s="7" t="s">
        <v>22</v>
      </c>
      <c r="H96" s="7" t="s">
        <v>92</v>
      </c>
      <c r="I96" s="3">
        <v>5</v>
      </c>
      <c r="J96" s="5">
        <v>152.81</v>
      </c>
      <c r="K96" s="6">
        <v>0</v>
      </c>
      <c r="L96" s="5">
        <v>78.989999999999995</v>
      </c>
      <c r="M96" s="5">
        <f>I96*J96*(1-K96)</f>
        <v>764.05</v>
      </c>
      <c r="N96" s="5">
        <f>I96*L96</f>
        <v>394.95</v>
      </c>
      <c r="O96" s="5">
        <f>M96-N96</f>
        <v>369.09999999999997</v>
      </c>
      <c r="P96" s="2">
        <f>IFERROR(O96/M96,0)</f>
        <v>0.48308356782933054</v>
      </c>
      <c r="Q96" s="4">
        <f>YEAR(SalesDataTable[[#This Row],[Order Date]])</f>
        <v>2026</v>
      </c>
      <c r="R96" s="2" t="str">
        <f>"Q"&amp;ROUNDUP(MONTH(SalesDataTable[[#This Row],[Order Date]])/3,0)</f>
        <v>Q1</v>
      </c>
      <c r="S96" s="3">
        <f>MONTH(SalesDataTable[[#This Row],[Order Date]])</f>
        <v>1</v>
      </c>
      <c r="T96" s="2" t="str">
        <f>TEXT(SalesDataTable[[#This Row],[Order Date]],"mmm")</f>
        <v>Jan</v>
      </c>
    </row>
    <row r="97" spans="1:20" ht="15.75" x14ac:dyDescent="0.25">
      <c r="A97" s="9" t="s">
        <v>2664</v>
      </c>
      <c r="B97" s="8">
        <v>46043</v>
      </c>
      <c r="C97" s="7" t="s">
        <v>42</v>
      </c>
      <c r="D97" s="7" t="s">
        <v>41</v>
      </c>
      <c r="E97" s="7" t="s">
        <v>3</v>
      </c>
      <c r="F97" s="7" t="s">
        <v>2</v>
      </c>
      <c r="G97" s="7" t="s">
        <v>1</v>
      </c>
      <c r="H97" s="7" t="s">
        <v>11</v>
      </c>
      <c r="I97" s="3">
        <v>3</v>
      </c>
      <c r="J97" s="5">
        <v>83.34</v>
      </c>
      <c r="K97" s="6">
        <v>0</v>
      </c>
      <c r="L97" s="5">
        <v>41.44</v>
      </c>
      <c r="M97" s="5">
        <f>I97*J97*(1-K97)</f>
        <v>250.02</v>
      </c>
      <c r="N97" s="5">
        <f>I97*L97</f>
        <v>124.32</v>
      </c>
      <c r="O97" s="5">
        <f>M97-N97</f>
        <v>125.70000000000002</v>
      </c>
      <c r="P97" s="2">
        <f>IFERROR(O97/M97,0)</f>
        <v>0.50275977921766268</v>
      </c>
      <c r="Q97" s="4">
        <f>YEAR(SalesDataTable[[#This Row],[Order Date]])</f>
        <v>2026</v>
      </c>
      <c r="R97" s="2" t="str">
        <f>"Q"&amp;ROUNDUP(MONTH(SalesDataTable[[#This Row],[Order Date]])/3,0)</f>
        <v>Q1</v>
      </c>
      <c r="S97" s="3">
        <f>MONTH(SalesDataTable[[#This Row],[Order Date]])</f>
        <v>1</v>
      </c>
      <c r="T97" s="2" t="str">
        <f>TEXT(SalesDataTable[[#This Row],[Order Date]],"mmm")</f>
        <v>Jan</v>
      </c>
    </row>
    <row r="98" spans="1:20" ht="15.75" x14ac:dyDescent="0.25">
      <c r="A98" s="9" t="s">
        <v>2663</v>
      </c>
      <c r="B98" s="8">
        <v>46043</v>
      </c>
      <c r="C98" s="7" t="s">
        <v>15</v>
      </c>
      <c r="D98" s="7" t="s">
        <v>19</v>
      </c>
      <c r="E98" s="7" t="s">
        <v>3</v>
      </c>
      <c r="F98" s="7" t="s">
        <v>23</v>
      </c>
      <c r="G98" s="7" t="s">
        <v>34</v>
      </c>
      <c r="H98" s="7" t="s">
        <v>74</v>
      </c>
      <c r="I98" s="3">
        <v>1</v>
      </c>
      <c r="J98" s="5">
        <v>35.869999999999997</v>
      </c>
      <c r="K98" s="6">
        <v>0</v>
      </c>
      <c r="L98" s="5">
        <v>13.64</v>
      </c>
      <c r="M98" s="5">
        <f>I98*J98*(1-K98)</f>
        <v>35.869999999999997</v>
      </c>
      <c r="N98" s="5">
        <f>I98*L98</f>
        <v>13.64</v>
      </c>
      <c r="O98" s="5">
        <f>M98-N98</f>
        <v>22.229999999999997</v>
      </c>
      <c r="P98" s="2">
        <f>IFERROR(O98/M98,0)</f>
        <v>0.61973794257039305</v>
      </c>
      <c r="Q98" s="4">
        <f>YEAR(SalesDataTable[[#This Row],[Order Date]])</f>
        <v>2026</v>
      </c>
      <c r="R98" s="2" t="str">
        <f>"Q"&amp;ROUNDUP(MONTH(SalesDataTable[[#This Row],[Order Date]])/3,0)</f>
        <v>Q1</v>
      </c>
      <c r="S98" s="3">
        <f>MONTH(SalesDataTable[[#This Row],[Order Date]])</f>
        <v>1</v>
      </c>
      <c r="T98" s="2" t="str">
        <f>TEXT(SalesDataTable[[#This Row],[Order Date]],"mmm")</f>
        <v>Jan</v>
      </c>
    </row>
    <row r="99" spans="1:20" ht="15.75" x14ac:dyDescent="0.25">
      <c r="A99" s="9" t="s">
        <v>2662</v>
      </c>
      <c r="B99" s="8">
        <v>46044</v>
      </c>
      <c r="C99" s="7" t="s">
        <v>15</v>
      </c>
      <c r="D99" s="7" t="s">
        <v>51</v>
      </c>
      <c r="E99" s="7" t="s">
        <v>18</v>
      </c>
      <c r="F99" s="7" t="s">
        <v>2</v>
      </c>
      <c r="G99" s="7" t="s">
        <v>26</v>
      </c>
      <c r="H99" s="7" t="s">
        <v>25</v>
      </c>
      <c r="I99" s="3">
        <v>1</v>
      </c>
      <c r="J99" s="5">
        <v>199.42</v>
      </c>
      <c r="K99" s="6">
        <v>0.05</v>
      </c>
      <c r="L99" s="5">
        <v>101.82</v>
      </c>
      <c r="M99" s="5">
        <f>I99*J99*(1-K99)</f>
        <v>189.44899999999998</v>
      </c>
      <c r="N99" s="5">
        <f>I99*L99</f>
        <v>101.82</v>
      </c>
      <c r="O99" s="5">
        <f>M99-N99</f>
        <v>87.628999999999991</v>
      </c>
      <c r="P99" s="2">
        <f>IFERROR(O99/M99,0)</f>
        <v>0.46254664843836601</v>
      </c>
      <c r="Q99" s="4">
        <f>YEAR(SalesDataTable[[#This Row],[Order Date]])</f>
        <v>2026</v>
      </c>
      <c r="R99" s="2" t="str">
        <f>"Q"&amp;ROUNDUP(MONTH(SalesDataTable[[#This Row],[Order Date]])/3,0)</f>
        <v>Q1</v>
      </c>
      <c r="S99" s="3">
        <f>MONTH(SalesDataTable[[#This Row],[Order Date]])</f>
        <v>1</v>
      </c>
      <c r="T99" s="2" t="str">
        <f>TEXT(SalesDataTable[[#This Row],[Order Date]],"mmm")</f>
        <v>Jan</v>
      </c>
    </row>
    <row r="100" spans="1:20" ht="15.75" x14ac:dyDescent="0.25">
      <c r="A100" s="9" t="s">
        <v>2661</v>
      </c>
      <c r="B100" s="8">
        <v>46044</v>
      </c>
      <c r="C100" s="7" t="s">
        <v>5</v>
      </c>
      <c r="D100" s="7" t="s">
        <v>69</v>
      </c>
      <c r="E100" s="7" t="s">
        <v>3</v>
      </c>
      <c r="F100" s="7" t="s">
        <v>2</v>
      </c>
      <c r="G100" s="7" t="s">
        <v>26</v>
      </c>
      <c r="H100" s="7" t="s">
        <v>56</v>
      </c>
      <c r="I100" s="3">
        <v>3</v>
      </c>
      <c r="J100" s="5">
        <v>347.41</v>
      </c>
      <c r="K100" s="6">
        <v>0.1</v>
      </c>
      <c r="L100" s="5">
        <v>192.13</v>
      </c>
      <c r="M100" s="5">
        <f>I100*J100*(1-K100)</f>
        <v>938.00700000000006</v>
      </c>
      <c r="N100" s="5">
        <f>I100*L100</f>
        <v>576.39</v>
      </c>
      <c r="O100" s="5">
        <f>M100-N100</f>
        <v>361.61700000000008</v>
      </c>
      <c r="P100" s="2">
        <f>IFERROR(O100/M100,0)</f>
        <v>0.38551631277804971</v>
      </c>
      <c r="Q100" s="4">
        <f>YEAR(SalesDataTable[[#This Row],[Order Date]])</f>
        <v>2026</v>
      </c>
      <c r="R100" s="2" t="str">
        <f>"Q"&amp;ROUNDUP(MONTH(SalesDataTable[[#This Row],[Order Date]])/3,0)</f>
        <v>Q1</v>
      </c>
      <c r="S100" s="3">
        <f>MONTH(SalesDataTable[[#This Row],[Order Date]])</f>
        <v>1</v>
      </c>
      <c r="T100" s="2" t="str">
        <f>TEXT(SalesDataTable[[#This Row],[Order Date]],"mmm")</f>
        <v>Jan</v>
      </c>
    </row>
    <row r="101" spans="1:20" ht="15.75" x14ac:dyDescent="0.25">
      <c r="A101" s="9" t="s">
        <v>2660</v>
      </c>
      <c r="B101" s="8">
        <v>46044</v>
      </c>
      <c r="C101" s="7" t="s">
        <v>42</v>
      </c>
      <c r="D101" s="7" t="s">
        <v>119</v>
      </c>
      <c r="E101" s="7" t="s">
        <v>3</v>
      </c>
      <c r="F101" s="7" t="s">
        <v>2</v>
      </c>
      <c r="G101" s="7" t="s">
        <v>1</v>
      </c>
      <c r="H101" s="7" t="s">
        <v>17</v>
      </c>
      <c r="I101" s="3">
        <v>1</v>
      </c>
      <c r="J101" s="5">
        <v>40.28</v>
      </c>
      <c r="K101" s="6">
        <v>0</v>
      </c>
      <c r="L101" s="5">
        <v>16.79</v>
      </c>
      <c r="M101" s="5">
        <f>I101*J101*(1-K101)</f>
        <v>40.28</v>
      </c>
      <c r="N101" s="5">
        <f>I101*L101</f>
        <v>16.79</v>
      </c>
      <c r="O101" s="5">
        <f>M101-N101</f>
        <v>23.490000000000002</v>
      </c>
      <c r="P101" s="2">
        <f>IFERROR(O101/M101,0)</f>
        <v>0.58316782522343602</v>
      </c>
      <c r="Q101" s="4">
        <f>YEAR(SalesDataTable[[#This Row],[Order Date]])</f>
        <v>2026</v>
      </c>
      <c r="R101" s="2" t="str">
        <f>"Q"&amp;ROUNDUP(MONTH(SalesDataTable[[#This Row],[Order Date]])/3,0)</f>
        <v>Q1</v>
      </c>
      <c r="S101" s="3">
        <f>MONTH(SalesDataTable[[#This Row],[Order Date]])</f>
        <v>1</v>
      </c>
      <c r="T101" s="2" t="str">
        <f>TEXT(SalesDataTable[[#This Row],[Order Date]],"mmm")</f>
        <v>Jan</v>
      </c>
    </row>
    <row r="102" spans="1:20" ht="15.75" x14ac:dyDescent="0.25">
      <c r="A102" s="9" t="s">
        <v>2659</v>
      </c>
      <c r="B102" s="8">
        <v>46044</v>
      </c>
      <c r="C102" s="7" t="s">
        <v>15</v>
      </c>
      <c r="D102" s="7" t="s">
        <v>19</v>
      </c>
      <c r="E102" s="7" t="s">
        <v>3</v>
      </c>
      <c r="F102" s="7" t="s">
        <v>23</v>
      </c>
      <c r="G102" s="7" t="s">
        <v>26</v>
      </c>
      <c r="H102" s="7" t="s">
        <v>25</v>
      </c>
      <c r="I102" s="3">
        <v>3</v>
      </c>
      <c r="J102" s="5">
        <v>195.49</v>
      </c>
      <c r="K102" s="6">
        <v>0.05</v>
      </c>
      <c r="L102" s="5">
        <v>106.38</v>
      </c>
      <c r="M102" s="5">
        <f>I102*J102*(1-K102)</f>
        <v>557.14649999999995</v>
      </c>
      <c r="N102" s="5">
        <f>I102*L102</f>
        <v>319.14</v>
      </c>
      <c r="O102" s="5">
        <f>M102-N102</f>
        <v>238.00649999999996</v>
      </c>
      <c r="P102" s="2">
        <f>IFERROR(O102/M102,0)</f>
        <v>0.42718836069148775</v>
      </c>
      <c r="Q102" s="4">
        <f>YEAR(SalesDataTable[[#This Row],[Order Date]])</f>
        <v>2026</v>
      </c>
      <c r="R102" s="2" t="str">
        <f>"Q"&amp;ROUNDUP(MONTH(SalesDataTable[[#This Row],[Order Date]])/3,0)</f>
        <v>Q1</v>
      </c>
      <c r="S102" s="3">
        <f>MONTH(SalesDataTable[[#This Row],[Order Date]])</f>
        <v>1</v>
      </c>
      <c r="T102" s="2" t="str">
        <f>TEXT(SalesDataTable[[#This Row],[Order Date]],"mmm")</f>
        <v>Jan</v>
      </c>
    </row>
    <row r="103" spans="1:20" ht="15.75" x14ac:dyDescent="0.25">
      <c r="A103" s="9" t="s">
        <v>2658</v>
      </c>
      <c r="B103" s="8">
        <v>46045</v>
      </c>
      <c r="C103" s="7" t="s">
        <v>9</v>
      </c>
      <c r="D103" s="7" t="s">
        <v>45</v>
      </c>
      <c r="E103" s="7" t="s">
        <v>3</v>
      </c>
      <c r="F103" s="7" t="s">
        <v>23</v>
      </c>
      <c r="G103" s="7" t="s">
        <v>34</v>
      </c>
      <c r="H103" s="7" t="s">
        <v>74</v>
      </c>
      <c r="I103" s="3">
        <v>2</v>
      </c>
      <c r="J103" s="5">
        <v>35.75</v>
      </c>
      <c r="K103" s="6">
        <v>0</v>
      </c>
      <c r="L103" s="5">
        <v>13.94</v>
      </c>
      <c r="M103" s="5">
        <f>I103*J103*(1-K103)</f>
        <v>71.5</v>
      </c>
      <c r="N103" s="5">
        <f>I103*L103</f>
        <v>27.88</v>
      </c>
      <c r="O103" s="5">
        <f>M103-N103</f>
        <v>43.620000000000005</v>
      </c>
      <c r="P103" s="2">
        <f>IFERROR(O103/M103,0)</f>
        <v>0.61006993006993016</v>
      </c>
      <c r="Q103" s="4">
        <f>YEAR(SalesDataTable[[#This Row],[Order Date]])</f>
        <v>2026</v>
      </c>
      <c r="R103" s="2" t="str">
        <f>"Q"&amp;ROUNDUP(MONTH(SalesDataTable[[#This Row],[Order Date]])/3,0)</f>
        <v>Q1</v>
      </c>
      <c r="S103" s="3">
        <f>MONTH(SalesDataTable[[#This Row],[Order Date]])</f>
        <v>1</v>
      </c>
      <c r="T103" s="2" t="str">
        <f>TEXT(SalesDataTable[[#This Row],[Order Date]],"mmm")</f>
        <v>Jan</v>
      </c>
    </row>
    <row r="104" spans="1:20" ht="15.75" x14ac:dyDescent="0.25">
      <c r="A104" s="9" t="s">
        <v>2657</v>
      </c>
      <c r="B104" s="8">
        <v>46045</v>
      </c>
      <c r="C104" s="7" t="s">
        <v>42</v>
      </c>
      <c r="D104" s="7" t="s">
        <v>41</v>
      </c>
      <c r="E104" s="7" t="s">
        <v>3</v>
      </c>
      <c r="F104" s="7" t="s">
        <v>23</v>
      </c>
      <c r="G104" s="7" t="s">
        <v>1</v>
      </c>
      <c r="H104" s="7" t="s">
        <v>7</v>
      </c>
      <c r="I104" s="3">
        <v>1</v>
      </c>
      <c r="J104" s="5">
        <v>103.39</v>
      </c>
      <c r="K104" s="6">
        <v>0</v>
      </c>
      <c r="L104" s="5">
        <v>51.32</v>
      </c>
      <c r="M104" s="5">
        <f>I104*J104*(1-K104)</f>
        <v>103.39</v>
      </c>
      <c r="N104" s="5">
        <f>I104*L104</f>
        <v>51.32</v>
      </c>
      <c r="O104" s="5">
        <f>M104-N104</f>
        <v>52.07</v>
      </c>
      <c r="P104" s="2">
        <f>IFERROR(O104/M104,0)</f>
        <v>0.50362704323435536</v>
      </c>
      <c r="Q104" s="4">
        <f>YEAR(SalesDataTable[[#This Row],[Order Date]])</f>
        <v>2026</v>
      </c>
      <c r="R104" s="2" t="str">
        <f>"Q"&amp;ROUNDUP(MONTH(SalesDataTable[[#This Row],[Order Date]])/3,0)</f>
        <v>Q1</v>
      </c>
      <c r="S104" s="3">
        <f>MONTH(SalesDataTable[[#This Row],[Order Date]])</f>
        <v>1</v>
      </c>
      <c r="T104" s="2" t="str">
        <f>TEXT(SalesDataTable[[#This Row],[Order Date]],"mmm")</f>
        <v>Jan</v>
      </c>
    </row>
    <row r="105" spans="1:20" ht="15.75" x14ac:dyDescent="0.25">
      <c r="A105" s="9" t="s">
        <v>2656</v>
      </c>
      <c r="B105" s="8">
        <v>46045</v>
      </c>
      <c r="C105" s="7" t="s">
        <v>42</v>
      </c>
      <c r="D105" s="7" t="s">
        <v>41</v>
      </c>
      <c r="E105" s="7" t="s">
        <v>3</v>
      </c>
      <c r="F105" s="7" t="s">
        <v>2</v>
      </c>
      <c r="G105" s="7" t="s">
        <v>26</v>
      </c>
      <c r="H105" s="7" t="s">
        <v>65</v>
      </c>
      <c r="I105" s="3">
        <v>3</v>
      </c>
      <c r="J105" s="5">
        <v>81.98</v>
      </c>
      <c r="K105" s="6">
        <v>0.1</v>
      </c>
      <c r="L105" s="5">
        <v>40.229999999999997</v>
      </c>
      <c r="M105" s="5">
        <f>I105*J105*(1-K105)</f>
        <v>221.346</v>
      </c>
      <c r="N105" s="5">
        <f>I105*L105</f>
        <v>120.69</v>
      </c>
      <c r="O105" s="5">
        <f>M105-N105</f>
        <v>100.65600000000001</v>
      </c>
      <c r="P105" s="2">
        <f>IFERROR(O105/M105,0)</f>
        <v>0.45474505977067581</v>
      </c>
      <c r="Q105" s="4">
        <f>YEAR(SalesDataTable[[#This Row],[Order Date]])</f>
        <v>2026</v>
      </c>
      <c r="R105" s="2" t="str">
        <f>"Q"&amp;ROUNDUP(MONTH(SalesDataTable[[#This Row],[Order Date]])/3,0)</f>
        <v>Q1</v>
      </c>
      <c r="S105" s="3">
        <f>MONTH(SalesDataTable[[#This Row],[Order Date]])</f>
        <v>1</v>
      </c>
      <c r="T105" s="2" t="str">
        <f>TEXT(SalesDataTable[[#This Row],[Order Date]],"mmm")</f>
        <v>Jan</v>
      </c>
    </row>
    <row r="106" spans="1:20" ht="15.75" x14ac:dyDescent="0.25">
      <c r="A106" s="9" t="s">
        <v>2655</v>
      </c>
      <c r="B106" s="8">
        <v>46045</v>
      </c>
      <c r="C106" s="7" t="s">
        <v>5</v>
      </c>
      <c r="D106" s="7" t="s">
        <v>66</v>
      </c>
      <c r="E106" s="7" t="s">
        <v>60</v>
      </c>
      <c r="F106" s="7" t="s">
        <v>12</v>
      </c>
      <c r="G106" s="7" t="s">
        <v>26</v>
      </c>
      <c r="H106" s="7" t="s">
        <v>56</v>
      </c>
      <c r="I106" s="3">
        <v>10</v>
      </c>
      <c r="J106" s="5">
        <v>337.69</v>
      </c>
      <c r="K106" s="6">
        <v>0.1</v>
      </c>
      <c r="L106" s="5">
        <v>200.27</v>
      </c>
      <c r="M106" s="5">
        <f>I106*J106*(1-K106)</f>
        <v>3039.21</v>
      </c>
      <c r="N106" s="5">
        <f>I106*L106</f>
        <v>2002.7</v>
      </c>
      <c r="O106" s="5">
        <f>M106-N106</f>
        <v>1036.51</v>
      </c>
      <c r="P106" s="2">
        <f>IFERROR(O106/M106,0)</f>
        <v>0.34104586389226149</v>
      </c>
      <c r="Q106" s="4">
        <f>YEAR(SalesDataTable[[#This Row],[Order Date]])</f>
        <v>2026</v>
      </c>
      <c r="R106" s="2" t="str">
        <f>"Q"&amp;ROUNDUP(MONTH(SalesDataTable[[#This Row],[Order Date]])/3,0)</f>
        <v>Q1</v>
      </c>
      <c r="S106" s="3">
        <f>MONTH(SalesDataTable[[#This Row],[Order Date]])</f>
        <v>1</v>
      </c>
      <c r="T106" s="2" t="str">
        <f>TEXT(SalesDataTable[[#This Row],[Order Date]],"mmm")</f>
        <v>Jan</v>
      </c>
    </row>
    <row r="107" spans="1:20" ht="15.75" x14ac:dyDescent="0.25">
      <c r="A107" s="9" t="s">
        <v>2654</v>
      </c>
      <c r="B107" s="8">
        <v>46045</v>
      </c>
      <c r="C107" s="7" t="s">
        <v>15</v>
      </c>
      <c r="D107" s="7" t="s">
        <v>61</v>
      </c>
      <c r="E107" s="7" t="s">
        <v>3</v>
      </c>
      <c r="F107" s="7" t="s">
        <v>2</v>
      </c>
      <c r="G107" s="7" t="s">
        <v>26</v>
      </c>
      <c r="H107" s="7" t="s">
        <v>56</v>
      </c>
      <c r="I107" s="3">
        <v>2</v>
      </c>
      <c r="J107" s="5">
        <v>333.29</v>
      </c>
      <c r="K107" s="6">
        <v>0</v>
      </c>
      <c r="L107" s="5">
        <v>197.18</v>
      </c>
      <c r="M107" s="5">
        <f>I107*J107*(1-K107)</f>
        <v>666.58</v>
      </c>
      <c r="N107" s="5">
        <f>I107*L107</f>
        <v>394.36</v>
      </c>
      <c r="O107" s="5">
        <f>M107-N107</f>
        <v>272.22000000000003</v>
      </c>
      <c r="P107" s="2">
        <f>IFERROR(O107/M107,0)</f>
        <v>0.40838308980167426</v>
      </c>
      <c r="Q107" s="4">
        <f>YEAR(SalesDataTable[[#This Row],[Order Date]])</f>
        <v>2026</v>
      </c>
      <c r="R107" s="2" t="str">
        <f>"Q"&amp;ROUNDUP(MONTH(SalesDataTable[[#This Row],[Order Date]])/3,0)</f>
        <v>Q1</v>
      </c>
      <c r="S107" s="3">
        <f>MONTH(SalesDataTable[[#This Row],[Order Date]])</f>
        <v>1</v>
      </c>
      <c r="T107" s="2" t="str">
        <f>TEXT(SalesDataTable[[#This Row],[Order Date]],"mmm")</f>
        <v>Jan</v>
      </c>
    </row>
    <row r="108" spans="1:20" ht="15.75" x14ac:dyDescent="0.25">
      <c r="A108" s="9" t="s">
        <v>2653</v>
      </c>
      <c r="B108" s="8">
        <v>46045</v>
      </c>
      <c r="C108" s="7" t="s">
        <v>42</v>
      </c>
      <c r="D108" s="7" t="s">
        <v>41</v>
      </c>
      <c r="E108" s="7" t="s">
        <v>13</v>
      </c>
      <c r="F108" s="7" t="s">
        <v>2</v>
      </c>
      <c r="G108" s="7" t="s">
        <v>1</v>
      </c>
      <c r="H108" s="7" t="s">
        <v>11</v>
      </c>
      <c r="I108" s="3">
        <v>1</v>
      </c>
      <c r="J108" s="5">
        <v>80.11</v>
      </c>
      <c r="K108" s="6">
        <v>0.05</v>
      </c>
      <c r="L108" s="5">
        <v>43.54</v>
      </c>
      <c r="M108" s="5">
        <f>I108*J108*(1-K108)</f>
        <v>76.104500000000002</v>
      </c>
      <c r="N108" s="5">
        <f>I108*L108</f>
        <v>43.54</v>
      </c>
      <c r="O108" s="5">
        <f>M108-N108</f>
        <v>32.564500000000002</v>
      </c>
      <c r="P108" s="2">
        <f>IFERROR(O108/M108,0)</f>
        <v>0.42789191177919839</v>
      </c>
      <c r="Q108" s="4">
        <f>YEAR(SalesDataTable[[#This Row],[Order Date]])</f>
        <v>2026</v>
      </c>
      <c r="R108" s="2" t="str">
        <f>"Q"&amp;ROUNDUP(MONTH(SalesDataTable[[#This Row],[Order Date]])/3,0)</f>
        <v>Q1</v>
      </c>
      <c r="S108" s="3">
        <f>MONTH(SalesDataTable[[#This Row],[Order Date]])</f>
        <v>1</v>
      </c>
      <c r="T108" s="2" t="str">
        <f>TEXT(SalesDataTable[[#This Row],[Order Date]],"mmm")</f>
        <v>Jan</v>
      </c>
    </row>
    <row r="109" spans="1:20" ht="15.75" x14ac:dyDescent="0.25">
      <c r="A109" s="9" t="s">
        <v>2652</v>
      </c>
      <c r="B109" s="8">
        <v>46045</v>
      </c>
      <c r="C109" s="7" t="s">
        <v>15</v>
      </c>
      <c r="D109" s="7" t="s">
        <v>19</v>
      </c>
      <c r="E109" s="7" t="s">
        <v>13</v>
      </c>
      <c r="F109" s="7" t="s">
        <v>2</v>
      </c>
      <c r="G109" s="7" t="s">
        <v>26</v>
      </c>
      <c r="H109" s="7" t="s">
        <v>65</v>
      </c>
      <c r="I109" s="3">
        <v>1</v>
      </c>
      <c r="J109" s="5">
        <v>82.6</v>
      </c>
      <c r="K109" s="6">
        <v>0.05</v>
      </c>
      <c r="L109" s="5">
        <v>38.299999999999997</v>
      </c>
      <c r="M109" s="5">
        <f>I109*J109*(1-K109)</f>
        <v>78.469999999999985</v>
      </c>
      <c r="N109" s="5">
        <f>I109*L109</f>
        <v>38.299999999999997</v>
      </c>
      <c r="O109" s="5">
        <f>M109-N109</f>
        <v>40.169999999999987</v>
      </c>
      <c r="P109" s="2">
        <f>IFERROR(O109/M109,0)</f>
        <v>0.51191538167452522</v>
      </c>
      <c r="Q109" s="4">
        <f>YEAR(SalesDataTable[[#This Row],[Order Date]])</f>
        <v>2026</v>
      </c>
      <c r="R109" s="2" t="str">
        <f>"Q"&amp;ROUNDUP(MONTH(SalesDataTable[[#This Row],[Order Date]])/3,0)</f>
        <v>Q1</v>
      </c>
      <c r="S109" s="3">
        <f>MONTH(SalesDataTable[[#This Row],[Order Date]])</f>
        <v>1</v>
      </c>
      <c r="T109" s="2" t="str">
        <f>TEXT(SalesDataTable[[#This Row],[Order Date]],"mmm")</f>
        <v>Jan</v>
      </c>
    </row>
    <row r="110" spans="1:20" ht="15.75" x14ac:dyDescent="0.25">
      <c r="A110" s="9" t="s">
        <v>2651</v>
      </c>
      <c r="B110" s="8">
        <v>46046</v>
      </c>
      <c r="C110" s="7" t="s">
        <v>42</v>
      </c>
      <c r="D110" s="7" t="s">
        <v>41</v>
      </c>
      <c r="E110" s="7" t="s">
        <v>3</v>
      </c>
      <c r="F110" s="7" t="s">
        <v>23</v>
      </c>
      <c r="G110" s="7" t="s">
        <v>22</v>
      </c>
      <c r="H110" s="7" t="s">
        <v>44</v>
      </c>
      <c r="I110" s="3">
        <v>1</v>
      </c>
      <c r="J110" s="5">
        <v>94.07</v>
      </c>
      <c r="K110" s="6">
        <v>0</v>
      </c>
      <c r="L110" s="5">
        <v>46.28</v>
      </c>
      <c r="M110" s="5">
        <f>I110*J110*(1-K110)</f>
        <v>94.07</v>
      </c>
      <c r="N110" s="5">
        <f>I110*L110</f>
        <v>46.28</v>
      </c>
      <c r="O110" s="5">
        <f>M110-N110</f>
        <v>47.789999999999992</v>
      </c>
      <c r="P110" s="2">
        <f>IFERROR(O110/M110,0)</f>
        <v>0.50802593813117891</v>
      </c>
      <c r="Q110" s="4">
        <f>YEAR(SalesDataTable[[#This Row],[Order Date]])</f>
        <v>2026</v>
      </c>
      <c r="R110" s="2" t="str">
        <f>"Q"&amp;ROUNDUP(MONTH(SalesDataTable[[#This Row],[Order Date]])/3,0)</f>
        <v>Q1</v>
      </c>
      <c r="S110" s="3">
        <f>MONTH(SalesDataTable[[#This Row],[Order Date]])</f>
        <v>1</v>
      </c>
      <c r="T110" s="2" t="str">
        <f>TEXT(SalesDataTable[[#This Row],[Order Date]],"mmm")</f>
        <v>Jan</v>
      </c>
    </row>
    <row r="111" spans="1:20" ht="15.75" x14ac:dyDescent="0.25">
      <c r="A111" s="9" t="s">
        <v>2650</v>
      </c>
      <c r="B111" s="8">
        <v>46046</v>
      </c>
      <c r="C111" s="7" t="s">
        <v>42</v>
      </c>
      <c r="D111" s="7" t="s">
        <v>41</v>
      </c>
      <c r="E111" s="7" t="s">
        <v>3</v>
      </c>
      <c r="F111" s="7" t="s">
        <v>23</v>
      </c>
      <c r="G111" s="7" t="s">
        <v>29</v>
      </c>
      <c r="H111" s="7" t="s">
        <v>88</v>
      </c>
      <c r="I111" s="3">
        <v>1</v>
      </c>
      <c r="J111" s="5">
        <v>163.71</v>
      </c>
      <c r="K111" s="6">
        <v>0</v>
      </c>
      <c r="L111" s="5">
        <v>90.06</v>
      </c>
      <c r="M111" s="5">
        <f>I111*J111*(1-K111)</f>
        <v>163.71</v>
      </c>
      <c r="N111" s="5">
        <f>I111*L111</f>
        <v>90.06</v>
      </c>
      <c r="O111" s="5">
        <f>M111-N111</f>
        <v>73.650000000000006</v>
      </c>
      <c r="P111" s="2">
        <f>IFERROR(O111/M111,0)</f>
        <v>0.44988088693421296</v>
      </c>
      <c r="Q111" s="4">
        <f>YEAR(SalesDataTable[[#This Row],[Order Date]])</f>
        <v>2026</v>
      </c>
      <c r="R111" s="2" t="str">
        <f>"Q"&amp;ROUNDUP(MONTH(SalesDataTable[[#This Row],[Order Date]])/3,0)</f>
        <v>Q1</v>
      </c>
      <c r="S111" s="3">
        <f>MONTH(SalesDataTable[[#This Row],[Order Date]])</f>
        <v>1</v>
      </c>
      <c r="T111" s="2" t="str">
        <f>TEXT(SalesDataTable[[#This Row],[Order Date]],"mmm")</f>
        <v>Jan</v>
      </c>
    </row>
    <row r="112" spans="1:20" ht="15.75" x14ac:dyDescent="0.25">
      <c r="A112" s="9" t="s">
        <v>2649</v>
      </c>
      <c r="B112" s="8">
        <v>46046</v>
      </c>
      <c r="C112" s="7" t="s">
        <v>15</v>
      </c>
      <c r="D112" s="7" t="s">
        <v>61</v>
      </c>
      <c r="E112" s="7" t="s">
        <v>13</v>
      </c>
      <c r="F112" s="7" t="s">
        <v>23</v>
      </c>
      <c r="G112" s="7" t="s">
        <v>26</v>
      </c>
      <c r="H112" s="7" t="s">
        <v>25</v>
      </c>
      <c r="I112" s="3">
        <v>4</v>
      </c>
      <c r="J112" s="5">
        <v>191.43</v>
      </c>
      <c r="K112" s="6">
        <v>0</v>
      </c>
      <c r="L112" s="5">
        <v>106.82</v>
      </c>
      <c r="M112" s="5">
        <f>I112*J112*(1-K112)</f>
        <v>765.72</v>
      </c>
      <c r="N112" s="5">
        <f>I112*L112</f>
        <v>427.28</v>
      </c>
      <c r="O112" s="5">
        <f>M112-N112</f>
        <v>338.44000000000005</v>
      </c>
      <c r="P112" s="2">
        <f>IFERROR(O112/M112,0)</f>
        <v>0.441989238886277</v>
      </c>
      <c r="Q112" s="4">
        <f>YEAR(SalesDataTable[[#This Row],[Order Date]])</f>
        <v>2026</v>
      </c>
      <c r="R112" s="2" t="str">
        <f>"Q"&amp;ROUNDUP(MONTH(SalesDataTable[[#This Row],[Order Date]])/3,0)</f>
        <v>Q1</v>
      </c>
      <c r="S112" s="3">
        <f>MONTH(SalesDataTable[[#This Row],[Order Date]])</f>
        <v>1</v>
      </c>
      <c r="T112" s="2" t="str">
        <f>TEXT(SalesDataTable[[#This Row],[Order Date]],"mmm")</f>
        <v>Jan</v>
      </c>
    </row>
    <row r="113" spans="1:20" ht="15.75" x14ac:dyDescent="0.25">
      <c r="A113" s="9" t="s">
        <v>2648</v>
      </c>
      <c r="B113" s="8">
        <v>46046</v>
      </c>
      <c r="C113" s="7" t="s">
        <v>9</v>
      </c>
      <c r="D113" s="7" t="s">
        <v>45</v>
      </c>
      <c r="E113" s="7" t="s">
        <v>60</v>
      </c>
      <c r="F113" s="7" t="s">
        <v>12</v>
      </c>
      <c r="G113" s="7" t="s">
        <v>29</v>
      </c>
      <c r="H113" s="7" t="s">
        <v>39</v>
      </c>
      <c r="I113" s="3">
        <v>3</v>
      </c>
      <c r="J113" s="5">
        <v>46.94</v>
      </c>
      <c r="K113" s="6">
        <v>0.05</v>
      </c>
      <c r="L113" s="5">
        <v>18.18</v>
      </c>
      <c r="M113" s="5">
        <f>I113*J113*(1-K113)</f>
        <v>133.779</v>
      </c>
      <c r="N113" s="5">
        <f>I113*L113</f>
        <v>54.54</v>
      </c>
      <c r="O113" s="5">
        <f>M113-N113</f>
        <v>79.239000000000004</v>
      </c>
      <c r="P113" s="2">
        <f>IFERROR(O113/M113,0)</f>
        <v>0.59231269481757232</v>
      </c>
      <c r="Q113" s="4">
        <f>YEAR(SalesDataTable[[#This Row],[Order Date]])</f>
        <v>2026</v>
      </c>
      <c r="R113" s="2" t="str">
        <f>"Q"&amp;ROUNDUP(MONTH(SalesDataTable[[#This Row],[Order Date]])/3,0)</f>
        <v>Q1</v>
      </c>
      <c r="S113" s="3">
        <f>MONTH(SalesDataTable[[#This Row],[Order Date]])</f>
        <v>1</v>
      </c>
      <c r="T113" s="2" t="str">
        <f>TEXT(SalesDataTable[[#This Row],[Order Date]],"mmm")</f>
        <v>Jan</v>
      </c>
    </row>
    <row r="114" spans="1:20" ht="15.75" x14ac:dyDescent="0.25">
      <c r="A114" s="9" t="s">
        <v>2647</v>
      </c>
      <c r="B114" s="8">
        <v>46046</v>
      </c>
      <c r="C114" s="7" t="s">
        <v>15</v>
      </c>
      <c r="D114" s="7" t="s">
        <v>14</v>
      </c>
      <c r="E114" s="7" t="s">
        <v>3</v>
      </c>
      <c r="F114" s="7" t="s">
        <v>23</v>
      </c>
      <c r="G114" s="7" t="s">
        <v>22</v>
      </c>
      <c r="H114" s="7" t="s">
        <v>37</v>
      </c>
      <c r="I114" s="3">
        <v>1</v>
      </c>
      <c r="J114" s="5">
        <v>147.21</v>
      </c>
      <c r="K114" s="6">
        <v>0</v>
      </c>
      <c r="L114" s="5">
        <v>79.510000000000005</v>
      </c>
      <c r="M114" s="5">
        <f>I114*J114*(1-K114)</f>
        <v>147.21</v>
      </c>
      <c r="N114" s="5">
        <f>I114*L114</f>
        <v>79.510000000000005</v>
      </c>
      <c r="O114" s="5">
        <f>M114-N114</f>
        <v>67.7</v>
      </c>
      <c r="P114" s="2">
        <f>IFERROR(O114/M114,0)</f>
        <v>0.45988723592147274</v>
      </c>
      <c r="Q114" s="4">
        <f>YEAR(SalesDataTable[[#This Row],[Order Date]])</f>
        <v>2026</v>
      </c>
      <c r="R114" s="2" t="str">
        <f>"Q"&amp;ROUNDUP(MONTH(SalesDataTable[[#This Row],[Order Date]])/3,0)</f>
        <v>Q1</v>
      </c>
      <c r="S114" s="3">
        <f>MONTH(SalesDataTable[[#This Row],[Order Date]])</f>
        <v>1</v>
      </c>
      <c r="T114" s="2" t="str">
        <f>TEXT(SalesDataTable[[#This Row],[Order Date]],"mmm")</f>
        <v>Jan</v>
      </c>
    </row>
    <row r="115" spans="1:20" ht="15.75" x14ac:dyDescent="0.25">
      <c r="A115" s="9" t="s">
        <v>2646</v>
      </c>
      <c r="B115" s="8">
        <v>46047</v>
      </c>
      <c r="C115" s="7" t="s">
        <v>42</v>
      </c>
      <c r="D115" s="7" t="s">
        <v>95</v>
      </c>
      <c r="E115" s="7" t="s">
        <v>3</v>
      </c>
      <c r="F115" s="7" t="s">
        <v>12</v>
      </c>
      <c r="G115" s="7" t="s">
        <v>29</v>
      </c>
      <c r="H115" s="7" t="s">
        <v>28</v>
      </c>
      <c r="I115" s="3">
        <v>1</v>
      </c>
      <c r="J115" s="5">
        <v>35.729999999999997</v>
      </c>
      <c r="K115" s="6">
        <v>0</v>
      </c>
      <c r="L115" s="5">
        <v>13.57</v>
      </c>
      <c r="M115" s="5">
        <f>I115*J115*(1-K115)</f>
        <v>35.729999999999997</v>
      </c>
      <c r="N115" s="5">
        <f>I115*L115</f>
        <v>13.57</v>
      </c>
      <c r="O115" s="5">
        <f>M115-N115</f>
        <v>22.159999999999997</v>
      </c>
      <c r="P115" s="2">
        <f>IFERROR(O115/M115,0)</f>
        <v>0.62020710887209629</v>
      </c>
      <c r="Q115" s="4">
        <f>YEAR(SalesDataTable[[#This Row],[Order Date]])</f>
        <v>2026</v>
      </c>
      <c r="R115" s="2" t="str">
        <f>"Q"&amp;ROUNDUP(MONTH(SalesDataTable[[#This Row],[Order Date]])/3,0)</f>
        <v>Q1</v>
      </c>
      <c r="S115" s="3">
        <f>MONTH(SalesDataTable[[#This Row],[Order Date]])</f>
        <v>1</v>
      </c>
      <c r="T115" s="2" t="str">
        <f>TEXT(SalesDataTable[[#This Row],[Order Date]],"mmm")</f>
        <v>Jan</v>
      </c>
    </row>
    <row r="116" spans="1:20" ht="15.75" x14ac:dyDescent="0.25">
      <c r="A116" s="9" t="s">
        <v>2645</v>
      </c>
      <c r="B116" s="8">
        <v>46047</v>
      </c>
      <c r="C116" s="7" t="s">
        <v>9</v>
      </c>
      <c r="D116" s="7" t="s">
        <v>47</v>
      </c>
      <c r="E116" s="7" t="s">
        <v>3</v>
      </c>
      <c r="F116" s="7" t="s">
        <v>2</v>
      </c>
      <c r="G116" s="7" t="s">
        <v>1</v>
      </c>
      <c r="H116" s="7" t="s">
        <v>7</v>
      </c>
      <c r="I116" s="3">
        <v>2</v>
      </c>
      <c r="J116" s="5">
        <v>103.99</v>
      </c>
      <c r="K116" s="6">
        <v>0.15</v>
      </c>
      <c r="L116" s="5">
        <v>51.94</v>
      </c>
      <c r="M116" s="5">
        <f>I116*J116*(1-K116)</f>
        <v>176.78299999999999</v>
      </c>
      <c r="N116" s="5">
        <f>I116*L116</f>
        <v>103.88</v>
      </c>
      <c r="O116" s="5">
        <f>M116-N116</f>
        <v>72.902999999999992</v>
      </c>
      <c r="P116" s="2">
        <f>IFERROR(O116/M116,0)</f>
        <v>0.41238693765803269</v>
      </c>
      <c r="Q116" s="4">
        <f>YEAR(SalesDataTable[[#This Row],[Order Date]])</f>
        <v>2026</v>
      </c>
      <c r="R116" s="2" t="str">
        <f>"Q"&amp;ROUNDUP(MONTH(SalesDataTable[[#This Row],[Order Date]])/3,0)</f>
        <v>Q1</v>
      </c>
      <c r="S116" s="3">
        <f>MONTH(SalesDataTable[[#This Row],[Order Date]])</f>
        <v>1</v>
      </c>
      <c r="T116" s="2" t="str">
        <f>TEXT(SalesDataTable[[#This Row],[Order Date]],"mmm")</f>
        <v>Jan</v>
      </c>
    </row>
    <row r="117" spans="1:20" ht="15.75" x14ac:dyDescent="0.25">
      <c r="A117" s="9" t="s">
        <v>2644</v>
      </c>
      <c r="B117" s="8">
        <v>46047</v>
      </c>
      <c r="C117" s="7" t="s">
        <v>9</v>
      </c>
      <c r="D117" s="7" t="s">
        <v>8</v>
      </c>
      <c r="E117" s="7" t="s">
        <v>3</v>
      </c>
      <c r="F117" s="7" t="s">
        <v>23</v>
      </c>
      <c r="G117" s="7" t="s">
        <v>22</v>
      </c>
      <c r="H117" s="7" t="s">
        <v>21</v>
      </c>
      <c r="I117" s="3">
        <v>2</v>
      </c>
      <c r="J117" s="5">
        <v>72.739999999999995</v>
      </c>
      <c r="K117" s="6">
        <v>0</v>
      </c>
      <c r="L117" s="5">
        <v>31.96</v>
      </c>
      <c r="M117" s="5">
        <f>I117*J117*(1-K117)</f>
        <v>145.47999999999999</v>
      </c>
      <c r="N117" s="5">
        <f>I117*L117</f>
        <v>63.92</v>
      </c>
      <c r="O117" s="5">
        <f>M117-N117</f>
        <v>81.559999999999988</v>
      </c>
      <c r="P117" s="2">
        <f>IFERROR(O117/M117,0)</f>
        <v>0.56062689029419843</v>
      </c>
      <c r="Q117" s="4">
        <f>YEAR(SalesDataTable[[#This Row],[Order Date]])</f>
        <v>2026</v>
      </c>
      <c r="R117" s="2" t="str">
        <f>"Q"&amp;ROUNDUP(MONTH(SalesDataTable[[#This Row],[Order Date]])/3,0)</f>
        <v>Q1</v>
      </c>
      <c r="S117" s="3">
        <f>MONTH(SalesDataTable[[#This Row],[Order Date]])</f>
        <v>1</v>
      </c>
      <c r="T117" s="2" t="str">
        <f>TEXT(SalesDataTable[[#This Row],[Order Date]],"mmm")</f>
        <v>Jan</v>
      </c>
    </row>
    <row r="118" spans="1:20" ht="15.75" x14ac:dyDescent="0.25">
      <c r="A118" s="9" t="s">
        <v>2643</v>
      </c>
      <c r="B118" s="8">
        <v>46048</v>
      </c>
      <c r="C118" s="7" t="s">
        <v>5</v>
      </c>
      <c r="D118" s="7" t="s">
        <v>4</v>
      </c>
      <c r="E118" s="7" t="s">
        <v>13</v>
      </c>
      <c r="F118" s="7" t="s">
        <v>23</v>
      </c>
      <c r="G118" s="7" t="s">
        <v>1</v>
      </c>
      <c r="H118" s="7" t="s">
        <v>7</v>
      </c>
      <c r="I118" s="3">
        <v>1</v>
      </c>
      <c r="J118" s="5">
        <v>100.01</v>
      </c>
      <c r="K118" s="6">
        <v>0.05</v>
      </c>
      <c r="L118" s="5">
        <v>49.41</v>
      </c>
      <c r="M118" s="5">
        <f>I118*J118*(1-K118)</f>
        <v>95.009500000000003</v>
      </c>
      <c r="N118" s="5">
        <f>I118*L118</f>
        <v>49.41</v>
      </c>
      <c r="O118" s="5">
        <f>M118-N118</f>
        <v>45.599500000000006</v>
      </c>
      <c r="P118" s="2">
        <f>IFERROR(O118/M118,0)</f>
        <v>0.47994674216788852</v>
      </c>
      <c r="Q118" s="4">
        <f>YEAR(SalesDataTable[[#This Row],[Order Date]])</f>
        <v>2026</v>
      </c>
      <c r="R118" s="2" t="str">
        <f>"Q"&amp;ROUNDUP(MONTH(SalesDataTable[[#This Row],[Order Date]])/3,0)</f>
        <v>Q1</v>
      </c>
      <c r="S118" s="3">
        <f>MONTH(SalesDataTable[[#This Row],[Order Date]])</f>
        <v>1</v>
      </c>
      <c r="T118" s="2" t="str">
        <f>TEXT(SalesDataTable[[#This Row],[Order Date]],"mmm")</f>
        <v>Jan</v>
      </c>
    </row>
    <row r="119" spans="1:20" ht="15.75" x14ac:dyDescent="0.25">
      <c r="A119" s="9" t="s">
        <v>2642</v>
      </c>
      <c r="B119" s="8">
        <v>46048</v>
      </c>
      <c r="C119" s="7" t="s">
        <v>15</v>
      </c>
      <c r="D119" s="7" t="s">
        <v>14</v>
      </c>
      <c r="E119" s="7" t="s">
        <v>3</v>
      </c>
      <c r="F119" s="7" t="s">
        <v>12</v>
      </c>
      <c r="G119" s="7" t="s">
        <v>29</v>
      </c>
      <c r="H119" s="7" t="s">
        <v>39</v>
      </c>
      <c r="I119" s="3">
        <v>2</v>
      </c>
      <c r="J119" s="5">
        <v>45.73</v>
      </c>
      <c r="K119" s="6">
        <v>0</v>
      </c>
      <c r="L119" s="5">
        <v>18.11</v>
      </c>
      <c r="M119" s="5">
        <f>I119*J119*(1-K119)</f>
        <v>91.46</v>
      </c>
      <c r="N119" s="5">
        <f>I119*L119</f>
        <v>36.22</v>
      </c>
      <c r="O119" s="5">
        <f>M119-N119</f>
        <v>55.239999999999995</v>
      </c>
      <c r="P119" s="2">
        <f>IFERROR(O119/M119,0)</f>
        <v>0.60397988191559149</v>
      </c>
      <c r="Q119" s="4">
        <f>YEAR(SalesDataTable[[#This Row],[Order Date]])</f>
        <v>2026</v>
      </c>
      <c r="R119" s="2" t="str">
        <f>"Q"&amp;ROUNDUP(MONTH(SalesDataTable[[#This Row],[Order Date]])/3,0)</f>
        <v>Q1</v>
      </c>
      <c r="S119" s="3">
        <f>MONTH(SalesDataTable[[#This Row],[Order Date]])</f>
        <v>1</v>
      </c>
      <c r="T119" s="2" t="str">
        <f>TEXT(SalesDataTable[[#This Row],[Order Date]],"mmm")</f>
        <v>Jan</v>
      </c>
    </row>
    <row r="120" spans="1:20" ht="15.75" x14ac:dyDescent="0.25">
      <c r="A120" s="9" t="s">
        <v>2641</v>
      </c>
      <c r="B120" s="8">
        <v>46048</v>
      </c>
      <c r="C120" s="7" t="s">
        <v>5</v>
      </c>
      <c r="D120" s="7" t="s">
        <v>76</v>
      </c>
      <c r="E120" s="7" t="s">
        <v>3</v>
      </c>
      <c r="F120" s="7" t="s">
        <v>23</v>
      </c>
      <c r="G120" s="7" t="s">
        <v>22</v>
      </c>
      <c r="H120" s="7" t="s">
        <v>37</v>
      </c>
      <c r="I120" s="3">
        <v>2</v>
      </c>
      <c r="J120" s="5">
        <v>143.66</v>
      </c>
      <c r="K120" s="6">
        <v>0.15</v>
      </c>
      <c r="L120" s="5">
        <v>78.14</v>
      </c>
      <c r="M120" s="5">
        <f>I120*J120*(1-K120)</f>
        <v>244.22199999999998</v>
      </c>
      <c r="N120" s="5">
        <f>I120*L120</f>
        <v>156.28</v>
      </c>
      <c r="O120" s="5">
        <f>M120-N120</f>
        <v>87.941999999999979</v>
      </c>
      <c r="P120" s="2">
        <f>IFERROR(O120/M120,0)</f>
        <v>0.36009040954541355</v>
      </c>
      <c r="Q120" s="4">
        <f>YEAR(SalesDataTable[[#This Row],[Order Date]])</f>
        <v>2026</v>
      </c>
      <c r="R120" s="2" t="str">
        <f>"Q"&amp;ROUNDUP(MONTH(SalesDataTable[[#This Row],[Order Date]])/3,0)</f>
        <v>Q1</v>
      </c>
      <c r="S120" s="3">
        <f>MONTH(SalesDataTable[[#This Row],[Order Date]])</f>
        <v>1</v>
      </c>
      <c r="T120" s="2" t="str">
        <f>TEXT(SalesDataTable[[#This Row],[Order Date]],"mmm")</f>
        <v>Jan</v>
      </c>
    </row>
    <row r="121" spans="1:20" ht="15.75" x14ac:dyDescent="0.25">
      <c r="A121" s="9" t="s">
        <v>2640</v>
      </c>
      <c r="B121" s="8">
        <v>46048</v>
      </c>
      <c r="C121" s="7" t="s">
        <v>5</v>
      </c>
      <c r="D121" s="7" t="s">
        <v>4</v>
      </c>
      <c r="E121" s="7" t="s">
        <v>3</v>
      </c>
      <c r="F121" s="7" t="s">
        <v>12</v>
      </c>
      <c r="G121" s="7" t="s">
        <v>26</v>
      </c>
      <c r="H121" s="7" t="s">
        <v>50</v>
      </c>
      <c r="I121" s="3">
        <v>2</v>
      </c>
      <c r="J121" s="5">
        <v>121.88</v>
      </c>
      <c r="K121" s="6">
        <v>0.05</v>
      </c>
      <c r="L121" s="5">
        <v>62.17</v>
      </c>
      <c r="M121" s="5">
        <f>I121*J121*(1-K121)</f>
        <v>231.57199999999997</v>
      </c>
      <c r="N121" s="5">
        <f>I121*L121</f>
        <v>124.34</v>
      </c>
      <c r="O121" s="5">
        <f>M121-N121</f>
        <v>107.23199999999997</v>
      </c>
      <c r="P121" s="2">
        <f>IFERROR(O121/M121,0)</f>
        <v>0.46306116456220953</v>
      </c>
      <c r="Q121" s="4">
        <f>YEAR(SalesDataTable[[#This Row],[Order Date]])</f>
        <v>2026</v>
      </c>
      <c r="R121" s="2" t="str">
        <f>"Q"&amp;ROUNDUP(MONTH(SalesDataTable[[#This Row],[Order Date]])/3,0)</f>
        <v>Q1</v>
      </c>
      <c r="S121" s="3">
        <f>MONTH(SalesDataTable[[#This Row],[Order Date]])</f>
        <v>1</v>
      </c>
      <c r="T121" s="2" t="str">
        <f>TEXT(SalesDataTable[[#This Row],[Order Date]],"mmm")</f>
        <v>Jan</v>
      </c>
    </row>
    <row r="122" spans="1:20" ht="15.75" x14ac:dyDescent="0.25">
      <c r="A122" s="9" t="s">
        <v>2639</v>
      </c>
      <c r="B122" s="8">
        <v>46048</v>
      </c>
      <c r="C122" s="7" t="s">
        <v>42</v>
      </c>
      <c r="D122" s="7" t="s">
        <v>41</v>
      </c>
      <c r="E122" s="7" t="s">
        <v>3</v>
      </c>
      <c r="F122" s="7" t="s">
        <v>23</v>
      </c>
      <c r="G122" s="7" t="s">
        <v>34</v>
      </c>
      <c r="H122" s="7" t="s">
        <v>33</v>
      </c>
      <c r="I122" s="3">
        <v>3</v>
      </c>
      <c r="J122" s="5">
        <v>50.92</v>
      </c>
      <c r="K122" s="6">
        <v>0.05</v>
      </c>
      <c r="L122" s="5">
        <v>21.87</v>
      </c>
      <c r="M122" s="5">
        <f>I122*J122*(1-K122)</f>
        <v>145.12199999999999</v>
      </c>
      <c r="N122" s="5">
        <f>I122*L122</f>
        <v>65.61</v>
      </c>
      <c r="O122" s="5">
        <f>M122-N122</f>
        <v>79.511999999999986</v>
      </c>
      <c r="P122" s="2">
        <f>IFERROR(O122/M122,0)</f>
        <v>0.54789763095877941</v>
      </c>
      <c r="Q122" s="4">
        <f>YEAR(SalesDataTable[[#This Row],[Order Date]])</f>
        <v>2026</v>
      </c>
      <c r="R122" s="2" t="str">
        <f>"Q"&amp;ROUNDUP(MONTH(SalesDataTable[[#This Row],[Order Date]])/3,0)</f>
        <v>Q1</v>
      </c>
      <c r="S122" s="3">
        <f>MONTH(SalesDataTable[[#This Row],[Order Date]])</f>
        <v>1</v>
      </c>
      <c r="T122" s="2" t="str">
        <f>TEXT(SalesDataTable[[#This Row],[Order Date]],"mmm")</f>
        <v>Jan</v>
      </c>
    </row>
    <row r="123" spans="1:20" ht="15.75" x14ac:dyDescent="0.25">
      <c r="A123" s="9" t="s">
        <v>2638</v>
      </c>
      <c r="B123" s="8">
        <v>46049</v>
      </c>
      <c r="C123" s="7" t="s">
        <v>42</v>
      </c>
      <c r="D123" s="7" t="s">
        <v>95</v>
      </c>
      <c r="E123" s="7" t="s">
        <v>3</v>
      </c>
      <c r="F123" s="7" t="s">
        <v>23</v>
      </c>
      <c r="G123" s="7" t="s">
        <v>1</v>
      </c>
      <c r="H123" s="7" t="s">
        <v>7</v>
      </c>
      <c r="I123" s="3">
        <v>1</v>
      </c>
      <c r="J123" s="5">
        <v>103.78</v>
      </c>
      <c r="K123" s="6">
        <v>0</v>
      </c>
      <c r="L123" s="5">
        <v>49.36</v>
      </c>
      <c r="M123" s="5">
        <f>I123*J123*(1-K123)</f>
        <v>103.78</v>
      </c>
      <c r="N123" s="5">
        <f>I123*L123</f>
        <v>49.36</v>
      </c>
      <c r="O123" s="5">
        <f>M123-N123</f>
        <v>54.42</v>
      </c>
      <c r="P123" s="2">
        <f>IFERROR(O123/M123,0)</f>
        <v>0.52437849296588934</v>
      </c>
      <c r="Q123" s="4">
        <f>YEAR(SalesDataTable[[#This Row],[Order Date]])</f>
        <v>2026</v>
      </c>
      <c r="R123" s="2" t="str">
        <f>"Q"&amp;ROUNDUP(MONTH(SalesDataTable[[#This Row],[Order Date]])/3,0)</f>
        <v>Q1</v>
      </c>
      <c r="S123" s="3">
        <f>MONTH(SalesDataTable[[#This Row],[Order Date]])</f>
        <v>1</v>
      </c>
      <c r="T123" s="2" t="str">
        <f>TEXT(SalesDataTable[[#This Row],[Order Date]],"mmm")</f>
        <v>Jan</v>
      </c>
    </row>
    <row r="124" spans="1:20" ht="15.75" x14ac:dyDescent="0.25">
      <c r="A124" s="9" t="s">
        <v>2637</v>
      </c>
      <c r="B124" s="8">
        <v>46049</v>
      </c>
      <c r="C124" s="7" t="s">
        <v>9</v>
      </c>
      <c r="D124" s="7" t="s">
        <v>30</v>
      </c>
      <c r="E124" s="7" t="s">
        <v>18</v>
      </c>
      <c r="F124" s="7" t="s">
        <v>2</v>
      </c>
      <c r="G124" s="7" t="s">
        <v>22</v>
      </c>
      <c r="H124" s="7" t="s">
        <v>92</v>
      </c>
      <c r="I124" s="3">
        <v>2</v>
      </c>
      <c r="J124" s="5">
        <v>157.16999999999999</v>
      </c>
      <c r="K124" s="6">
        <v>0</v>
      </c>
      <c r="L124" s="5">
        <v>81.260000000000005</v>
      </c>
      <c r="M124" s="5">
        <f>I124*J124*(1-K124)</f>
        <v>314.33999999999997</v>
      </c>
      <c r="N124" s="5">
        <f>I124*L124</f>
        <v>162.52000000000001</v>
      </c>
      <c r="O124" s="5">
        <f>M124-N124</f>
        <v>151.81999999999996</v>
      </c>
      <c r="P124" s="2">
        <f>IFERROR(O124/M124,0)</f>
        <v>0.4829802125087484</v>
      </c>
      <c r="Q124" s="4">
        <f>YEAR(SalesDataTable[[#This Row],[Order Date]])</f>
        <v>2026</v>
      </c>
      <c r="R124" s="2" t="str">
        <f>"Q"&amp;ROUNDUP(MONTH(SalesDataTable[[#This Row],[Order Date]])/3,0)</f>
        <v>Q1</v>
      </c>
      <c r="S124" s="3">
        <f>MONTH(SalesDataTable[[#This Row],[Order Date]])</f>
        <v>1</v>
      </c>
      <c r="T124" s="2" t="str">
        <f>TEXT(SalesDataTable[[#This Row],[Order Date]],"mmm")</f>
        <v>Jan</v>
      </c>
    </row>
    <row r="125" spans="1:20" ht="15.75" x14ac:dyDescent="0.25">
      <c r="A125" s="9" t="s">
        <v>2636</v>
      </c>
      <c r="B125" s="8">
        <v>46049</v>
      </c>
      <c r="C125" s="7" t="s">
        <v>9</v>
      </c>
      <c r="D125" s="7" t="s">
        <v>8</v>
      </c>
      <c r="E125" s="7" t="s">
        <v>3</v>
      </c>
      <c r="F125" s="7" t="s">
        <v>12</v>
      </c>
      <c r="G125" s="7" t="s">
        <v>29</v>
      </c>
      <c r="H125" s="7" t="s">
        <v>72</v>
      </c>
      <c r="I125" s="3">
        <v>2</v>
      </c>
      <c r="J125" s="5">
        <v>132.91999999999999</v>
      </c>
      <c r="K125" s="6">
        <v>0</v>
      </c>
      <c r="L125" s="5">
        <v>69.02</v>
      </c>
      <c r="M125" s="5">
        <f>I125*J125*(1-K125)</f>
        <v>265.83999999999997</v>
      </c>
      <c r="N125" s="5">
        <f>I125*L125</f>
        <v>138.04</v>
      </c>
      <c r="O125" s="5">
        <f>M125-N125</f>
        <v>127.79999999999998</v>
      </c>
      <c r="P125" s="2">
        <f>IFERROR(O125/M125,0)</f>
        <v>0.48074029491423409</v>
      </c>
      <c r="Q125" s="4">
        <f>YEAR(SalesDataTable[[#This Row],[Order Date]])</f>
        <v>2026</v>
      </c>
      <c r="R125" s="2" t="str">
        <f>"Q"&amp;ROUNDUP(MONTH(SalesDataTable[[#This Row],[Order Date]])/3,0)</f>
        <v>Q1</v>
      </c>
      <c r="S125" s="3">
        <f>MONTH(SalesDataTable[[#This Row],[Order Date]])</f>
        <v>1</v>
      </c>
      <c r="T125" s="2" t="str">
        <f>TEXT(SalesDataTable[[#This Row],[Order Date]],"mmm")</f>
        <v>Jan</v>
      </c>
    </row>
    <row r="126" spans="1:20" ht="15.75" x14ac:dyDescent="0.25">
      <c r="A126" s="9" t="s">
        <v>2635</v>
      </c>
      <c r="B126" s="8">
        <v>46049</v>
      </c>
      <c r="C126" s="7" t="s">
        <v>15</v>
      </c>
      <c r="D126" s="7" t="s">
        <v>61</v>
      </c>
      <c r="E126" s="7" t="s">
        <v>13</v>
      </c>
      <c r="F126" s="7" t="s">
        <v>23</v>
      </c>
      <c r="G126" s="7" t="s">
        <v>22</v>
      </c>
      <c r="H126" s="7" t="s">
        <v>21</v>
      </c>
      <c r="I126" s="3">
        <v>1</v>
      </c>
      <c r="J126" s="5">
        <v>71.41</v>
      </c>
      <c r="K126" s="6">
        <v>0.05</v>
      </c>
      <c r="L126" s="5">
        <v>32.28</v>
      </c>
      <c r="M126" s="5">
        <f>I126*J126*(1-K126)</f>
        <v>67.839499999999987</v>
      </c>
      <c r="N126" s="5">
        <f>I126*L126</f>
        <v>32.28</v>
      </c>
      <c r="O126" s="5">
        <f>M126-N126</f>
        <v>35.559499999999986</v>
      </c>
      <c r="P126" s="2">
        <f>IFERROR(O126/M126,0)</f>
        <v>0.52417102130764515</v>
      </c>
      <c r="Q126" s="4">
        <f>YEAR(SalesDataTable[[#This Row],[Order Date]])</f>
        <v>2026</v>
      </c>
      <c r="R126" s="2" t="str">
        <f>"Q"&amp;ROUNDUP(MONTH(SalesDataTable[[#This Row],[Order Date]])/3,0)</f>
        <v>Q1</v>
      </c>
      <c r="S126" s="3">
        <f>MONTH(SalesDataTable[[#This Row],[Order Date]])</f>
        <v>1</v>
      </c>
      <c r="T126" s="2" t="str">
        <f>TEXT(SalesDataTable[[#This Row],[Order Date]],"mmm")</f>
        <v>Jan</v>
      </c>
    </row>
    <row r="127" spans="1:20" ht="15.75" x14ac:dyDescent="0.25">
      <c r="A127" s="9" t="s">
        <v>2634</v>
      </c>
      <c r="B127" s="8">
        <v>46049</v>
      </c>
      <c r="C127" s="7" t="s">
        <v>15</v>
      </c>
      <c r="D127" s="7" t="s">
        <v>61</v>
      </c>
      <c r="E127" s="7" t="s">
        <v>3</v>
      </c>
      <c r="F127" s="7" t="s">
        <v>2</v>
      </c>
      <c r="G127" s="7" t="s">
        <v>26</v>
      </c>
      <c r="H127" s="7" t="s">
        <v>25</v>
      </c>
      <c r="I127" s="3">
        <v>1</v>
      </c>
      <c r="J127" s="5">
        <v>199.67</v>
      </c>
      <c r="K127" s="6">
        <v>0</v>
      </c>
      <c r="L127" s="5">
        <v>103.81</v>
      </c>
      <c r="M127" s="5">
        <f>I127*J127*(1-K127)</f>
        <v>199.67</v>
      </c>
      <c r="N127" s="5">
        <f>I127*L127</f>
        <v>103.81</v>
      </c>
      <c r="O127" s="5">
        <f>M127-N127</f>
        <v>95.859999999999985</v>
      </c>
      <c r="P127" s="2">
        <f>IFERROR(O127/M127,0)</f>
        <v>0.4800921520508839</v>
      </c>
      <c r="Q127" s="4">
        <f>YEAR(SalesDataTable[[#This Row],[Order Date]])</f>
        <v>2026</v>
      </c>
      <c r="R127" s="2" t="str">
        <f>"Q"&amp;ROUNDUP(MONTH(SalesDataTable[[#This Row],[Order Date]])/3,0)</f>
        <v>Q1</v>
      </c>
      <c r="S127" s="3">
        <f>MONTH(SalesDataTable[[#This Row],[Order Date]])</f>
        <v>1</v>
      </c>
      <c r="T127" s="2" t="str">
        <f>TEXT(SalesDataTable[[#This Row],[Order Date]],"mmm")</f>
        <v>Jan</v>
      </c>
    </row>
    <row r="128" spans="1:20" ht="15.75" x14ac:dyDescent="0.25">
      <c r="A128" s="9" t="s">
        <v>2633</v>
      </c>
      <c r="B128" s="8">
        <v>46049</v>
      </c>
      <c r="C128" s="7" t="s">
        <v>42</v>
      </c>
      <c r="D128" s="7" t="s">
        <v>95</v>
      </c>
      <c r="E128" s="7" t="s">
        <v>13</v>
      </c>
      <c r="F128" s="7" t="s">
        <v>23</v>
      </c>
      <c r="G128" s="7" t="s">
        <v>26</v>
      </c>
      <c r="H128" s="7" t="s">
        <v>25</v>
      </c>
      <c r="I128" s="3">
        <v>1</v>
      </c>
      <c r="J128" s="5">
        <v>196.88</v>
      </c>
      <c r="K128" s="6">
        <v>0</v>
      </c>
      <c r="L128" s="5">
        <v>102.76</v>
      </c>
      <c r="M128" s="5">
        <f>I128*J128*(1-K128)</f>
        <v>196.88</v>
      </c>
      <c r="N128" s="5">
        <f>I128*L128</f>
        <v>102.76</v>
      </c>
      <c r="O128" s="5">
        <f>M128-N128</f>
        <v>94.11999999999999</v>
      </c>
      <c r="P128" s="2">
        <f>IFERROR(O128/M128,0)</f>
        <v>0.47805770012190163</v>
      </c>
      <c r="Q128" s="4">
        <f>YEAR(SalesDataTable[[#This Row],[Order Date]])</f>
        <v>2026</v>
      </c>
      <c r="R128" s="2" t="str">
        <f>"Q"&amp;ROUNDUP(MONTH(SalesDataTable[[#This Row],[Order Date]])/3,0)</f>
        <v>Q1</v>
      </c>
      <c r="S128" s="3">
        <f>MONTH(SalesDataTable[[#This Row],[Order Date]])</f>
        <v>1</v>
      </c>
      <c r="T128" s="2" t="str">
        <f>TEXT(SalesDataTable[[#This Row],[Order Date]],"mmm")</f>
        <v>Jan</v>
      </c>
    </row>
    <row r="129" spans="1:20" ht="15.75" x14ac:dyDescent="0.25">
      <c r="A129" s="9" t="s">
        <v>2632</v>
      </c>
      <c r="B129" s="8">
        <v>46050</v>
      </c>
      <c r="C129" s="7" t="s">
        <v>15</v>
      </c>
      <c r="D129" s="7" t="s">
        <v>14</v>
      </c>
      <c r="E129" s="7" t="s">
        <v>3</v>
      </c>
      <c r="F129" s="7" t="s">
        <v>23</v>
      </c>
      <c r="G129" s="7" t="s">
        <v>1</v>
      </c>
      <c r="H129" s="7" t="s">
        <v>0</v>
      </c>
      <c r="I129" s="3">
        <v>3</v>
      </c>
      <c r="J129" s="5">
        <v>49.95</v>
      </c>
      <c r="K129" s="6">
        <v>0</v>
      </c>
      <c r="L129" s="5">
        <v>22.55</v>
      </c>
      <c r="M129" s="5">
        <f>I129*J129*(1-K129)</f>
        <v>149.85000000000002</v>
      </c>
      <c r="N129" s="5">
        <f>I129*L129</f>
        <v>67.650000000000006</v>
      </c>
      <c r="O129" s="5">
        <f>M129-N129</f>
        <v>82.200000000000017</v>
      </c>
      <c r="P129" s="2">
        <f>IFERROR(O129/M129,0)</f>
        <v>0.54854854854854862</v>
      </c>
      <c r="Q129" s="4">
        <f>YEAR(SalesDataTable[[#This Row],[Order Date]])</f>
        <v>2026</v>
      </c>
      <c r="R129" s="2" t="str">
        <f>"Q"&amp;ROUNDUP(MONTH(SalesDataTable[[#This Row],[Order Date]])/3,0)</f>
        <v>Q1</v>
      </c>
      <c r="S129" s="3">
        <f>MONTH(SalesDataTable[[#This Row],[Order Date]])</f>
        <v>1</v>
      </c>
      <c r="T129" s="2" t="str">
        <f>TEXT(SalesDataTable[[#This Row],[Order Date]],"mmm")</f>
        <v>Jan</v>
      </c>
    </row>
    <row r="130" spans="1:20" ht="15.75" x14ac:dyDescent="0.25">
      <c r="A130" s="9" t="s">
        <v>2631</v>
      </c>
      <c r="B130" s="8">
        <v>46050</v>
      </c>
      <c r="C130" s="7" t="s">
        <v>9</v>
      </c>
      <c r="D130" s="7" t="s">
        <v>30</v>
      </c>
      <c r="E130" s="7" t="s">
        <v>18</v>
      </c>
      <c r="F130" s="7" t="s">
        <v>12</v>
      </c>
      <c r="G130" s="7" t="s">
        <v>22</v>
      </c>
      <c r="H130" s="7" t="s">
        <v>21</v>
      </c>
      <c r="I130" s="3">
        <v>1</v>
      </c>
      <c r="J130" s="5">
        <v>70.41</v>
      </c>
      <c r="K130" s="6">
        <v>0</v>
      </c>
      <c r="L130" s="5">
        <v>32.74</v>
      </c>
      <c r="M130" s="5">
        <f>I130*J130*(1-K130)</f>
        <v>70.41</v>
      </c>
      <c r="N130" s="5">
        <f>I130*L130</f>
        <v>32.74</v>
      </c>
      <c r="O130" s="5">
        <f>M130-N130</f>
        <v>37.669999999999995</v>
      </c>
      <c r="P130" s="2">
        <f>IFERROR(O130/M130,0)</f>
        <v>0.53500923164323244</v>
      </c>
      <c r="Q130" s="4">
        <f>YEAR(SalesDataTable[[#This Row],[Order Date]])</f>
        <v>2026</v>
      </c>
      <c r="R130" s="2" t="str">
        <f>"Q"&amp;ROUNDUP(MONTH(SalesDataTable[[#This Row],[Order Date]])/3,0)</f>
        <v>Q1</v>
      </c>
      <c r="S130" s="3">
        <f>MONTH(SalesDataTable[[#This Row],[Order Date]])</f>
        <v>1</v>
      </c>
      <c r="T130" s="2" t="str">
        <f>TEXT(SalesDataTable[[#This Row],[Order Date]],"mmm")</f>
        <v>Jan</v>
      </c>
    </row>
    <row r="131" spans="1:20" ht="15.75" x14ac:dyDescent="0.25">
      <c r="A131" s="9" t="s">
        <v>2630</v>
      </c>
      <c r="B131" s="8">
        <v>46050</v>
      </c>
      <c r="C131" s="7" t="s">
        <v>5</v>
      </c>
      <c r="D131" s="7" t="s">
        <v>76</v>
      </c>
      <c r="E131" s="7" t="s">
        <v>18</v>
      </c>
      <c r="F131" s="7" t="s">
        <v>23</v>
      </c>
      <c r="G131" s="7" t="s">
        <v>22</v>
      </c>
      <c r="H131" s="7" t="s">
        <v>21</v>
      </c>
      <c r="I131" s="3">
        <v>2</v>
      </c>
      <c r="J131" s="5">
        <v>70.290000000000006</v>
      </c>
      <c r="K131" s="6">
        <v>0.15</v>
      </c>
      <c r="L131" s="5">
        <v>31.84</v>
      </c>
      <c r="M131" s="5">
        <f>I131*J131*(1-K131)</f>
        <v>119.49300000000001</v>
      </c>
      <c r="N131" s="5">
        <f>I131*L131</f>
        <v>63.68</v>
      </c>
      <c r="O131" s="5">
        <f>M131-N131</f>
        <v>55.813000000000009</v>
      </c>
      <c r="P131" s="2">
        <f>IFERROR(O131/M131,0)</f>
        <v>0.46708175374289712</v>
      </c>
      <c r="Q131" s="4">
        <f>YEAR(SalesDataTable[[#This Row],[Order Date]])</f>
        <v>2026</v>
      </c>
      <c r="R131" s="2" t="str">
        <f>"Q"&amp;ROUNDUP(MONTH(SalesDataTable[[#This Row],[Order Date]])/3,0)</f>
        <v>Q1</v>
      </c>
      <c r="S131" s="3">
        <f>MONTH(SalesDataTable[[#This Row],[Order Date]])</f>
        <v>1</v>
      </c>
      <c r="T131" s="2" t="str">
        <f>TEXT(SalesDataTable[[#This Row],[Order Date]],"mmm")</f>
        <v>Jan</v>
      </c>
    </row>
    <row r="132" spans="1:20" ht="15.75" x14ac:dyDescent="0.25">
      <c r="A132" s="9" t="s">
        <v>2629</v>
      </c>
      <c r="B132" s="8">
        <v>46050</v>
      </c>
      <c r="C132" s="7" t="s">
        <v>5</v>
      </c>
      <c r="D132" s="7" t="s">
        <v>76</v>
      </c>
      <c r="E132" s="7" t="s">
        <v>3</v>
      </c>
      <c r="F132" s="7" t="s">
        <v>12</v>
      </c>
      <c r="G132" s="7" t="s">
        <v>22</v>
      </c>
      <c r="H132" s="7" t="s">
        <v>44</v>
      </c>
      <c r="I132" s="3">
        <v>4</v>
      </c>
      <c r="J132" s="5">
        <v>91.46</v>
      </c>
      <c r="K132" s="6">
        <v>0</v>
      </c>
      <c r="L132" s="5">
        <v>44.04</v>
      </c>
      <c r="M132" s="5">
        <f>I132*J132*(1-K132)</f>
        <v>365.84</v>
      </c>
      <c r="N132" s="5">
        <f>I132*L132</f>
        <v>176.16</v>
      </c>
      <c r="O132" s="5">
        <f>M132-N132</f>
        <v>189.67999999999998</v>
      </c>
      <c r="P132" s="2">
        <f>IFERROR(O132/M132,0)</f>
        <v>0.51847802317953207</v>
      </c>
      <c r="Q132" s="4">
        <f>YEAR(SalesDataTable[[#This Row],[Order Date]])</f>
        <v>2026</v>
      </c>
      <c r="R132" s="2" t="str">
        <f>"Q"&amp;ROUNDUP(MONTH(SalesDataTable[[#This Row],[Order Date]])/3,0)</f>
        <v>Q1</v>
      </c>
      <c r="S132" s="3">
        <f>MONTH(SalesDataTable[[#This Row],[Order Date]])</f>
        <v>1</v>
      </c>
      <c r="T132" s="2" t="str">
        <f>TEXT(SalesDataTable[[#This Row],[Order Date]],"mmm")</f>
        <v>Jan</v>
      </c>
    </row>
    <row r="133" spans="1:20" ht="15.75" x14ac:dyDescent="0.25">
      <c r="A133" s="9" t="s">
        <v>2628</v>
      </c>
      <c r="B133" s="8">
        <v>46051</v>
      </c>
      <c r="C133" s="7" t="s">
        <v>9</v>
      </c>
      <c r="D133" s="7" t="s">
        <v>8</v>
      </c>
      <c r="E133" s="7" t="s">
        <v>3</v>
      </c>
      <c r="F133" s="7" t="s">
        <v>2</v>
      </c>
      <c r="G133" s="7" t="s">
        <v>26</v>
      </c>
      <c r="H133" s="7" t="s">
        <v>50</v>
      </c>
      <c r="I133" s="3">
        <v>2</v>
      </c>
      <c r="J133" s="5">
        <v>123.27</v>
      </c>
      <c r="K133" s="6">
        <v>0</v>
      </c>
      <c r="L133" s="5">
        <v>60.26</v>
      </c>
      <c r="M133" s="5">
        <f>I133*J133*(1-K133)</f>
        <v>246.54</v>
      </c>
      <c r="N133" s="5">
        <f>I133*L133</f>
        <v>120.52</v>
      </c>
      <c r="O133" s="5">
        <f>M133-N133</f>
        <v>126.02</v>
      </c>
      <c r="P133" s="2">
        <f>IFERROR(O133/M133,0)</f>
        <v>0.51115437657175311</v>
      </c>
      <c r="Q133" s="4">
        <f>YEAR(SalesDataTable[[#This Row],[Order Date]])</f>
        <v>2026</v>
      </c>
      <c r="R133" s="2" t="str">
        <f>"Q"&amp;ROUNDUP(MONTH(SalesDataTable[[#This Row],[Order Date]])/3,0)</f>
        <v>Q1</v>
      </c>
      <c r="S133" s="3">
        <f>MONTH(SalesDataTable[[#This Row],[Order Date]])</f>
        <v>1</v>
      </c>
      <c r="T133" s="2" t="str">
        <f>TEXT(SalesDataTable[[#This Row],[Order Date]],"mmm")</f>
        <v>Jan</v>
      </c>
    </row>
    <row r="134" spans="1:20" ht="15.75" x14ac:dyDescent="0.25">
      <c r="A134" s="9" t="s">
        <v>2627</v>
      </c>
      <c r="B134" s="8">
        <v>46051</v>
      </c>
      <c r="C134" s="7" t="s">
        <v>5</v>
      </c>
      <c r="D134" s="7" t="s">
        <v>69</v>
      </c>
      <c r="E134" s="7" t="s">
        <v>60</v>
      </c>
      <c r="F134" s="7" t="s">
        <v>12</v>
      </c>
      <c r="G134" s="7" t="s">
        <v>34</v>
      </c>
      <c r="H134" s="7" t="s">
        <v>33</v>
      </c>
      <c r="I134" s="3">
        <v>3</v>
      </c>
      <c r="J134" s="5">
        <v>49.63</v>
      </c>
      <c r="K134" s="6">
        <v>0.1</v>
      </c>
      <c r="L134" s="5">
        <v>22.06</v>
      </c>
      <c r="M134" s="5">
        <f>I134*J134*(1-K134)</f>
        <v>134.001</v>
      </c>
      <c r="N134" s="5">
        <f>I134*L134</f>
        <v>66.179999999999993</v>
      </c>
      <c r="O134" s="5">
        <f>M134-N134</f>
        <v>67.821000000000012</v>
      </c>
      <c r="P134" s="2">
        <f>IFERROR(O134/M134,0)</f>
        <v>0.50612308863366695</v>
      </c>
      <c r="Q134" s="4">
        <f>YEAR(SalesDataTable[[#This Row],[Order Date]])</f>
        <v>2026</v>
      </c>
      <c r="R134" s="2" t="str">
        <f>"Q"&amp;ROUNDUP(MONTH(SalesDataTable[[#This Row],[Order Date]])/3,0)</f>
        <v>Q1</v>
      </c>
      <c r="S134" s="3">
        <f>MONTH(SalesDataTable[[#This Row],[Order Date]])</f>
        <v>1</v>
      </c>
      <c r="T134" s="2" t="str">
        <f>TEXT(SalesDataTable[[#This Row],[Order Date]],"mmm")</f>
        <v>Jan</v>
      </c>
    </row>
    <row r="135" spans="1:20" ht="15.75" x14ac:dyDescent="0.25">
      <c r="A135" s="9" t="s">
        <v>2626</v>
      </c>
      <c r="B135" s="8">
        <v>46051</v>
      </c>
      <c r="C135" s="7" t="s">
        <v>42</v>
      </c>
      <c r="D135" s="7" t="s">
        <v>119</v>
      </c>
      <c r="E135" s="7" t="s">
        <v>60</v>
      </c>
      <c r="F135" s="7" t="s">
        <v>12</v>
      </c>
      <c r="G135" s="7" t="s">
        <v>29</v>
      </c>
      <c r="H135" s="7" t="s">
        <v>72</v>
      </c>
      <c r="I135" s="3">
        <v>12</v>
      </c>
      <c r="J135" s="5">
        <v>132.21</v>
      </c>
      <c r="K135" s="6">
        <v>0.1</v>
      </c>
      <c r="L135" s="5">
        <v>68.95</v>
      </c>
      <c r="M135" s="5">
        <f>I135*J135*(1-K135)</f>
        <v>1427.8679999999999</v>
      </c>
      <c r="N135" s="5">
        <f>I135*L135</f>
        <v>827.40000000000009</v>
      </c>
      <c r="O135" s="5">
        <f>M135-N135</f>
        <v>600.46799999999985</v>
      </c>
      <c r="P135" s="2">
        <f>IFERROR(O135/M135,0)</f>
        <v>0.42053467127213429</v>
      </c>
      <c r="Q135" s="4">
        <f>YEAR(SalesDataTable[[#This Row],[Order Date]])</f>
        <v>2026</v>
      </c>
      <c r="R135" s="2" t="str">
        <f>"Q"&amp;ROUNDUP(MONTH(SalesDataTable[[#This Row],[Order Date]])/3,0)</f>
        <v>Q1</v>
      </c>
      <c r="S135" s="3">
        <f>MONTH(SalesDataTable[[#This Row],[Order Date]])</f>
        <v>1</v>
      </c>
      <c r="T135" s="2" t="str">
        <f>TEXT(SalesDataTable[[#This Row],[Order Date]],"mmm")</f>
        <v>Jan</v>
      </c>
    </row>
    <row r="136" spans="1:20" ht="15.75" x14ac:dyDescent="0.25">
      <c r="A136" s="9" t="s">
        <v>2625</v>
      </c>
      <c r="B136" s="8">
        <v>46052</v>
      </c>
      <c r="C136" s="7" t="s">
        <v>9</v>
      </c>
      <c r="D136" s="7" t="s">
        <v>79</v>
      </c>
      <c r="E136" s="7" t="s">
        <v>13</v>
      </c>
      <c r="F136" s="7" t="s">
        <v>12</v>
      </c>
      <c r="G136" s="7" t="s">
        <v>1</v>
      </c>
      <c r="H136" s="7" t="s">
        <v>17</v>
      </c>
      <c r="I136" s="3">
        <v>1</v>
      </c>
      <c r="J136" s="5">
        <v>39.549999999999997</v>
      </c>
      <c r="K136" s="6">
        <v>0</v>
      </c>
      <c r="L136" s="5">
        <v>17.059999999999999</v>
      </c>
      <c r="M136" s="5">
        <f>I136*J136*(1-K136)</f>
        <v>39.549999999999997</v>
      </c>
      <c r="N136" s="5">
        <f>I136*L136</f>
        <v>17.059999999999999</v>
      </c>
      <c r="O136" s="5">
        <f>M136-N136</f>
        <v>22.49</v>
      </c>
      <c r="P136" s="2">
        <f>IFERROR(O136/M136,0)</f>
        <v>0.56864728192161818</v>
      </c>
      <c r="Q136" s="4">
        <f>YEAR(SalesDataTable[[#This Row],[Order Date]])</f>
        <v>2026</v>
      </c>
      <c r="R136" s="2" t="str">
        <f>"Q"&amp;ROUNDUP(MONTH(SalesDataTable[[#This Row],[Order Date]])/3,0)</f>
        <v>Q1</v>
      </c>
      <c r="S136" s="3">
        <f>MONTH(SalesDataTable[[#This Row],[Order Date]])</f>
        <v>1</v>
      </c>
      <c r="T136" s="2" t="str">
        <f>TEXT(SalesDataTable[[#This Row],[Order Date]],"mmm")</f>
        <v>Jan</v>
      </c>
    </row>
    <row r="137" spans="1:20" ht="15.75" x14ac:dyDescent="0.25">
      <c r="A137" s="9" t="s">
        <v>2624</v>
      </c>
      <c r="B137" s="8">
        <v>46052</v>
      </c>
      <c r="C137" s="7" t="s">
        <v>9</v>
      </c>
      <c r="D137" s="7" t="s">
        <v>8</v>
      </c>
      <c r="E137" s="7" t="s">
        <v>3</v>
      </c>
      <c r="F137" s="7" t="s">
        <v>2</v>
      </c>
      <c r="G137" s="7" t="s">
        <v>26</v>
      </c>
      <c r="H137" s="7" t="s">
        <v>65</v>
      </c>
      <c r="I137" s="3">
        <v>3</v>
      </c>
      <c r="J137" s="5">
        <v>80.08</v>
      </c>
      <c r="K137" s="6">
        <v>0</v>
      </c>
      <c r="L137" s="5">
        <v>39.450000000000003</v>
      </c>
      <c r="M137" s="5">
        <f>I137*J137*(1-K137)</f>
        <v>240.24</v>
      </c>
      <c r="N137" s="5">
        <f>I137*L137</f>
        <v>118.35000000000001</v>
      </c>
      <c r="O137" s="5">
        <f>M137-N137</f>
        <v>121.89</v>
      </c>
      <c r="P137" s="2">
        <f>IFERROR(O137/M137,0)</f>
        <v>0.50736763236763238</v>
      </c>
      <c r="Q137" s="4">
        <f>YEAR(SalesDataTable[[#This Row],[Order Date]])</f>
        <v>2026</v>
      </c>
      <c r="R137" s="2" t="str">
        <f>"Q"&amp;ROUNDUP(MONTH(SalesDataTable[[#This Row],[Order Date]])/3,0)</f>
        <v>Q1</v>
      </c>
      <c r="S137" s="3">
        <f>MONTH(SalesDataTable[[#This Row],[Order Date]])</f>
        <v>1</v>
      </c>
      <c r="T137" s="2" t="str">
        <f>TEXT(SalesDataTable[[#This Row],[Order Date]],"mmm")</f>
        <v>Jan</v>
      </c>
    </row>
    <row r="138" spans="1:20" ht="15.75" x14ac:dyDescent="0.25">
      <c r="A138" s="9" t="s">
        <v>2623</v>
      </c>
      <c r="B138" s="8">
        <v>46052</v>
      </c>
      <c r="C138" s="7" t="s">
        <v>5</v>
      </c>
      <c r="D138" s="7" t="s">
        <v>69</v>
      </c>
      <c r="E138" s="7" t="s">
        <v>13</v>
      </c>
      <c r="F138" s="7" t="s">
        <v>23</v>
      </c>
      <c r="G138" s="7" t="s">
        <v>34</v>
      </c>
      <c r="H138" s="7" t="s">
        <v>121</v>
      </c>
      <c r="I138" s="3">
        <v>1</v>
      </c>
      <c r="J138" s="5">
        <v>120.48</v>
      </c>
      <c r="K138" s="6">
        <v>0</v>
      </c>
      <c r="L138" s="5">
        <v>69.55</v>
      </c>
      <c r="M138" s="5">
        <f>I138*J138*(1-K138)</f>
        <v>120.48</v>
      </c>
      <c r="N138" s="5">
        <f>I138*L138</f>
        <v>69.55</v>
      </c>
      <c r="O138" s="5">
        <f>M138-N138</f>
        <v>50.930000000000007</v>
      </c>
      <c r="P138" s="2">
        <f>IFERROR(O138/M138,0)</f>
        <v>0.42272576361221786</v>
      </c>
      <c r="Q138" s="4">
        <f>YEAR(SalesDataTable[[#This Row],[Order Date]])</f>
        <v>2026</v>
      </c>
      <c r="R138" s="2" t="str">
        <f>"Q"&amp;ROUNDUP(MONTH(SalesDataTable[[#This Row],[Order Date]])/3,0)</f>
        <v>Q1</v>
      </c>
      <c r="S138" s="3">
        <f>MONTH(SalesDataTable[[#This Row],[Order Date]])</f>
        <v>1</v>
      </c>
      <c r="T138" s="2" t="str">
        <f>TEXT(SalesDataTable[[#This Row],[Order Date]],"mmm")</f>
        <v>Jan</v>
      </c>
    </row>
    <row r="139" spans="1:20" ht="15.75" x14ac:dyDescent="0.25">
      <c r="A139" s="9" t="s">
        <v>2622</v>
      </c>
      <c r="B139" s="8">
        <v>46052</v>
      </c>
      <c r="C139" s="7" t="s">
        <v>15</v>
      </c>
      <c r="D139" s="7" t="s">
        <v>14</v>
      </c>
      <c r="E139" s="7" t="s">
        <v>3</v>
      </c>
      <c r="F139" s="7" t="s">
        <v>23</v>
      </c>
      <c r="G139" s="7" t="s">
        <v>34</v>
      </c>
      <c r="H139" s="7" t="s">
        <v>83</v>
      </c>
      <c r="I139" s="3">
        <v>1</v>
      </c>
      <c r="J139" s="5">
        <v>39.369999999999997</v>
      </c>
      <c r="K139" s="6">
        <v>0.05</v>
      </c>
      <c r="L139" s="5">
        <v>14.66</v>
      </c>
      <c r="M139" s="5">
        <f>I139*J139*(1-K139)</f>
        <v>37.401499999999999</v>
      </c>
      <c r="N139" s="5">
        <f>I139*L139</f>
        <v>14.66</v>
      </c>
      <c r="O139" s="5">
        <f>M139-N139</f>
        <v>22.741499999999998</v>
      </c>
      <c r="P139" s="2">
        <f>IFERROR(O139/M139,0)</f>
        <v>0.60803711081106371</v>
      </c>
      <c r="Q139" s="4">
        <f>YEAR(SalesDataTable[[#This Row],[Order Date]])</f>
        <v>2026</v>
      </c>
      <c r="R139" s="2" t="str">
        <f>"Q"&amp;ROUNDUP(MONTH(SalesDataTable[[#This Row],[Order Date]])/3,0)</f>
        <v>Q1</v>
      </c>
      <c r="S139" s="3">
        <f>MONTH(SalesDataTable[[#This Row],[Order Date]])</f>
        <v>1</v>
      </c>
      <c r="T139" s="2" t="str">
        <f>TEXT(SalesDataTable[[#This Row],[Order Date]],"mmm")</f>
        <v>Jan</v>
      </c>
    </row>
    <row r="140" spans="1:20" ht="15.75" x14ac:dyDescent="0.25">
      <c r="A140" s="9" t="s">
        <v>2621</v>
      </c>
      <c r="B140" s="8">
        <v>46052</v>
      </c>
      <c r="C140" s="7" t="s">
        <v>9</v>
      </c>
      <c r="D140" s="7" t="s">
        <v>8</v>
      </c>
      <c r="E140" s="7" t="s">
        <v>60</v>
      </c>
      <c r="F140" s="7" t="s">
        <v>12</v>
      </c>
      <c r="G140" s="7" t="s">
        <v>26</v>
      </c>
      <c r="H140" s="7" t="s">
        <v>65</v>
      </c>
      <c r="I140" s="3">
        <v>8</v>
      </c>
      <c r="J140" s="5">
        <v>81.06</v>
      </c>
      <c r="K140" s="6">
        <v>0.15</v>
      </c>
      <c r="L140" s="5">
        <v>39.549999999999997</v>
      </c>
      <c r="M140" s="5">
        <f>I140*J140*(1-K140)</f>
        <v>551.20799999999997</v>
      </c>
      <c r="N140" s="5">
        <f>I140*L140</f>
        <v>316.39999999999998</v>
      </c>
      <c r="O140" s="5">
        <f>M140-N140</f>
        <v>234.80799999999999</v>
      </c>
      <c r="P140" s="2">
        <f>IFERROR(O140/M140,0)</f>
        <v>0.42598801178502488</v>
      </c>
      <c r="Q140" s="4">
        <f>YEAR(SalesDataTable[[#This Row],[Order Date]])</f>
        <v>2026</v>
      </c>
      <c r="R140" s="2" t="str">
        <f>"Q"&amp;ROUNDUP(MONTH(SalesDataTable[[#This Row],[Order Date]])/3,0)</f>
        <v>Q1</v>
      </c>
      <c r="S140" s="3">
        <f>MONTH(SalesDataTable[[#This Row],[Order Date]])</f>
        <v>1</v>
      </c>
      <c r="T140" s="2" t="str">
        <f>TEXT(SalesDataTable[[#This Row],[Order Date]],"mmm")</f>
        <v>Jan</v>
      </c>
    </row>
    <row r="141" spans="1:20" ht="15.75" x14ac:dyDescent="0.25">
      <c r="A141" s="9" t="s">
        <v>2620</v>
      </c>
      <c r="B141" s="8">
        <v>46052</v>
      </c>
      <c r="C141" s="7" t="s">
        <v>9</v>
      </c>
      <c r="D141" s="7" t="s">
        <v>8</v>
      </c>
      <c r="E141" s="7" t="s">
        <v>18</v>
      </c>
      <c r="F141" s="7" t="s">
        <v>23</v>
      </c>
      <c r="G141" s="7" t="s">
        <v>34</v>
      </c>
      <c r="H141" s="7" t="s">
        <v>121</v>
      </c>
      <c r="I141" s="3">
        <v>5</v>
      </c>
      <c r="J141" s="5">
        <v>120.4</v>
      </c>
      <c r="K141" s="6">
        <v>0</v>
      </c>
      <c r="L141" s="5">
        <v>69.510000000000005</v>
      </c>
      <c r="M141" s="5">
        <f>I141*J141*(1-K141)</f>
        <v>602</v>
      </c>
      <c r="N141" s="5">
        <f>I141*L141</f>
        <v>347.55</v>
      </c>
      <c r="O141" s="5">
        <f>M141-N141</f>
        <v>254.45</v>
      </c>
      <c r="P141" s="2">
        <f>IFERROR(O141/M141,0)</f>
        <v>0.42267441860465116</v>
      </c>
      <c r="Q141" s="4">
        <f>YEAR(SalesDataTable[[#This Row],[Order Date]])</f>
        <v>2026</v>
      </c>
      <c r="R141" s="2" t="str">
        <f>"Q"&amp;ROUNDUP(MONTH(SalesDataTable[[#This Row],[Order Date]])/3,0)</f>
        <v>Q1</v>
      </c>
      <c r="S141" s="3">
        <f>MONTH(SalesDataTable[[#This Row],[Order Date]])</f>
        <v>1</v>
      </c>
      <c r="T141" s="2" t="str">
        <f>TEXT(SalesDataTable[[#This Row],[Order Date]],"mmm")</f>
        <v>Jan</v>
      </c>
    </row>
    <row r="142" spans="1:20" ht="15.75" x14ac:dyDescent="0.25">
      <c r="A142" s="9" t="s">
        <v>2619</v>
      </c>
      <c r="B142" s="8">
        <v>46053</v>
      </c>
      <c r="C142" s="7" t="s">
        <v>5</v>
      </c>
      <c r="D142" s="7" t="s">
        <v>4</v>
      </c>
      <c r="E142" s="7" t="s">
        <v>60</v>
      </c>
      <c r="F142" s="7" t="s">
        <v>12</v>
      </c>
      <c r="G142" s="7" t="s">
        <v>29</v>
      </c>
      <c r="H142" s="7" t="s">
        <v>39</v>
      </c>
      <c r="I142" s="3">
        <v>10</v>
      </c>
      <c r="J142" s="5">
        <v>47.71</v>
      </c>
      <c r="K142" s="6">
        <v>0.1</v>
      </c>
      <c r="L142" s="5">
        <v>18.649999999999999</v>
      </c>
      <c r="M142" s="5">
        <f>I142*J142*(1-K142)</f>
        <v>429.39000000000004</v>
      </c>
      <c r="N142" s="5">
        <f>I142*L142</f>
        <v>186.5</v>
      </c>
      <c r="O142" s="5">
        <f>M142-N142</f>
        <v>242.89000000000004</v>
      </c>
      <c r="P142" s="2">
        <f>IFERROR(O142/M142,0)</f>
        <v>0.56566291716155481</v>
      </c>
      <c r="Q142" s="4">
        <f>YEAR(SalesDataTable[[#This Row],[Order Date]])</f>
        <v>2026</v>
      </c>
      <c r="R142" s="2" t="str">
        <f>"Q"&amp;ROUNDUP(MONTH(SalesDataTable[[#This Row],[Order Date]])/3,0)</f>
        <v>Q1</v>
      </c>
      <c r="S142" s="3">
        <f>MONTH(SalesDataTable[[#This Row],[Order Date]])</f>
        <v>1</v>
      </c>
      <c r="T142" s="2" t="str">
        <f>TEXT(SalesDataTable[[#This Row],[Order Date]],"mmm")</f>
        <v>Jan</v>
      </c>
    </row>
    <row r="143" spans="1:20" ht="15.75" x14ac:dyDescent="0.25">
      <c r="A143" s="9" t="s">
        <v>2618</v>
      </c>
      <c r="B143" s="8">
        <v>46053</v>
      </c>
      <c r="C143" s="7" t="s">
        <v>42</v>
      </c>
      <c r="D143" s="7" t="s">
        <v>119</v>
      </c>
      <c r="E143" s="7" t="s">
        <v>3</v>
      </c>
      <c r="F143" s="7" t="s">
        <v>12</v>
      </c>
      <c r="G143" s="7" t="s">
        <v>1</v>
      </c>
      <c r="H143" s="7" t="s">
        <v>7</v>
      </c>
      <c r="I143" s="3">
        <v>1</v>
      </c>
      <c r="J143" s="5">
        <v>102.92</v>
      </c>
      <c r="K143" s="6">
        <v>0.05</v>
      </c>
      <c r="L143" s="5">
        <v>50.92</v>
      </c>
      <c r="M143" s="5">
        <f>I143*J143*(1-K143)</f>
        <v>97.774000000000001</v>
      </c>
      <c r="N143" s="5">
        <f>I143*L143</f>
        <v>50.92</v>
      </c>
      <c r="O143" s="5">
        <f>M143-N143</f>
        <v>46.853999999999999</v>
      </c>
      <c r="P143" s="2">
        <f>IFERROR(O143/M143,0)</f>
        <v>0.4792071511853867</v>
      </c>
      <c r="Q143" s="4">
        <f>YEAR(SalesDataTable[[#This Row],[Order Date]])</f>
        <v>2026</v>
      </c>
      <c r="R143" s="2" t="str">
        <f>"Q"&amp;ROUNDUP(MONTH(SalesDataTable[[#This Row],[Order Date]])/3,0)</f>
        <v>Q1</v>
      </c>
      <c r="S143" s="3">
        <f>MONTH(SalesDataTable[[#This Row],[Order Date]])</f>
        <v>1</v>
      </c>
      <c r="T143" s="2" t="str">
        <f>TEXT(SalesDataTable[[#This Row],[Order Date]],"mmm")</f>
        <v>Jan</v>
      </c>
    </row>
    <row r="144" spans="1:20" ht="15.75" x14ac:dyDescent="0.25">
      <c r="A144" s="9" t="s">
        <v>2617</v>
      </c>
      <c r="B144" s="8">
        <v>46053</v>
      </c>
      <c r="C144" s="7" t="s">
        <v>9</v>
      </c>
      <c r="D144" s="7" t="s">
        <v>79</v>
      </c>
      <c r="E144" s="7" t="s">
        <v>3</v>
      </c>
      <c r="F144" s="7" t="s">
        <v>23</v>
      </c>
      <c r="G144" s="7" t="s">
        <v>22</v>
      </c>
      <c r="H144" s="7" t="s">
        <v>21</v>
      </c>
      <c r="I144" s="3">
        <v>1</v>
      </c>
      <c r="J144" s="5">
        <v>72.69</v>
      </c>
      <c r="K144" s="6">
        <v>0.1</v>
      </c>
      <c r="L144" s="5">
        <v>32.67</v>
      </c>
      <c r="M144" s="5">
        <f>I144*J144*(1-K144)</f>
        <v>65.421000000000006</v>
      </c>
      <c r="N144" s="5">
        <f>I144*L144</f>
        <v>32.67</v>
      </c>
      <c r="O144" s="5">
        <f>M144-N144</f>
        <v>32.751000000000005</v>
      </c>
      <c r="P144" s="2">
        <f>IFERROR(O144/M144,0)</f>
        <v>0.50061906727197691</v>
      </c>
      <c r="Q144" s="4">
        <f>YEAR(SalesDataTable[[#This Row],[Order Date]])</f>
        <v>2026</v>
      </c>
      <c r="R144" s="2" t="str">
        <f>"Q"&amp;ROUNDUP(MONTH(SalesDataTable[[#This Row],[Order Date]])/3,0)</f>
        <v>Q1</v>
      </c>
      <c r="S144" s="3">
        <f>MONTH(SalesDataTable[[#This Row],[Order Date]])</f>
        <v>1</v>
      </c>
      <c r="T144" s="2" t="str">
        <f>TEXT(SalesDataTable[[#This Row],[Order Date]],"mmm")</f>
        <v>Jan</v>
      </c>
    </row>
    <row r="145" spans="1:20" ht="15.75" x14ac:dyDescent="0.25">
      <c r="A145" s="9" t="s">
        <v>2616</v>
      </c>
      <c r="B145" s="8">
        <v>46053</v>
      </c>
      <c r="C145" s="7" t="s">
        <v>42</v>
      </c>
      <c r="D145" s="7" t="s">
        <v>95</v>
      </c>
      <c r="E145" s="7" t="s">
        <v>3</v>
      </c>
      <c r="F145" s="7" t="s">
        <v>2</v>
      </c>
      <c r="G145" s="7" t="s">
        <v>1</v>
      </c>
      <c r="H145" s="7" t="s">
        <v>11</v>
      </c>
      <c r="I145" s="3">
        <v>1</v>
      </c>
      <c r="J145" s="5">
        <v>79.989999999999995</v>
      </c>
      <c r="K145" s="6">
        <v>0.05</v>
      </c>
      <c r="L145" s="5">
        <v>43.02</v>
      </c>
      <c r="M145" s="5">
        <f>I145*J145*(1-K145)</f>
        <v>75.990499999999997</v>
      </c>
      <c r="N145" s="5">
        <f>I145*L145</f>
        <v>43.02</v>
      </c>
      <c r="O145" s="5">
        <f>M145-N145</f>
        <v>32.970499999999994</v>
      </c>
      <c r="P145" s="2">
        <f>IFERROR(O145/M145,0)</f>
        <v>0.43387660299642711</v>
      </c>
      <c r="Q145" s="4">
        <f>YEAR(SalesDataTable[[#This Row],[Order Date]])</f>
        <v>2026</v>
      </c>
      <c r="R145" s="2" t="str">
        <f>"Q"&amp;ROUNDUP(MONTH(SalesDataTable[[#This Row],[Order Date]])/3,0)</f>
        <v>Q1</v>
      </c>
      <c r="S145" s="3">
        <f>MONTH(SalesDataTable[[#This Row],[Order Date]])</f>
        <v>1</v>
      </c>
      <c r="T145" s="2" t="str">
        <f>TEXT(SalesDataTable[[#This Row],[Order Date]],"mmm")</f>
        <v>Jan</v>
      </c>
    </row>
    <row r="146" spans="1:20" ht="15.75" x14ac:dyDescent="0.25">
      <c r="A146" s="9" t="s">
        <v>2615</v>
      </c>
      <c r="B146" s="8">
        <v>46053</v>
      </c>
      <c r="C146" s="7" t="s">
        <v>9</v>
      </c>
      <c r="D146" s="7" t="s">
        <v>30</v>
      </c>
      <c r="E146" s="7" t="s">
        <v>60</v>
      </c>
      <c r="F146" s="7" t="s">
        <v>12</v>
      </c>
      <c r="G146" s="7" t="s">
        <v>34</v>
      </c>
      <c r="H146" s="7" t="s">
        <v>33</v>
      </c>
      <c r="I146" s="3">
        <v>4</v>
      </c>
      <c r="J146" s="5">
        <v>51.11</v>
      </c>
      <c r="K146" s="6">
        <v>0.15</v>
      </c>
      <c r="L146" s="5">
        <v>22.25</v>
      </c>
      <c r="M146" s="5">
        <f>I146*J146*(1-K146)</f>
        <v>173.774</v>
      </c>
      <c r="N146" s="5">
        <f>I146*L146</f>
        <v>89</v>
      </c>
      <c r="O146" s="5">
        <f>M146-N146</f>
        <v>84.774000000000001</v>
      </c>
      <c r="P146" s="2">
        <f>IFERROR(O146/M146,0)</f>
        <v>0.48784052850253778</v>
      </c>
      <c r="Q146" s="4">
        <f>YEAR(SalesDataTable[[#This Row],[Order Date]])</f>
        <v>2026</v>
      </c>
      <c r="R146" s="2" t="str">
        <f>"Q"&amp;ROUNDUP(MONTH(SalesDataTable[[#This Row],[Order Date]])/3,0)</f>
        <v>Q1</v>
      </c>
      <c r="S146" s="3">
        <f>MONTH(SalesDataTable[[#This Row],[Order Date]])</f>
        <v>1</v>
      </c>
      <c r="T146" s="2" t="str">
        <f>TEXT(SalesDataTable[[#This Row],[Order Date]],"mmm")</f>
        <v>Jan</v>
      </c>
    </row>
    <row r="147" spans="1:20" ht="15.75" x14ac:dyDescent="0.25">
      <c r="A147" s="9" t="s">
        <v>2614</v>
      </c>
      <c r="B147" s="8">
        <v>46053</v>
      </c>
      <c r="C147" s="7" t="s">
        <v>42</v>
      </c>
      <c r="D147" s="7" t="s">
        <v>41</v>
      </c>
      <c r="E147" s="7" t="s">
        <v>3</v>
      </c>
      <c r="F147" s="7" t="s">
        <v>23</v>
      </c>
      <c r="G147" s="7" t="s">
        <v>34</v>
      </c>
      <c r="H147" s="7" t="s">
        <v>121</v>
      </c>
      <c r="I147" s="3">
        <v>2</v>
      </c>
      <c r="J147" s="5">
        <v>124.83</v>
      </c>
      <c r="K147" s="6">
        <v>0</v>
      </c>
      <c r="L147" s="5">
        <v>70.91</v>
      </c>
      <c r="M147" s="5">
        <f>I147*J147*(1-K147)</f>
        <v>249.66</v>
      </c>
      <c r="N147" s="5">
        <f>I147*L147</f>
        <v>141.82</v>
      </c>
      <c r="O147" s="5">
        <f>M147-N147</f>
        <v>107.84</v>
      </c>
      <c r="P147" s="2">
        <f>IFERROR(O147/M147,0)</f>
        <v>0.43194744853000083</v>
      </c>
      <c r="Q147" s="4">
        <f>YEAR(SalesDataTable[[#This Row],[Order Date]])</f>
        <v>2026</v>
      </c>
      <c r="R147" s="2" t="str">
        <f>"Q"&amp;ROUNDUP(MONTH(SalesDataTable[[#This Row],[Order Date]])/3,0)</f>
        <v>Q1</v>
      </c>
      <c r="S147" s="3">
        <f>MONTH(SalesDataTable[[#This Row],[Order Date]])</f>
        <v>1</v>
      </c>
      <c r="T147" s="2" t="str">
        <f>TEXT(SalesDataTable[[#This Row],[Order Date]],"mmm")</f>
        <v>Jan</v>
      </c>
    </row>
    <row r="148" spans="1:20" ht="15.75" x14ac:dyDescent="0.25">
      <c r="A148" s="9" t="s">
        <v>2613</v>
      </c>
      <c r="B148" s="8">
        <v>46053</v>
      </c>
      <c r="C148" s="7" t="s">
        <v>9</v>
      </c>
      <c r="D148" s="7" t="s">
        <v>45</v>
      </c>
      <c r="E148" s="7" t="s">
        <v>13</v>
      </c>
      <c r="F148" s="7" t="s">
        <v>2</v>
      </c>
      <c r="G148" s="7" t="s">
        <v>1</v>
      </c>
      <c r="H148" s="7" t="s">
        <v>17</v>
      </c>
      <c r="I148" s="3">
        <v>6</v>
      </c>
      <c r="J148" s="5">
        <v>41.07</v>
      </c>
      <c r="K148" s="6">
        <v>0.1</v>
      </c>
      <c r="L148" s="5">
        <v>16.29</v>
      </c>
      <c r="M148" s="5">
        <f>I148*J148*(1-K148)</f>
        <v>221.77800000000002</v>
      </c>
      <c r="N148" s="5">
        <f>I148*L148</f>
        <v>97.74</v>
      </c>
      <c r="O148" s="5">
        <f>M148-N148</f>
        <v>124.03800000000003</v>
      </c>
      <c r="P148" s="2">
        <f>IFERROR(O148/M148,0)</f>
        <v>0.55928901874847825</v>
      </c>
      <c r="Q148" s="4">
        <f>YEAR(SalesDataTable[[#This Row],[Order Date]])</f>
        <v>2026</v>
      </c>
      <c r="R148" s="2" t="str">
        <f>"Q"&amp;ROUNDUP(MONTH(SalesDataTable[[#This Row],[Order Date]])/3,0)</f>
        <v>Q1</v>
      </c>
      <c r="S148" s="3">
        <f>MONTH(SalesDataTable[[#This Row],[Order Date]])</f>
        <v>1</v>
      </c>
      <c r="T148" s="2" t="str">
        <f>TEXT(SalesDataTable[[#This Row],[Order Date]],"mmm")</f>
        <v>Jan</v>
      </c>
    </row>
    <row r="149" spans="1:20" ht="15.75" x14ac:dyDescent="0.25">
      <c r="A149" s="9" t="s">
        <v>2612</v>
      </c>
      <c r="B149" s="8">
        <v>46053</v>
      </c>
      <c r="C149" s="7" t="s">
        <v>42</v>
      </c>
      <c r="D149" s="7" t="s">
        <v>41</v>
      </c>
      <c r="E149" s="7" t="s">
        <v>3</v>
      </c>
      <c r="F149" s="7" t="s">
        <v>2</v>
      </c>
      <c r="G149" s="7" t="s">
        <v>29</v>
      </c>
      <c r="H149" s="7" t="s">
        <v>28</v>
      </c>
      <c r="I149" s="3">
        <v>1</v>
      </c>
      <c r="J149" s="5">
        <v>36.020000000000003</v>
      </c>
      <c r="K149" s="6">
        <v>0</v>
      </c>
      <c r="L149" s="5">
        <v>13.34</v>
      </c>
      <c r="M149" s="5">
        <f>I149*J149*(1-K149)</f>
        <v>36.020000000000003</v>
      </c>
      <c r="N149" s="5">
        <f>I149*L149</f>
        <v>13.34</v>
      </c>
      <c r="O149" s="5">
        <f>M149-N149</f>
        <v>22.680000000000003</v>
      </c>
      <c r="P149" s="2">
        <f>IFERROR(O149/M149,0)</f>
        <v>0.62965019433647973</v>
      </c>
      <c r="Q149" s="4">
        <f>YEAR(SalesDataTable[[#This Row],[Order Date]])</f>
        <v>2026</v>
      </c>
      <c r="R149" s="2" t="str">
        <f>"Q"&amp;ROUNDUP(MONTH(SalesDataTable[[#This Row],[Order Date]])/3,0)</f>
        <v>Q1</v>
      </c>
      <c r="S149" s="3">
        <f>MONTH(SalesDataTable[[#This Row],[Order Date]])</f>
        <v>1</v>
      </c>
      <c r="T149" s="2" t="str">
        <f>TEXT(SalesDataTable[[#This Row],[Order Date]],"mmm")</f>
        <v>Jan</v>
      </c>
    </row>
    <row r="150" spans="1:20" ht="15.75" x14ac:dyDescent="0.25">
      <c r="A150" s="9" t="s">
        <v>2611</v>
      </c>
      <c r="B150" s="8">
        <v>46053</v>
      </c>
      <c r="C150" s="7" t="s">
        <v>42</v>
      </c>
      <c r="D150" s="7" t="s">
        <v>95</v>
      </c>
      <c r="E150" s="7" t="s">
        <v>13</v>
      </c>
      <c r="F150" s="7" t="s">
        <v>23</v>
      </c>
      <c r="G150" s="7" t="s">
        <v>34</v>
      </c>
      <c r="H150" s="7" t="s">
        <v>74</v>
      </c>
      <c r="I150" s="3">
        <v>1</v>
      </c>
      <c r="J150" s="5">
        <v>35.82</v>
      </c>
      <c r="K150" s="6">
        <v>0.05</v>
      </c>
      <c r="L150" s="5">
        <v>14.32</v>
      </c>
      <c r="M150" s="5">
        <f>I150*J150*(1-K150)</f>
        <v>34.028999999999996</v>
      </c>
      <c r="N150" s="5">
        <f>I150*L150</f>
        <v>14.32</v>
      </c>
      <c r="O150" s="5">
        <f>M150-N150</f>
        <v>19.708999999999996</v>
      </c>
      <c r="P150" s="2">
        <f>IFERROR(O150/M150,0)</f>
        <v>0.57918246201769075</v>
      </c>
      <c r="Q150" s="4">
        <f>YEAR(SalesDataTable[[#This Row],[Order Date]])</f>
        <v>2026</v>
      </c>
      <c r="R150" s="2" t="str">
        <f>"Q"&amp;ROUNDUP(MONTH(SalesDataTable[[#This Row],[Order Date]])/3,0)</f>
        <v>Q1</v>
      </c>
      <c r="S150" s="3">
        <f>MONTH(SalesDataTable[[#This Row],[Order Date]])</f>
        <v>1</v>
      </c>
      <c r="T150" s="2" t="str">
        <f>TEXT(SalesDataTable[[#This Row],[Order Date]],"mmm")</f>
        <v>Jan</v>
      </c>
    </row>
    <row r="151" spans="1:20" ht="15.75" x14ac:dyDescent="0.25">
      <c r="A151" s="9" t="s">
        <v>2610</v>
      </c>
      <c r="B151" s="8">
        <v>46053</v>
      </c>
      <c r="C151" s="7" t="s">
        <v>5</v>
      </c>
      <c r="D151" s="7" t="s">
        <v>114</v>
      </c>
      <c r="E151" s="7" t="s">
        <v>13</v>
      </c>
      <c r="F151" s="7" t="s">
        <v>23</v>
      </c>
      <c r="G151" s="7" t="s">
        <v>1</v>
      </c>
      <c r="H151" s="7" t="s">
        <v>7</v>
      </c>
      <c r="I151" s="3">
        <v>3</v>
      </c>
      <c r="J151" s="5">
        <v>103.94</v>
      </c>
      <c r="K151" s="6">
        <v>0.1</v>
      </c>
      <c r="L151" s="5">
        <v>50.67</v>
      </c>
      <c r="M151" s="5">
        <f>I151*J151*(1-K151)</f>
        <v>280.63799999999998</v>
      </c>
      <c r="N151" s="5">
        <f>I151*L151</f>
        <v>152.01</v>
      </c>
      <c r="O151" s="5">
        <f>M151-N151</f>
        <v>128.62799999999999</v>
      </c>
      <c r="P151" s="2">
        <f>IFERROR(O151/M151,0)</f>
        <v>0.45834135077929572</v>
      </c>
      <c r="Q151" s="4">
        <f>YEAR(SalesDataTable[[#This Row],[Order Date]])</f>
        <v>2026</v>
      </c>
      <c r="R151" s="2" t="str">
        <f>"Q"&amp;ROUNDUP(MONTH(SalesDataTable[[#This Row],[Order Date]])/3,0)</f>
        <v>Q1</v>
      </c>
      <c r="S151" s="3">
        <f>MONTH(SalesDataTable[[#This Row],[Order Date]])</f>
        <v>1</v>
      </c>
      <c r="T151" s="2" t="str">
        <f>TEXT(SalesDataTable[[#This Row],[Order Date]],"mmm")</f>
        <v>Jan</v>
      </c>
    </row>
    <row r="152" spans="1:20" ht="15.75" x14ac:dyDescent="0.25">
      <c r="A152" s="9" t="s">
        <v>2609</v>
      </c>
      <c r="B152" s="8">
        <v>46054</v>
      </c>
      <c r="C152" s="7" t="s">
        <v>42</v>
      </c>
      <c r="D152" s="7" t="s">
        <v>95</v>
      </c>
      <c r="E152" s="7" t="s">
        <v>3</v>
      </c>
      <c r="F152" s="7" t="s">
        <v>23</v>
      </c>
      <c r="G152" s="7" t="s">
        <v>22</v>
      </c>
      <c r="H152" s="7" t="s">
        <v>37</v>
      </c>
      <c r="I152" s="3">
        <v>1</v>
      </c>
      <c r="J152" s="5">
        <v>140.53</v>
      </c>
      <c r="K152" s="6">
        <v>0</v>
      </c>
      <c r="L152" s="5">
        <v>77.36</v>
      </c>
      <c r="M152" s="5">
        <f>I152*J152*(1-K152)</f>
        <v>140.53</v>
      </c>
      <c r="N152" s="5">
        <f>I152*L152</f>
        <v>77.36</v>
      </c>
      <c r="O152" s="5">
        <f>M152-N152</f>
        <v>63.17</v>
      </c>
      <c r="P152" s="2">
        <f>IFERROR(O152/M152,0)</f>
        <v>0.44951255959581587</v>
      </c>
      <c r="Q152" s="4">
        <f>YEAR(SalesDataTable[[#This Row],[Order Date]])</f>
        <v>2026</v>
      </c>
      <c r="R152" s="2" t="str">
        <f>"Q"&amp;ROUNDUP(MONTH(SalesDataTable[[#This Row],[Order Date]])/3,0)</f>
        <v>Q1</v>
      </c>
      <c r="S152" s="3">
        <f>MONTH(SalesDataTable[[#This Row],[Order Date]])</f>
        <v>2</v>
      </c>
      <c r="T152" s="2" t="str">
        <f>TEXT(SalesDataTable[[#This Row],[Order Date]],"mmm")</f>
        <v>Feb</v>
      </c>
    </row>
    <row r="153" spans="1:20" ht="15.75" x14ac:dyDescent="0.25">
      <c r="A153" s="9" t="s">
        <v>2608</v>
      </c>
      <c r="B153" s="8">
        <v>46054</v>
      </c>
      <c r="C153" s="7" t="s">
        <v>15</v>
      </c>
      <c r="D153" s="7" t="s">
        <v>14</v>
      </c>
      <c r="E153" s="7" t="s">
        <v>13</v>
      </c>
      <c r="F153" s="7" t="s">
        <v>23</v>
      </c>
      <c r="G153" s="7" t="s">
        <v>22</v>
      </c>
      <c r="H153" s="7" t="s">
        <v>37</v>
      </c>
      <c r="I153" s="3">
        <v>1</v>
      </c>
      <c r="J153" s="5">
        <v>142.03</v>
      </c>
      <c r="K153" s="6">
        <v>0.05</v>
      </c>
      <c r="L153" s="5">
        <v>77.069999999999993</v>
      </c>
      <c r="M153" s="5">
        <f>I153*J153*(1-K153)</f>
        <v>134.92849999999999</v>
      </c>
      <c r="N153" s="5">
        <f>I153*L153</f>
        <v>77.069999999999993</v>
      </c>
      <c r="O153" s="5">
        <f>M153-N153</f>
        <v>57.858499999999992</v>
      </c>
      <c r="P153" s="2">
        <f>IFERROR(O153/M153,0)</f>
        <v>0.42880859121682963</v>
      </c>
      <c r="Q153" s="4">
        <f>YEAR(SalesDataTable[[#This Row],[Order Date]])</f>
        <v>2026</v>
      </c>
      <c r="R153" s="2" t="str">
        <f>"Q"&amp;ROUNDUP(MONTH(SalesDataTable[[#This Row],[Order Date]])/3,0)</f>
        <v>Q1</v>
      </c>
      <c r="S153" s="3">
        <f>MONTH(SalesDataTable[[#This Row],[Order Date]])</f>
        <v>2</v>
      </c>
      <c r="T153" s="2" t="str">
        <f>TEXT(SalesDataTable[[#This Row],[Order Date]],"mmm")</f>
        <v>Feb</v>
      </c>
    </row>
    <row r="154" spans="1:20" ht="15.75" x14ac:dyDescent="0.25">
      <c r="A154" s="9" t="s">
        <v>2607</v>
      </c>
      <c r="B154" s="8">
        <v>46054</v>
      </c>
      <c r="C154" s="7" t="s">
        <v>5</v>
      </c>
      <c r="D154" s="7" t="s">
        <v>69</v>
      </c>
      <c r="E154" s="7" t="s">
        <v>60</v>
      </c>
      <c r="F154" s="7" t="s">
        <v>12</v>
      </c>
      <c r="G154" s="7" t="s">
        <v>26</v>
      </c>
      <c r="H154" s="7" t="s">
        <v>50</v>
      </c>
      <c r="I154" s="3">
        <v>12</v>
      </c>
      <c r="J154" s="5">
        <v>124.84</v>
      </c>
      <c r="K154" s="6">
        <v>0.1</v>
      </c>
      <c r="L154" s="5">
        <v>59.47</v>
      </c>
      <c r="M154" s="5">
        <f>I154*J154*(1-K154)</f>
        <v>1348.2719999999999</v>
      </c>
      <c r="N154" s="5">
        <f>I154*L154</f>
        <v>713.64</v>
      </c>
      <c r="O154" s="5">
        <f>M154-N154</f>
        <v>634.63199999999995</v>
      </c>
      <c r="P154" s="2">
        <f>IFERROR(O154/M154,0)</f>
        <v>0.47070027412866244</v>
      </c>
      <c r="Q154" s="4">
        <f>YEAR(SalesDataTable[[#This Row],[Order Date]])</f>
        <v>2026</v>
      </c>
      <c r="R154" s="2" t="str">
        <f>"Q"&amp;ROUNDUP(MONTH(SalesDataTable[[#This Row],[Order Date]])/3,0)</f>
        <v>Q1</v>
      </c>
      <c r="S154" s="3">
        <f>MONTH(SalesDataTable[[#This Row],[Order Date]])</f>
        <v>2</v>
      </c>
      <c r="T154" s="2" t="str">
        <f>TEXT(SalesDataTable[[#This Row],[Order Date]],"mmm")</f>
        <v>Feb</v>
      </c>
    </row>
    <row r="155" spans="1:20" ht="15.75" x14ac:dyDescent="0.25">
      <c r="A155" s="9" t="s">
        <v>2606</v>
      </c>
      <c r="B155" s="8">
        <v>46054</v>
      </c>
      <c r="C155" s="7" t="s">
        <v>9</v>
      </c>
      <c r="D155" s="7" t="s">
        <v>8</v>
      </c>
      <c r="E155" s="7" t="s">
        <v>3</v>
      </c>
      <c r="F155" s="7" t="s">
        <v>23</v>
      </c>
      <c r="G155" s="7" t="s">
        <v>34</v>
      </c>
      <c r="H155" s="7" t="s">
        <v>74</v>
      </c>
      <c r="I155" s="3">
        <v>3</v>
      </c>
      <c r="J155" s="5">
        <v>35.36</v>
      </c>
      <c r="K155" s="6">
        <v>0</v>
      </c>
      <c r="L155" s="5">
        <v>13.7</v>
      </c>
      <c r="M155" s="5">
        <f>I155*J155*(1-K155)</f>
        <v>106.08</v>
      </c>
      <c r="N155" s="5">
        <f>I155*L155</f>
        <v>41.099999999999994</v>
      </c>
      <c r="O155" s="5">
        <f>M155-N155</f>
        <v>64.98</v>
      </c>
      <c r="P155" s="2">
        <f>IFERROR(O155/M155,0)</f>
        <v>0.61255656108597289</v>
      </c>
      <c r="Q155" s="4">
        <f>YEAR(SalesDataTable[[#This Row],[Order Date]])</f>
        <v>2026</v>
      </c>
      <c r="R155" s="2" t="str">
        <f>"Q"&amp;ROUNDUP(MONTH(SalesDataTable[[#This Row],[Order Date]])/3,0)</f>
        <v>Q1</v>
      </c>
      <c r="S155" s="3">
        <f>MONTH(SalesDataTable[[#This Row],[Order Date]])</f>
        <v>2</v>
      </c>
      <c r="T155" s="2" t="str">
        <f>TEXT(SalesDataTable[[#This Row],[Order Date]],"mmm")</f>
        <v>Feb</v>
      </c>
    </row>
    <row r="156" spans="1:20" ht="15.75" x14ac:dyDescent="0.25">
      <c r="A156" s="9" t="s">
        <v>2605</v>
      </c>
      <c r="B156" s="8">
        <v>46054</v>
      </c>
      <c r="C156" s="7" t="s">
        <v>15</v>
      </c>
      <c r="D156" s="7" t="s">
        <v>19</v>
      </c>
      <c r="E156" s="7" t="s">
        <v>18</v>
      </c>
      <c r="F156" s="7" t="s">
        <v>23</v>
      </c>
      <c r="G156" s="7" t="s">
        <v>34</v>
      </c>
      <c r="H156" s="7" t="s">
        <v>121</v>
      </c>
      <c r="I156" s="3">
        <v>2</v>
      </c>
      <c r="J156" s="5">
        <v>122.43</v>
      </c>
      <c r="K156" s="6">
        <v>0</v>
      </c>
      <c r="L156" s="5">
        <v>69.08</v>
      </c>
      <c r="M156" s="5">
        <f>I156*J156*(1-K156)</f>
        <v>244.86</v>
      </c>
      <c r="N156" s="5">
        <f>I156*L156</f>
        <v>138.16</v>
      </c>
      <c r="O156" s="5">
        <f>M156-N156</f>
        <v>106.70000000000002</v>
      </c>
      <c r="P156" s="2">
        <f>IFERROR(O156/M156,0)</f>
        <v>0.43575920934411505</v>
      </c>
      <c r="Q156" s="4">
        <f>YEAR(SalesDataTable[[#This Row],[Order Date]])</f>
        <v>2026</v>
      </c>
      <c r="R156" s="2" t="str">
        <f>"Q"&amp;ROUNDUP(MONTH(SalesDataTable[[#This Row],[Order Date]])/3,0)</f>
        <v>Q1</v>
      </c>
      <c r="S156" s="3">
        <f>MONTH(SalesDataTable[[#This Row],[Order Date]])</f>
        <v>2</v>
      </c>
      <c r="T156" s="2" t="str">
        <f>TEXT(SalesDataTable[[#This Row],[Order Date]],"mmm")</f>
        <v>Feb</v>
      </c>
    </row>
    <row r="157" spans="1:20" ht="15.75" x14ac:dyDescent="0.25">
      <c r="A157" s="9" t="s">
        <v>2604</v>
      </c>
      <c r="B157" s="8">
        <v>46054</v>
      </c>
      <c r="C157" s="7" t="s">
        <v>42</v>
      </c>
      <c r="D157" s="7" t="s">
        <v>41</v>
      </c>
      <c r="E157" s="7" t="s">
        <v>18</v>
      </c>
      <c r="F157" s="7" t="s">
        <v>2</v>
      </c>
      <c r="G157" s="7" t="s">
        <v>22</v>
      </c>
      <c r="H157" s="7" t="s">
        <v>37</v>
      </c>
      <c r="I157" s="3">
        <v>2</v>
      </c>
      <c r="J157" s="5">
        <v>140.47</v>
      </c>
      <c r="K157" s="6">
        <v>0.05</v>
      </c>
      <c r="L157" s="5">
        <v>78.39</v>
      </c>
      <c r="M157" s="5">
        <f>I157*J157*(1-K157)</f>
        <v>266.89299999999997</v>
      </c>
      <c r="N157" s="5">
        <f>I157*L157</f>
        <v>156.78</v>
      </c>
      <c r="O157" s="5">
        <f>M157-N157</f>
        <v>110.11299999999997</v>
      </c>
      <c r="P157" s="2">
        <f>IFERROR(O157/M157,0)</f>
        <v>0.41257357817552348</v>
      </c>
      <c r="Q157" s="4">
        <f>YEAR(SalesDataTable[[#This Row],[Order Date]])</f>
        <v>2026</v>
      </c>
      <c r="R157" s="2" t="str">
        <f>"Q"&amp;ROUNDUP(MONTH(SalesDataTable[[#This Row],[Order Date]])/3,0)</f>
        <v>Q1</v>
      </c>
      <c r="S157" s="3">
        <f>MONTH(SalesDataTable[[#This Row],[Order Date]])</f>
        <v>2</v>
      </c>
      <c r="T157" s="2" t="str">
        <f>TEXT(SalesDataTable[[#This Row],[Order Date]],"mmm")</f>
        <v>Feb</v>
      </c>
    </row>
    <row r="158" spans="1:20" ht="15.75" x14ac:dyDescent="0.25">
      <c r="A158" s="9" t="s">
        <v>2603</v>
      </c>
      <c r="B158" s="8">
        <v>46055</v>
      </c>
      <c r="C158" s="7" t="s">
        <v>9</v>
      </c>
      <c r="D158" s="7" t="s">
        <v>47</v>
      </c>
      <c r="E158" s="7" t="s">
        <v>3</v>
      </c>
      <c r="F158" s="7" t="s">
        <v>23</v>
      </c>
      <c r="G158" s="7" t="s">
        <v>29</v>
      </c>
      <c r="H158" s="7" t="s">
        <v>39</v>
      </c>
      <c r="I158" s="3">
        <v>1</v>
      </c>
      <c r="J158" s="5">
        <v>45.43</v>
      </c>
      <c r="K158" s="6">
        <v>0.05</v>
      </c>
      <c r="L158" s="5">
        <v>18.670000000000002</v>
      </c>
      <c r="M158" s="5">
        <f>I158*J158*(1-K158)</f>
        <v>43.158499999999997</v>
      </c>
      <c r="N158" s="5">
        <f>I158*L158</f>
        <v>18.670000000000002</v>
      </c>
      <c r="O158" s="5">
        <f>M158-N158</f>
        <v>24.488499999999995</v>
      </c>
      <c r="P158" s="2">
        <f>IFERROR(O158/M158,0)</f>
        <v>0.56740850585632019</v>
      </c>
      <c r="Q158" s="4">
        <f>YEAR(SalesDataTable[[#This Row],[Order Date]])</f>
        <v>2026</v>
      </c>
      <c r="R158" s="2" t="str">
        <f>"Q"&amp;ROUNDUP(MONTH(SalesDataTable[[#This Row],[Order Date]])/3,0)</f>
        <v>Q1</v>
      </c>
      <c r="S158" s="3">
        <f>MONTH(SalesDataTable[[#This Row],[Order Date]])</f>
        <v>2</v>
      </c>
      <c r="T158" s="2" t="str">
        <f>TEXT(SalesDataTable[[#This Row],[Order Date]],"mmm")</f>
        <v>Feb</v>
      </c>
    </row>
    <row r="159" spans="1:20" ht="15.75" x14ac:dyDescent="0.25">
      <c r="A159" s="9" t="s">
        <v>2602</v>
      </c>
      <c r="B159" s="8">
        <v>46055</v>
      </c>
      <c r="C159" s="7" t="s">
        <v>15</v>
      </c>
      <c r="D159" s="7" t="s">
        <v>19</v>
      </c>
      <c r="E159" s="7" t="s">
        <v>60</v>
      </c>
      <c r="F159" s="7" t="s">
        <v>12</v>
      </c>
      <c r="G159" s="7" t="s">
        <v>1</v>
      </c>
      <c r="H159" s="7" t="s">
        <v>7</v>
      </c>
      <c r="I159" s="3">
        <v>8</v>
      </c>
      <c r="J159" s="5">
        <v>102.78</v>
      </c>
      <c r="K159" s="6">
        <v>0.15</v>
      </c>
      <c r="L159" s="5">
        <v>50.39</v>
      </c>
      <c r="M159" s="5">
        <f>I159*J159*(1-K159)</f>
        <v>698.904</v>
      </c>
      <c r="N159" s="5">
        <f>I159*L159</f>
        <v>403.12</v>
      </c>
      <c r="O159" s="5">
        <f>M159-N159</f>
        <v>295.78399999999999</v>
      </c>
      <c r="P159" s="2">
        <f>IFERROR(O159/M159,0)</f>
        <v>0.42321119924911005</v>
      </c>
      <c r="Q159" s="4">
        <f>YEAR(SalesDataTable[[#This Row],[Order Date]])</f>
        <v>2026</v>
      </c>
      <c r="R159" s="2" t="str">
        <f>"Q"&amp;ROUNDUP(MONTH(SalesDataTable[[#This Row],[Order Date]])/3,0)</f>
        <v>Q1</v>
      </c>
      <c r="S159" s="3">
        <f>MONTH(SalesDataTable[[#This Row],[Order Date]])</f>
        <v>2</v>
      </c>
      <c r="T159" s="2" t="str">
        <f>TEXT(SalesDataTable[[#This Row],[Order Date]],"mmm")</f>
        <v>Feb</v>
      </c>
    </row>
    <row r="160" spans="1:20" ht="15.75" x14ac:dyDescent="0.25">
      <c r="A160" s="9" t="s">
        <v>2601</v>
      </c>
      <c r="B160" s="8">
        <v>46055</v>
      </c>
      <c r="C160" s="7" t="s">
        <v>9</v>
      </c>
      <c r="D160" s="7" t="s">
        <v>45</v>
      </c>
      <c r="E160" s="7" t="s">
        <v>18</v>
      </c>
      <c r="F160" s="7" t="s">
        <v>2</v>
      </c>
      <c r="G160" s="7" t="s">
        <v>26</v>
      </c>
      <c r="H160" s="7" t="s">
        <v>50</v>
      </c>
      <c r="I160" s="3">
        <v>1</v>
      </c>
      <c r="J160" s="5">
        <v>123.95</v>
      </c>
      <c r="K160" s="6">
        <v>0</v>
      </c>
      <c r="L160" s="5">
        <v>61.32</v>
      </c>
      <c r="M160" s="5">
        <f>I160*J160*(1-K160)</f>
        <v>123.95</v>
      </c>
      <c r="N160" s="5">
        <f>I160*L160</f>
        <v>61.32</v>
      </c>
      <c r="O160" s="5">
        <f>M160-N160</f>
        <v>62.63</v>
      </c>
      <c r="P160" s="2">
        <f>IFERROR(O160/M160,0)</f>
        <v>0.50528438886647842</v>
      </c>
      <c r="Q160" s="4">
        <f>YEAR(SalesDataTable[[#This Row],[Order Date]])</f>
        <v>2026</v>
      </c>
      <c r="R160" s="2" t="str">
        <f>"Q"&amp;ROUNDUP(MONTH(SalesDataTable[[#This Row],[Order Date]])/3,0)</f>
        <v>Q1</v>
      </c>
      <c r="S160" s="3">
        <f>MONTH(SalesDataTable[[#This Row],[Order Date]])</f>
        <v>2</v>
      </c>
      <c r="T160" s="2" t="str">
        <f>TEXT(SalesDataTable[[#This Row],[Order Date]],"mmm")</f>
        <v>Feb</v>
      </c>
    </row>
    <row r="161" spans="1:20" ht="15.75" x14ac:dyDescent="0.25">
      <c r="A161" s="9" t="s">
        <v>2600</v>
      </c>
      <c r="B161" s="8">
        <v>46055</v>
      </c>
      <c r="C161" s="7" t="s">
        <v>9</v>
      </c>
      <c r="D161" s="7" t="s">
        <v>45</v>
      </c>
      <c r="E161" s="7" t="s">
        <v>18</v>
      </c>
      <c r="F161" s="7" t="s">
        <v>23</v>
      </c>
      <c r="G161" s="7" t="s">
        <v>26</v>
      </c>
      <c r="H161" s="7" t="s">
        <v>25</v>
      </c>
      <c r="I161" s="3">
        <v>3</v>
      </c>
      <c r="J161" s="5">
        <v>199.9</v>
      </c>
      <c r="K161" s="6">
        <v>0</v>
      </c>
      <c r="L161" s="5">
        <v>104.18</v>
      </c>
      <c r="M161" s="5">
        <f>I161*J161*(1-K161)</f>
        <v>599.70000000000005</v>
      </c>
      <c r="N161" s="5">
        <f>I161*L161</f>
        <v>312.54000000000002</v>
      </c>
      <c r="O161" s="5">
        <f>M161-N161</f>
        <v>287.16000000000003</v>
      </c>
      <c r="P161" s="2">
        <f>IFERROR(O161/M161,0)</f>
        <v>0.47883941970985494</v>
      </c>
      <c r="Q161" s="4">
        <f>YEAR(SalesDataTable[[#This Row],[Order Date]])</f>
        <v>2026</v>
      </c>
      <c r="R161" s="2" t="str">
        <f>"Q"&amp;ROUNDUP(MONTH(SalesDataTable[[#This Row],[Order Date]])/3,0)</f>
        <v>Q1</v>
      </c>
      <c r="S161" s="3">
        <f>MONTH(SalesDataTable[[#This Row],[Order Date]])</f>
        <v>2</v>
      </c>
      <c r="T161" s="2" t="str">
        <f>TEXT(SalesDataTable[[#This Row],[Order Date]],"mmm")</f>
        <v>Feb</v>
      </c>
    </row>
    <row r="162" spans="1:20" ht="15.75" x14ac:dyDescent="0.25">
      <c r="A162" s="9" t="s">
        <v>2599</v>
      </c>
      <c r="B162" s="8">
        <v>46055</v>
      </c>
      <c r="C162" s="7" t="s">
        <v>9</v>
      </c>
      <c r="D162" s="7" t="s">
        <v>8</v>
      </c>
      <c r="E162" s="7" t="s">
        <v>18</v>
      </c>
      <c r="F162" s="7" t="s">
        <v>23</v>
      </c>
      <c r="G162" s="7" t="s">
        <v>22</v>
      </c>
      <c r="H162" s="7" t="s">
        <v>44</v>
      </c>
      <c r="I162" s="3">
        <v>1</v>
      </c>
      <c r="J162" s="5">
        <v>93.78</v>
      </c>
      <c r="K162" s="6">
        <v>0</v>
      </c>
      <c r="L162" s="5">
        <v>44.21</v>
      </c>
      <c r="M162" s="5">
        <f>I162*J162*(1-K162)</f>
        <v>93.78</v>
      </c>
      <c r="N162" s="5">
        <f>I162*L162</f>
        <v>44.21</v>
      </c>
      <c r="O162" s="5">
        <f>M162-N162</f>
        <v>49.57</v>
      </c>
      <c r="P162" s="2">
        <f>IFERROR(O162/M162,0)</f>
        <v>0.52857752185967155</v>
      </c>
      <c r="Q162" s="4">
        <f>YEAR(SalesDataTable[[#This Row],[Order Date]])</f>
        <v>2026</v>
      </c>
      <c r="R162" s="2" t="str">
        <f>"Q"&amp;ROUNDUP(MONTH(SalesDataTable[[#This Row],[Order Date]])/3,0)</f>
        <v>Q1</v>
      </c>
      <c r="S162" s="3">
        <f>MONTH(SalesDataTable[[#This Row],[Order Date]])</f>
        <v>2</v>
      </c>
      <c r="T162" s="2" t="str">
        <f>TEXT(SalesDataTable[[#This Row],[Order Date]],"mmm")</f>
        <v>Feb</v>
      </c>
    </row>
    <row r="163" spans="1:20" ht="15.75" x14ac:dyDescent="0.25">
      <c r="A163" s="9" t="s">
        <v>2598</v>
      </c>
      <c r="B163" s="8">
        <v>46055</v>
      </c>
      <c r="C163" s="7" t="s">
        <v>42</v>
      </c>
      <c r="D163" s="7" t="s">
        <v>95</v>
      </c>
      <c r="E163" s="7" t="s">
        <v>3</v>
      </c>
      <c r="F163" s="7" t="s">
        <v>12</v>
      </c>
      <c r="G163" s="7" t="s">
        <v>34</v>
      </c>
      <c r="H163" s="7" t="s">
        <v>83</v>
      </c>
      <c r="I163" s="3">
        <v>1</v>
      </c>
      <c r="J163" s="5">
        <v>39.39</v>
      </c>
      <c r="K163" s="6">
        <v>0.1</v>
      </c>
      <c r="L163" s="5">
        <v>15.09</v>
      </c>
      <c r="M163" s="5">
        <f>I163*J163*(1-K163)</f>
        <v>35.451000000000001</v>
      </c>
      <c r="N163" s="5">
        <f>I163*L163</f>
        <v>15.09</v>
      </c>
      <c r="O163" s="5">
        <f>M163-N163</f>
        <v>20.361000000000001</v>
      </c>
      <c r="P163" s="2">
        <f>IFERROR(O163/M163,0)</f>
        <v>0.57434204958957435</v>
      </c>
      <c r="Q163" s="4">
        <f>YEAR(SalesDataTable[[#This Row],[Order Date]])</f>
        <v>2026</v>
      </c>
      <c r="R163" s="2" t="str">
        <f>"Q"&amp;ROUNDUP(MONTH(SalesDataTable[[#This Row],[Order Date]])/3,0)</f>
        <v>Q1</v>
      </c>
      <c r="S163" s="3">
        <f>MONTH(SalesDataTable[[#This Row],[Order Date]])</f>
        <v>2</v>
      </c>
      <c r="T163" s="2" t="str">
        <f>TEXT(SalesDataTable[[#This Row],[Order Date]],"mmm")</f>
        <v>Feb</v>
      </c>
    </row>
    <row r="164" spans="1:20" ht="15.75" x14ac:dyDescent="0.25">
      <c r="A164" s="9" t="s">
        <v>2597</v>
      </c>
      <c r="B164" s="8">
        <v>46055</v>
      </c>
      <c r="C164" s="7" t="s">
        <v>42</v>
      </c>
      <c r="D164" s="7" t="s">
        <v>95</v>
      </c>
      <c r="E164" s="7" t="s">
        <v>3</v>
      </c>
      <c r="F164" s="7" t="s">
        <v>2</v>
      </c>
      <c r="G164" s="7" t="s">
        <v>1</v>
      </c>
      <c r="H164" s="7" t="s">
        <v>7</v>
      </c>
      <c r="I164" s="3">
        <v>6</v>
      </c>
      <c r="J164" s="5">
        <v>101.64</v>
      </c>
      <c r="K164" s="6">
        <v>0</v>
      </c>
      <c r="L164" s="5">
        <v>51.06</v>
      </c>
      <c r="M164" s="5">
        <f>I164*J164*(1-K164)</f>
        <v>609.84</v>
      </c>
      <c r="N164" s="5">
        <f>I164*L164</f>
        <v>306.36</v>
      </c>
      <c r="O164" s="5">
        <f>M164-N164</f>
        <v>303.48</v>
      </c>
      <c r="P164" s="2">
        <f>IFERROR(O164/M164,0)</f>
        <v>0.49763872491145217</v>
      </c>
      <c r="Q164" s="4">
        <f>YEAR(SalesDataTable[[#This Row],[Order Date]])</f>
        <v>2026</v>
      </c>
      <c r="R164" s="2" t="str">
        <f>"Q"&amp;ROUNDUP(MONTH(SalesDataTable[[#This Row],[Order Date]])/3,0)</f>
        <v>Q1</v>
      </c>
      <c r="S164" s="3">
        <f>MONTH(SalesDataTable[[#This Row],[Order Date]])</f>
        <v>2</v>
      </c>
      <c r="T164" s="2" t="str">
        <f>TEXT(SalesDataTable[[#This Row],[Order Date]],"mmm")</f>
        <v>Feb</v>
      </c>
    </row>
    <row r="165" spans="1:20" ht="15.75" x14ac:dyDescent="0.25">
      <c r="A165" s="9" t="s">
        <v>2596</v>
      </c>
      <c r="B165" s="8">
        <v>46056</v>
      </c>
      <c r="C165" s="7" t="s">
        <v>42</v>
      </c>
      <c r="D165" s="7" t="s">
        <v>95</v>
      </c>
      <c r="E165" s="7" t="s">
        <v>60</v>
      </c>
      <c r="F165" s="7" t="s">
        <v>12</v>
      </c>
      <c r="G165" s="7" t="s">
        <v>34</v>
      </c>
      <c r="H165" s="7" t="s">
        <v>74</v>
      </c>
      <c r="I165" s="3">
        <v>12</v>
      </c>
      <c r="J165" s="5">
        <v>36.74</v>
      </c>
      <c r="K165" s="6">
        <v>0.2</v>
      </c>
      <c r="L165" s="5">
        <v>13.53</v>
      </c>
      <c r="M165" s="5">
        <f>I165*J165*(1-K165)</f>
        <v>352.70400000000001</v>
      </c>
      <c r="N165" s="5">
        <f>I165*L165</f>
        <v>162.35999999999999</v>
      </c>
      <c r="O165" s="5">
        <f>M165-N165</f>
        <v>190.34400000000002</v>
      </c>
      <c r="P165" s="2">
        <f>IFERROR(O165/M165,0)</f>
        <v>0.53967065868263475</v>
      </c>
      <c r="Q165" s="4">
        <f>YEAR(SalesDataTable[[#This Row],[Order Date]])</f>
        <v>2026</v>
      </c>
      <c r="R165" s="2" t="str">
        <f>"Q"&amp;ROUNDUP(MONTH(SalesDataTable[[#This Row],[Order Date]])/3,0)</f>
        <v>Q1</v>
      </c>
      <c r="S165" s="3">
        <f>MONTH(SalesDataTable[[#This Row],[Order Date]])</f>
        <v>2</v>
      </c>
      <c r="T165" s="2" t="str">
        <f>TEXT(SalesDataTable[[#This Row],[Order Date]],"mmm")</f>
        <v>Feb</v>
      </c>
    </row>
    <row r="166" spans="1:20" ht="15.75" x14ac:dyDescent="0.25">
      <c r="A166" s="9" t="s">
        <v>2595</v>
      </c>
      <c r="B166" s="8">
        <v>46056</v>
      </c>
      <c r="C166" s="7" t="s">
        <v>15</v>
      </c>
      <c r="D166" s="7" t="s">
        <v>61</v>
      </c>
      <c r="E166" s="7" t="s">
        <v>13</v>
      </c>
      <c r="F166" s="7" t="s">
        <v>2</v>
      </c>
      <c r="G166" s="7" t="s">
        <v>22</v>
      </c>
      <c r="H166" s="7" t="s">
        <v>92</v>
      </c>
      <c r="I166" s="3">
        <v>2</v>
      </c>
      <c r="J166" s="5">
        <v>154.62</v>
      </c>
      <c r="K166" s="6">
        <v>0</v>
      </c>
      <c r="L166" s="5">
        <v>78.209999999999994</v>
      </c>
      <c r="M166" s="5">
        <f>I166*J166*(1-K166)</f>
        <v>309.24</v>
      </c>
      <c r="N166" s="5">
        <f>I166*L166</f>
        <v>156.41999999999999</v>
      </c>
      <c r="O166" s="5">
        <f>M166-N166</f>
        <v>152.82000000000002</v>
      </c>
      <c r="P166" s="2">
        <f>IFERROR(O166/M166,0)</f>
        <v>0.49417927823050062</v>
      </c>
      <c r="Q166" s="4">
        <f>YEAR(SalesDataTable[[#This Row],[Order Date]])</f>
        <v>2026</v>
      </c>
      <c r="R166" s="2" t="str">
        <f>"Q"&amp;ROUNDUP(MONTH(SalesDataTable[[#This Row],[Order Date]])/3,0)</f>
        <v>Q1</v>
      </c>
      <c r="S166" s="3">
        <f>MONTH(SalesDataTable[[#This Row],[Order Date]])</f>
        <v>2</v>
      </c>
      <c r="T166" s="2" t="str">
        <f>TEXT(SalesDataTable[[#This Row],[Order Date]],"mmm")</f>
        <v>Feb</v>
      </c>
    </row>
    <row r="167" spans="1:20" ht="15.75" x14ac:dyDescent="0.25">
      <c r="A167" s="9" t="s">
        <v>2594</v>
      </c>
      <c r="B167" s="8">
        <v>46057</v>
      </c>
      <c r="C167" s="7" t="s">
        <v>42</v>
      </c>
      <c r="D167" s="7" t="s">
        <v>95</v>
      </c>
      <c r="E167" s="7" t="s">
        <v>18</v>
      </c>
      <c r="F167" s="7" t="s">
        <v>2</v>
      </c>
      <c r="G167" s="7" t="s">
        <v>26</v>
      </c>
      <c r="H167" s="7" t="s">
        <v>50</v>
      </c>
      <c r="I167" s="3">
        <v>1</v>
      </c>
      <c r="J167" s="5">
        <v>125.63</v>
      </c>
      <c r="K167" s="6">
        <v>0.1</v>
      </c>
      <c r="L167" s="5">
        <v>60.38</v>
      </c>
      <c r="M167" s="5">
        <f>I167*J167*(1-K167)</f>
        <v>113.06699999999999</v>
      </c>
      <c r="N167" s="5">
        <f>I167*L167</f>
        <v>60.38</v>
      </c>
      <c r="O167" s="5">
        <f>M167-N167</f>
        <v>52.686999999999991</v>
      </c>
      <c r="P167" s="2">
        <f>IFERROR(O167/M167,0)</f>
        <v>0.46598034793529497</v>
      </c>
      <c r="Q167" s="4">
        <f>YEAR(SalesDataTable[[#This Row],[Order Date]])</f>
        <v>2026</v>
      </c>
      <c r="R167" s="2" t="str">
        <f>"Q"&amp;ROUNDUP(MONTH(SalesDataTable[[#This Row],[Order Date]])/3,0)</f>
        <v>Q1</v>
      </c>
      <c r="S167" s="3">
        <f>MONTH(SalesDataTable[[#This Row],[Order Date]])</f>
        <v>2</v>
      </c>
      <c r="T167" s="2" t="str">
        <f>TEXT(SalesDataTable[[#This Row],[Order Date]],"mmm")</f>
        <v>Feb</v>
      </c>
    </row>
    <row r="168" spans="1:20" ht="15.75" x14ac:dyDescent="0.25">
      <c r="A168" s="9" t="s">
        <v>2593</v>
      </c>
      <c r="B168" s="8">
        <v>46057</v>
      </c>
      <c r="C168" s="7" t="s">
        <v>9</v>
      </c>
      <c r="D168" s="7" t="s">
        <v>45</v>
      </c>
      <c r="E168" s="7" t="s">
        <v>3</v>
      </c>
      <c r="F168" s="7" t="s">
        <v>2</v>
      </c>
      <c r="G168" s="7" t="s">
        <v>26</v>
      </c>
      <c r="H168" s="7" t="s">
        <v>65</v>
      </c>
      <c r="I168" s="3">
        <v>2</v>
      </c>
      <c r="J168" s="5">
        <v>81.59</v>
      </c>
      <c r="K168" s="6">
        <v>0.1</v>
      </c>
      <c r="L168" s="5">
        <v>38.64</v>
      </c>
      <c r="M168" s="5">
        <f>I168*J168*(1-K168)</f>
        <v>146.86200000000002</v>
      </c>
      <c r="N168" s="5">
        <f>I168*L168</f>
        <v>77.28</v>
      </c>
      <c r="O168" s="5">
        <f>M168-N168</f>
        <v>69.582000000000022</v>
      </c>
      <c r="P168" s="2">
        <f>IFERROR(O168/M168,0)</f>
        <v>0.47379172284185161</v>
      </c>
      <c r="Q168" s="4">
        <f>YEAR(SalesDataTable[[#This Row],[Order Date]])</f>
        <v>2026</v>
      </c>
      <c r="R168" s="2" t="str">
        <f>"Q"&amp;ROUNDUP(MONTH(SalesDataTable[[#This Row],[Order Date]])/3,0)</f>
        <v>Q1</v>
      </c>
      <c r="S168" s="3">
        <f>MONTH(SalesDataTable[[#This Row],[Order Date]])</f>
        <v>2</v>
      </c>
      <c r="T168" s="2" t="str">
        <f>TEXT(SalesDataTable[[#This Row],[Order Date]],"mmm")</f>
        <v>Feb</v>
      </c>
    </row>
    <row r="169" spans="1:20" ht="15.75" x14ac:dyDescent="0.25">
      <c r="A169" s="9" t="s">
        <v>2592</v>
      </c>
      <c r="B169" s="8">
        <v>46057</v>
      </c>
      <c r="C169" s="7" t="s">
        <v>5</v>
      </c>
      <c r="D169" s="7" t="s">
        <v>69</v>
      </c>
      <c r="E169" s="7" t="s">
        <v>3</v>
      </c>
      <c r="F169" s="7" t="s">
        <v>2</v>
      </c>
      <c r="G169" s="7" t="s">
        <v>29</v>
      </c>
      <c r="H169" s="7" t="s">
        <v>39</v>
      </c>
      <c r="I169" s="3">
        <v>2</v>
      </c>
      <c r="J169" s="5">
        <v>45.81</v>
      </c>
      <c r="K169" s="6">
        <v>0.1</v>
      </c>
      <c r="L169" s="5">
        <v>18.420000000000002</v>
      </c>
      <c r="M169" s="5">
        <f>I169*J169*(1-K169)</f>
        <v>82.458000000000013</v>
      </c>
      <c r="N169" s="5">
        <f>I169*L169</f>
        <v>36.840000000000003</v>
      </c>
      <c r="O169" s="5">
        <f>M169-N169</f>
        <v>45.618000000000009</v>
      </c>
      <c r="P169" s="2">
        <f>IFERROR(O169/M169,0)</f>
        <v>0.55322709743141962</v>
      </c>
      <c r="Q169" s="4">
        <f>YEAR(SalesDataTable[[#This Row],[Order Date]])</f>
        <v>2026</v>
      </c>
      <c r="R169" s="2" t="str">
        <f>"Q"&amp;ROUNDUP(MONTH(SalesDataTable[[#This Row],[Order Date]])/3,0)</f>
        <v>Q1</v>
      </c>
      <c r="S169" s="3">
        <f>MONTH(SalesDataTable[[#This Row],[Order Date]])</f>
        <v>2</v>
      </c>
      <c r="T169" s="2" t="str">
        <f>TEXT(SalesDataTable[[#This Row],[Order Date]],"mmm")</f>
        <v>Feb</v>
      </c>
    </row>
    <row r="170" spans="1:20" ht="15.75" x14ac:dyDescent="0.25">
      <c r="A170" s="9" t="s">
        <v>2591</v>
      </c>
      <c r="B170" s="8">
        <v>46058</v>
      </c>
      <c r="C170" s="7" t="s">
        <v>9</v>
      </c>
      <c r="D170" s="7" t="s">
        <v>8</v>
      </c>
      <c r="E170" s="7" t="s">
        <v>3</v>
      </c>
      <c r="F170" s="7" t="s">
        <v>23</v>
      </c>
      <c r="G170" s="7" t="s">
        <v>34</v>
      </c>
      <c r="H170" s="7" t="s">
        <v>121</v>
      </c>
      <c r="I170" s="3">
        <v>3</v>
      </c>
      <c r="J170" s="5">
        <v>125.63</v>
      </c>
      <c r="K170" s="6">
        <v>0</v>
      </c>
      <c r="L170" s="5">
        <v>71.05</v>
      </c>
      <c r="M170" s="5">
        <f>I170*J170*(1-K170)</f>
        <v>376.89</v>
      </c>
      <c r="N170" s="5">
        <f>I170*L170</f>
        <v>213.14999999999998</v>
      </c>
      <c r="O170" s="5">
        <f>M170-N170</f>
        <v>163.74</v>
      </c>
      <c r="P170" s="2">
        <f>IFERROR(O170/M170,0)</f>
        <v>0.43445037013452203</v>
      </c>
      <c r="Q170" s="4">
        <f>YEAR(SalesDataTable[[#This Row],[Order Date]])</f>
        <v>2026</v>
      </c>
      <c r="R170" s="2" t="str">
        <f>"Q"&amp;ROUNDUP(MONTH(SalesDataTable[[#This Row],[Order Date]])/3,0)</f>
        <v>Q1</v>
      </c>
      <c r="S170" s="3">
        <f>MONTH(SalesDataTable[[#This Row],[Order Date]])</f>
        <v>2</v>
      </c>
      <c r="T170" s="2" t="str">
        <f>TEXT(SalesDataTable[[#This Row],[Order Date]],"mmm")</f>
        <v>Feb</v>
      </c>
    </row>
    <row r="171" spans="1:20" ht="15.75" x14ac:dyDescent="0.25">
      <c r="A171" s="9" t="s">
        <v>2590</v>
      </c>
      <c r="B171" s="8">
        <v>46058</v>
      </c>
      <c r="C171" s="7" t="s">
        <v>15</v>
      </c>
      <c r="D171" s="7" t="s">
        <v>61</v>
      </c>
      <c r="E171" s="7" t="s">
        <v>3</v>
      </c>
      <c r="F171" s="7" t="s">
        <v>23</v>
      </c>
      <c r="G171" s="7" t="s">
        <v>1</v>
      </c>
      <c r="H171" s="7" t="s">
        <v>7</v>
      </c>
      <c r="I171" s="3">
        <v>2</v>
      </c>
      <c r="J171" s="5">
        <v>101.01</v>
      </c>
      <c r="K171" s="6">
        <v>0</v>
      </c>
      <c r="L171" s="5">
        <v>50.26</v>
      </c>
      <c r="M171" s="5">
        <f>I171*J171*(1-K171)</f>
        <v>202.02</v>
      </c>
      <c r="N171" s="5">
        <f>I171*L171</f>
        <v>100.52</v>
      </c>
      <c r="O171" s="5">
        <f>M171-N171</f>
        <v>101.50000000000001</v>
      </c>
      <c r="P171" s="2">
        <f>IFERROR(O171/M171,0)</f>
        <v>0.50242550242550243</v>
      </c>
      <c r="Q171" s="4">
        <f>YEAR(SalesDataTable[[#This Row],[Order Date]])</f>
        <v>2026</v>
      </c>
      <c r="R171" s="2" t="str">
        <f>"Q"&amp;ROUNDUP(MONTH(SalesDataTable[[#This Row],[Order Date]])/3,0)</f>
        <v>Q1</v>
      </c>
      <c r="S171" s="3">
        <f>MONTH(SalesDataTable[[#This Row],[Order Date]])</f>
        <v>2</v>
      </c>
      <c r="T171" s="2" t="str">
        <f>TEXT(SalesDataTable[[#This Row],[Order Date]],"mmm")</f>
        <v>Feb</v>
      </c>
    </row>
    <row r="172" spans="1:20" ht="15.75" x14ac:dyDescent="0.25">
      <c r="A172" s="9" t="s">
        <v>2589</v>
      </c>
      <c r="B172" s="8">
        <v>46058</v>
      </c>
      <c r="C172" s="7" t="s">
        <v>15</v>
      </c>
      <c r="D172" s="7" t="s">
        <v>19</v>
      </c>
      <c r="E172" s="7" t="s">
        <v>3</v>
      </c>
      <c r="F172" s="7" t="s">
        <v>23</v>
      </c>
      <c r="G172" s="7" t="s">
        <v>22</v>
      </c>
      <c r="H172" s="7" t="s">
        <v>92</v>
      </c>
      <c r="I172" s="3">
        <v>6</v>
      </c>
      <c r="J172" s="5">
        <v>154.22</v>
      </c>
      <c r="K172" s="6">
        <v>0</v>
      </c>
      <c r="L172" s="5">
        <v>79.599999999999994</v>
      </c>
      <c r="M172" s="5">
        <f>I172*J172*(1-K172)</f>
        <v>925.31999999999994</v>
      </c>
      <c r="N172" s="5">
        <f>I172*L172</f>
        <v>477.59999999999997</v>
      </c>
      <c r="O172" s="5">
        <f>M172-N172</f>
        <v>447.71999999999997</v>
      </c>
      <c r="P172" s="2">
        <f>IFERROR(O172/M172,0)</f>
        <v>0.4838542342108676</v>
      </c>
      <c r="Q172" s="4">
        <f>YEAR(SalesDataTable[[#This Row],[Order Date]])</f>
        <v>2026</v>
      </c>
      <c r="R172" s="2" t="str">
        <f>"Q"&amp;ROUNDUP(MONTH(SalesDataTable[[#This Row],[Order Date]])/3,0)</f>
        <v>Q1</v>
      </c>
      <c r="S172" s="3">
        <f>MONTH(SalesDataTable[[#This Row],[Order Date]])</f>
        <v>2</v>
      </c>
      <c r="T172" s="2" t="str">
        <f>TEXT(SalesDataTable[[#This Row],[Order Date]],"mmm")</f>
        <v>Feb</v>
      </c>
    </row>
    <row r="173" spans="1:20" ht="15.75" x14ac:dyDescent="0.25">
      <c r="A173" s="9" t="s">
        <v>2588</v>
      </c>
      <c r="B173" s="8">
        <v>46058</v>
      </c>
      <c r="C173" s="7" t="s">
        <v>9</v>
      </c>
      <c r="D173" s="7" t="s">
        <v>47</v>
      </c>
      <c r="E173" s="7" t="s">
        <v>3</v>
      </c>
      <c r="F173" s="7" t="s">
        <v>2</v>
      </c>
      <c r="G173" s="7" t="s">
        <v>22</v>
      </c>
      <c r="H173" s="7" t="s">
        <v>21</v>
      </c>
      <c r="I173" s="3">
        <v>1</v>
      </c>
      <c r="J173" s="5">
        <v>72.78</v>
      </c>
      <c r="K173" s="6">
        <v>0.05</v>
      </c>
      <c r="L173" s="5">
        <v>33.26</v>
      </c>
      <c r="M173" s="5">
        <f>I173*J173*(1-K173)</f>
        <v>69.140999999999991</v>
      </c>
      <c r="N173" s="5">
        <f>I173*L173</f>
        <v>33.26</v>
      </c>
      <c r="O173" s="5">
        <f>M173-N173</f>
        <v>35.880999999999993</v>
      </c>
      <c r="P173" s="2">
        <f>IFERROR(O173/M173,0)</f>
        <v>0.51895402149231273</v>
      </c>
      <c r="Q173" s="4">
        <f>YEAR(SalesDataTable[[#This Row],[Order Date]])</f>
        <v>2026</v>
      </c>
      <c r="R173" s="2" t="str">
        <f>"Q"&amp;ROUNDUP(MONTH(SalesDataTable[[#This Row],[Order Date]])/3,0)</f>
        <v>Q1</v>
      </c>
      <c r="S173" s="3">
        <f>MONTH(SalesDataTable[[#This Row],[Order Date]])</f>
        <v>2</v>
      </c>
      <c r="T173" s="2" t="str">
        <f>TEXT(SalesDataTable[[#This Row],[Order Date]],"mmm")</f>
        <v>Feb</v>
      </c>
    </row>
    <row r="174" spans="1:20" ht="15.75" x14ac:dyDescent="0.25">
      <c r="A174" s="9" t="s">
        <v>2587</v>
      </c>
      <c r="B174" s="8">
        <v>46058</v>
      </c>
      <c r="C174" s="7" t="s">
        <v>9</v>
      </c>
      <c r="D174" s="7" t="s">
        <v>47</v>
      </c>
      <c r="E174" s="7" t="s">
        <v>60</v>
      </c>
      <c r="F174" s="7" t="s">
        <v>12</v>
      </c>
      <c r="G174" s="7" t="s">
        <v>26</v>
      </c>
      <c r="H174" s="7" t="s">
        <v>50</v>
      </c>
      <c r="I174" s="3">
        <v>3</v>
      </c>
      <c r="J174" s="5">
        <v>122.69</v>
      </c>
      <c r="K174" s="6">
        <v>0.05</v>
      </c>
      <c r="L174" s="5">
        <v>62.08</v>
      </c>
      <c r="M174" s="5">
        <f>I174*J174*(1-K174)</f>
        <v>349.66649999999998</v>
      </c>
      <c r="N174" s="5">
        <f>I174*L174</f>
        <v>186.24</v>
      </c>
      <c r="O174" s="5">
        <f>M174-N174</f>
        <v>163.42649999999998</v>
      </c>
      <c r="P174" s="2">
        <f>IFERROR(O174/M174,0)</f>
        <v>0.46737820180085876</v>
      </c>
      <c r="Q174" s="4">
        <f>YEAR(SalesDataTable[[#This Row],[Order Date]])</f>
        <v>2026</v>
      </c>
      <c r="R174" s="2" t="str">
        <f>"Q"&amp;ROUNDUP(MONTH(SalesDataTable[[#This Row],[Order Date]])/3,0)</f>
        <v>Q1</v>
      </c>
      <c r="S174" s="3">
        <f>MONTH(SalesDataTable[[#This Row],[Order Date]])</f>
        <v>2</v>
      </c>
      <c r="T174" s="2" t="str">
        <f>TEXT(SalesDataTable[[#This Row],[Order Date]],"mmm")</f>
        <v>Feb</v>
      </c>
    </row>
    <row r="175" spans="1:20" ht="15.75" x14ac:dyDescent="0.25">
      <c r="A175" s="9" t="s">
        <v>2586</v>
      </c>
      <c r="B175" s="8">
        <v>46059</v>
      </c>
      <c r="C175" s="7" t="s">
        <v>9</v>
      </c>
      <c r="D175" s="7" t="s">
        <v>79</v>
      </c>
      <c r="E175" s="7" t="s">
        <v>3</v>
      </c>
      <c r="F175" s="7" t="s">
        <v>12</v>
      </c>
      <c r="G175" s="7" t="s">
        <v>1</v>
      </c>
      <c r="H175" s="7" t="s">
        <v>7</v>
      </c>
      <c r="I175" s="3">
        <v>3</v>
      </c>
      <c r="J175" s="5">
        <v>103.22</v>
      </c>
      <c r="K175" s="6">
        <v>0</v>
      </c>
      <c r="L175" s="5">
        <v>50.74</v>
      </c>
      <c r="M175" s="5">
        <f>I175*J175*(1-K175)</f>
        <v>309.65999999999997</v>
      </c>
      <c r="N175" s="5">
        <f>I175*L175</f>
        <v>152.22</v>
      </c>
      <c r="O175" s="5">
        <f>M175-N175</f>
        <v>157.43999999999997</v>
      </c>
      <c r="P175" s="2">
        <f>IFERROR(O175/M175,0)</f>
        <v>0.50842859910869986</v>
      </c>
      <c r="Q175" s="4">
        <f>YEAR(SalesDataTable[[#This Row],[Order Date]])</f>
        <v>2026</v>
      </c>
      <c r="R175" s="2" t="str">
        <f>"Q"&amp;ROUNDUP(MONTH(SalesDataTable[[#This Row],[Order Date]])/3,0)</f>
        <v>Q1</v>
      </c>
      <c r="S175" s="3">
        <f>MONTH(SalesDataTable[[#This Row],[Order Date]])</f>
        <v>2</v>
      </c>
      <c r="T175" s="2" t="str">
        <f>TEXT(SalesDataTable[[#This Row],[Order Date]],"mmm")</f>
        <v>Feb</v>
      </c>
    </row>
    <row r="176" spans="1:20" ht="15.75" x14ac:dyDescent="0.25">
      <c r="A176" s="9" t="s">
        <v>2585</v>
      </c>
      <c r="B176" s="8">
        <v>46059</v>
      </c>
      <c r="C176" s="7" t="s">
        <v>42</v>
      </c>
      <c r="D176" s="7" t="s">
        <v>41</v>
      </c>
      <c r="E176" s="7" t="s">
        <v>18</v>
      </c>
      <c r="F176" s="7" t="s">
        <v>2</v>
      </c>
      <c r="G176" s="7" t="s">
        <v>22</v>
      </c>
      <c r="H176" s="7" t="s">
        <v>44</v>
      </c>
      <c r="I176" s="3">
        <v>3</v>
      </c>
      <c r="J176" s="5">
        <v>92.96</v>
      </c>
      <c r="K176" s="6">
        <v>0.15</v>
      </c>
      <c r="L176" s="5">
        <v>44.56</v>
      </c>
      <c r="M176" s="5">
        <f>I176*J176*(1-K176)</f>
        <v>237.048</v>
      </c>
      <c r="N176" s="5">
        <f>I176*L176</f>
        <v>133.68</v>
      </c>
      <c r="O176" s="5">
        <f>M176-N176</f>
        <v>103.36799999999999</v>
      </c>
      <c r="P176" s="2">
        <f>IFERROR(O176/M176,0)</f>
        <v>0.43606358205932971</v>
      </c>
      <c r="Q176" s="4">
        <f>YEAR(SalesDataTable[[#This Row],[Order Date]])</f>
        <v>2026</v>
      </c>
      <c r="R176" s="2" t="str">
        <f>"Q"&amp;ROUNDUP(MONTH(SalesDataTable[[#This Row],[Order Date]])/3,0)</f>
        <v>Q1</v>
      </c>
      <c r="S176" s="3">
        <f>MONTH(SalesDataTable[[#This Row],[Order Date]])</f>
        <v>2</v>
      </c>
      <c r="T176" s="2" t="str">
        <f>TEXT(SalesDataTable[[#This Row],[Order Date]],"mmm")</f>
        <v>Feb</v>
      </c>
    </row>
    <row r="177" spans="1:20" ht="15.75" x14ac:dyDescent="0.25">
      <c r="A177" s="9" t="s">
        <v>2584</v>
      </c>
      <c r="B177" s="8">
        <v>46059</v>
      </c>
      <c r="C177" s="7" t="s">
        <v>9</v>
      </c>
      <c r="D177" s="7" t="s">
        <v>8</v>
      </c>
      <c r="E177" s="7" t="s">
        <v>13</v>
      </c>
      <c r="F177" s="7" t="s">
        <v>2</v>
      </c>
      <c r="G177" s="7" t="s">
        <v>29</v>
      </c>
      <c r="H177" s="7" t="s">
        <v>28</v>
      </c>
      <c r="I177" s="3">
        <v>1</v>
      </c>
      <c r="J177" s="5">
        <v>36.520000000000003</v>
      </c>
      <c r="K177" s="6">
        <v>0</v>
      </c>
      <c r="L177" s="5">
        <v>13.94</v>
      </c>
      <c r="M177" s="5">
        <f>I177*J177*(1-K177)</f>
        <v>36.520000000000003</v>
      </c>
      <c r="N177" s="5">
        <f>I177*L177</f>
        <v>13.94</v>
      </c>
      <c r="O177" s="5">
        <f>M177-N177</f>
        <v>22.580000000000005</v>
      </c>
      <c r="P177" s="2">
        <f>IFERROR(O177/M177,0)</f>
        <v>0.61829134720700996</v>
      </c>
      <c r="Q177" s="4">
        <f>YEAR(SalesDataTable[[#This Row],[Order Date]])</f>
        <v>2026</v>
      </c>
      <c r="R177" s="2" t="str">
        <f>"Q"&amp;ROUNDUP(MONTH(SalesDataTable[[#This Row],[Order Date]])/3,0)</f>
        <v>Q1</v>
      </c>
      <c r="S177" s="3">
        <f>MONTH(SalesDataTable[[#This Row],[Order Date]])</f>
        <v>2</v>
      </c>
      <c r="T177" s="2" t="str">
        <f>TEXT(SalesDataTable[[#This Row],[Order Date]],"mmm")</f>
        <v>Feb</v>
      </c>
    </row>
    <row r="178" spans="1:20" ht="15.75" x14ac:dyDescent="0.25">
      <c r="A178" s="9" t="s">
        <v>2583</v>
      </c>
      <c r="B178" s="8">
        <v>46059</v>
      </c>
      <c r="C178" s="7" t="s">
        <v>42</v>
      </c>
      <c r="D178" s="7" t="s">
        <v>95</v>
      </c>
      <c r="E178" s="7" t="s">
        <v>13</v>
      </c>
      <c r="F178" s="7" t="s">
        <v>23</v>
      </c>
      <c r="G178" s="7" t="s">
        <v>34</v>
      </c>
      <c r="H178" s="7" t="s">
        <v>33</v>
      </c>
      <c r="I178" s="3">
        <v>3</v>
      </c>
      <c r="J178" s="5">
        <v>50.65</v>
      </c>
      <c r="K178" s="6">
        <v>0</v>
      </c>
      <c r="L178" s="5">
        <v>21.49</v>
      </c>
      <c r="M178" s="5">
        <f>I178*J178*(1-K178)</f>
        <v>151.94999999999999</v>
      </c>
      <c r="N178" s="5">
        <f>I178*L178</f>
        <v>64.47</v>
      </c>
      <c r="O178" s="5">
        <f>M178-N178</f>
        <v>87.47999999999999</v>
      </c>
      <c r="P178" s="2">
        <f>IFERROR(O178/M178,0)</f>
        <v>0.57571569595261596</v>
      </c>
      <c r="Q178" s="4">
        <f>YEAR(SalesDataTable[[#This Row],[Order Date]])</f>
        <v>2026</v>
      </c>
      <c r="R178" s="2" t="str">
        <f>"Q"&amp;ROUNDUP(MONTH(SalesDataTable[[#This Row],[Order Date]])/3,0)</f>
        <v>Q1</v>
      </c>
      <c r="S178" s="3">
        <f>MONTH(SalesDataTable[[#This Row],[Order Date]])</f>
        <v>2</v>
      </c>
      <c r="T178" s="2" t="str">
        <f>TEXT(SalesDataTable[[#This Row],[Order Date]],"mmm")</f>
        <v>Feb</v>
      </c>
    </row>
    <row r="179" spans="1:20" ht="15.75" x14ac:dyDescent="0.25">
      <c r="A179" s="9" t="s">
        <v>2582</v>
      </c>
      <c r="B179" s="8">
        <v>46060</v>
      </c>
      <c r="C179" s="7" t="s">
        <v>15</v>
      </c>
      <c r="D179" s="7" t="s">
        <v>51</v>
      </c>
      <c r="E179" s="7" t="s">
        <v>3</v>
      </c>
      <c r="F179" s="7" t="s">
        <v>23</v>
      </c>
      <c r="G179" s="7" t="s">
        <v>29</v>
      </c>
      <c r="H179" s="7" t="s">
        <v>28</v>
      </c>
      <c r="I179" s="3">
        <v>2</v>
      </c>
      <c r="J179" s="5">
        <v>37.03</v>
      </c>
      <c r="K179" s="6">
        <v>0.15</v>
      </c>
      <c r="L179" s="5">
        <v>13.87</v>
      </c>
      <c r="M179" s="5">
        <f>I179*J179*(1-K179)</f>
        <v>62.951000000000001</v>
      </c>
      <c r="N179" s="5">
        <f>I179*L179</f>
        <v>27.74</v>
      </c>
      <c r="O179" s="5">
        <f>M179-N179</f>
        <v>35.210999999999999</v>
      </c>
      <c r="P179" s="2">
        <f>IFERROR(O179/M179,0)</f>
        <v>0.55933980397451988</v>
      </c>
      <c r="Q179" s="4">
        <f>YEAR(SalesDataTable[[#This Row],[Order Date]])</f>
        <v>2026</v>
      </c>
      <c r="R179" s="2" t="str">
        <f>"Q"&amp;ROUNDUP(MONTH(SalesDataTable[[#This Row],[Order Date]])/3,0)</f>
        <v>Q1</v>
      </c>
      <c r="S179" s="3">
        <f>MONTH(SalesDataTable[[#This Row],[Order Date]])</f>
        <v>2</v>
      </c>
      <c r="T179" s="2" t="str">
        <f>TEXT(SalesDataTable[[#This Row],[Order Date]],"mmm")</f>
        <v>Feb</v>
      </c>
    </row>
    <row r="180" spans="1:20" ht="15.75" x14ac:dyDescent="0.25">
      <c r="A180" s="9" t="s">
        <v>2581</v>
      </c>
      <c r="B180" s="8">
        <v>46060</v>
      </c>
      <c r="C180" s="7" t="s">
        <v>5</v>
      </c>
      <c r="D180" s="7" t="s">
        <v>66</v>
      </c>
      <c r="E180" s="7" t="s">
        <v>3</v>
      </c>
      <c r="F180" s="7" t="s">
        <v>2</v>
      </c>
      <c r="G180" s="7" t="s">
        <v>34</v>
      </c>
      <c r="H180" s="7" t="s">
        <v>74</v>
      </c>
      <c r="I180" s="3">
        <v>1</v>
      </c>
      <c r="J180" s="5">
        <v>36.619999999999997</v>
      </c>
      <c r="K180" s="6">
        <v>0</v>
      </c>
      <c r="L180" s="5">
        <v>13.55</v>
      </c>
      <c r="M180" s="5">
        <f>I180*J180*(1-K180)</f>
        <v>36.619999999999997</v>
      </c>
      <c r="N180" s="5">
        <f>I180*L180</f>
        <v>13.55</v>
      </c>
      <c r="O180" s="5">
        <f>M180-N180</f>
        <v>23.069999999999997</v>
      </c>
      <c r="P180" s="2">
        <f>IFERROR(O180/M180,0)</f>
        <v>0.62998361551064985</v>
      </c>
      <c r="Q180" s="4">
        <f>YEAR(SalesDataTable[[#This Row],[Order Date]])</f>
        <v>2026</v>
      </c>
      <c r="R180" s="2" t="str">
        <f>"Q"&amp;ROUNDUP(MONTH(SalesDataTable[[#This Row],[Order Date]])/3,0)</f>
        <v>Q1</v>
      </c>
      <c r="S180" s="3">
        <f>MONTH(SalesDataTable[[#This Row],[Order Date]])</f>
        <v>2</v>
      </c>
      <c r="T180" s="2" t="str">
        <f>TEXT(SalesDataTable[[#This Row],[Order Date]],"mmm")</f>
        <v>Feb</v>
      </c>
    </row>
    <row r="181" spans="1:20" ht="15.75" x14ac:dyDescent="0.25">
      <c r="A181" s="9" t="s">
        <v>2580</v>
      </c>
      <c r="B181" s="8">
        <v>46060</v>
      </c>
      <c r="C181" s="7" t="s">
        <v>5</v>
      </c>
      <c r="D181" s="7" t="s">
        <v>76</v>
      </c>
      <c r="E181" s="7" t="s">
        <v>13</v>
      </c>
      <c r="F181" s="7" t="s">
        <v>23</v>
      </c>
      <c r="G181" s="7" t="s">
        <v>26</v>
      </c>
      <c r="H181" s="7" t="s">
        <v>65</v>
      </c>
      <c r="I181" s="3">
        <v>1</v>
      </c>
      <c r="J181" s="5">
        <v>81.47</v>
      </c>
      <c r="K181" s="6">
        <v>0</v>
      </c>
      <c r="L181" s="5">
        <v>39.18</v>
      </c>
      <c r="M181" s="5">
        <f>I181*J181*(1-K181)</f>
        <v>81.47</v>
      </c>
      <c r="N181" s="5">
        <f>I181*L181</f>
        <v>39.18</v>
      </c>
      <c r="O181" s="5">
        <f>M181-N181</f>
        <v>42.29</v>
      </c>
      <c r="P181" s="2">
        <f>IFERROR(O181/M181,0)</f>
        <v>0.51908678040996681</v>
      </c>
      <c r="Q181" s="4">
        <f>YEAR(SalesDataTable[[#This Row],[Order Date]])</f>
        <v>2026</v>
      </c>
      <c r="R181" s="2" t="str">
        <f>"Q"&amp;ROUNDUP(MONTH(SalesDataTable[[#This Row],[Order Date]])/3,0)</f>
        <v>Q1</v>
      </c>
      <c r="S181" s="3">
        <f>MONTH(SalesDataTable[[#This Row],[Order Date]])</f>
        <v>2</v>
      </c>
      <c r="T181" s="2" t="str">
        <f>TEXT(SalesDataTable[[#This Row],[Order Date]],"mmm")</f>
        <v>Feb</v>
      </c>
    </row>
    <row r="182" spans="1:20" ht="15.75" x14ac:dyDescent="0.25">
      <c r="A182" s="9" t="s">
        <v>2579</v>
      </c>
      <c r="B182" s="8">
        <v>46061</v>
      </c>
      <c r="C182" s="7" t="s">
        <v>9</v>
      </c>
      <c r="D182" s="7" t="s">
        <v>79</v>
      </c>
      <c r="E182" s="7" t="s">
        <v>60</v>
      </c>
      <c r="F182" s="7" t="s">
        <v>23</v>
      </c>
      <c r="G182" s="7" t="s">
        <v>26</v>
      </c>
      <c r="H182" s="7" t="s">
        <v>50</v>
      </c>
      <c r="I182" s="3">
        <v>12</v>
      </c>
      <c r="J182" s="5">
        <v>122.75</v>
      </c>
      <c r="K182" s="6">
        <v>0.15</v>
      </c>
      <c r="L182" s="5">
        <v>62.51</v>
      </c>
      <c r="M182" s="5">
        <f>I182*J182*(1-K182)</f>
        <v>1252.05</v>
      </c>
      <c r="N182" s="5">
        <f>I182*L182</f>
        <v>750.12</v>
      </c>
      <c r="O182" s="5">
        <f>M182-N182</f>
        <v>501.92999999999995</v>
      </c>
      <c r="P182" s="2">
        <f>IFERROR(O182/M182,0)</f>
        <v>0.40088654606445429</v>
      </c>
      <c r="Q182" s="4">
        <f>YEAR(SalesDataTable[[#This Row],[Order Date]])</f>
        <v>2026</v>
      </c>
      <c r="R182" s="2" t="str">
        <f>"Q"&amp;ROUNDUP(MONTH(SalesDataTable[[#This Row],[Order Date]])/3,0)</f>
        <v>Q1</v>
      </c>
      <c r="S182" s="3">
        <f>MONTH(SalesDataTable[[#This Row],[Order Date]])</f>
        <v>2</v>
      </c>
      <c r="T182" s="2" t="str">
        <f>TEXT(SalesDataTable[[#This Row],[Order Date]],"mmm")</f>
        <v>Feb</v>
      </c>
    </row>
    <row r="183" spans="1:20" ht="15.75" x14ac:dyDescent="0.25">
      <c r="A183" s="9" t="s">
        <v>2578</v>
      </c>
      <c r="B183" s="8">
        <v>46061</v>
      </c>
      <c r="C183" s="7" t="s">
        <v>42</v>
      </c>
      <c r="D183" s="7" t="s">
        <v>119</v>
      </c>
      <c r="E183" s="7" t="s">
        <v>3</v>
      </c>
      <c r="F183" s="7" t="s">
        <v>12</v>
      </c>
      <c r="G183" s="7" t="s">
        <v>34</v>
      </c>
      <c r="H183" s="7" t="s">
        <v>33</v>
      </c>
      <c r="I183" s="3">
        <v>1</v>
      </c>
      <c r="J183" s="5">
        <v>50.38</v>
      </c>
      <c r="K183" s="6">
        <v>0.05</v>
      </c>
      <c r="L183" s="5">
        <v>21.95</v>
      </c>
      <c r="M183" s="5">
        <f>I183*J183*(1-K183)</f>
        <v>47.860999999999997</v>
      </c>
      <c r="N183" s="5">
        <f>I183*L183</f>
        <v>21.95</v>
      </c>
      <c r="O183" s="5">
        <f>M183-N183</f>
        <v>25.910999999999998</v>
      </c>
      <c r="P183" s="2">
        <f>IFERROR(O183/M183,0)</f>
        <v>0.54138024696516995</v>
      </c>
      <c r="Q183" s="4">
        <f>YEAR(SalesDataTable[[#This Row],[Order Date]])</f>
        <v>2026</v>
      </c>
      <c r="R183" s="2" t="str">
        <f>"Q"&amp;ROUNDUP(MONTH(SalesDataTable[[#This Row],[Order Date]])/3,0)</f>
        <v>Q1</v>
      </c>
      <c r="S183" s="3">
        <f>MONTH(SalesDataTable[[#This Row],[Order Date]])</f>
        <v>2</v>
      </c>
      <c r="T183" s="2" t="str">
        <f>TEXT(SalesDataTable[[#This Row],[Order Date]],"mmm")</f>
        <v>Feb</v>
      </c>
    </row>
    <row r="184" spans="1:20" ht="15.75" x14ac:dyDescent="0.25">
      <c r="A184" s="9" t="s">
        <v>2577</v>
      </c>
      <c r="B184" s="8">
        <v>46061</v>
      </c>
      <c r="C184" s="7" t="s">
        <v>15</v>
      </c>
      <c r="D184" s="7" t="s">
        <v>14</v>
      </c>
      <c r="E184" s="7" t="s">
        <v>3</v>
      </c>
      <c r="F184" s="7" t="s">
        <v>12</v>
      </c>
      <c r="G184" s="7" t="s">
        <v>34</v>
      </c>
      <c r="H184" s="7" t="s">
        <v>33</v>
      </c>
      <c r="I184" s="3">
        <v>2</v>
      </c>
      <c r="J184" s="5">
        <v>50.4</v>
      </c>
      <c r="K184" s="6">
        <v>0</v>
      </c>
      <c r="L184" s="5">
        <v>21.43</v>
      </c>
      <c r="M184" s="5">
        <f>I184*J184*(1-K184)</f>
        <v>100.8</v>
      </c>
      <c r="N184" s="5">
        <f>I184*L184</f>
        <v>42.86</v>
      </c>
      <c r="O184" s="5">
        <f>M184-N184</f>
        <v>57.94</v>
      </c>
      <c r="P184" s="2">
        <f>IFERROR(O184/M184,0)</f>
        <v>0.57480158730158726</v>
      </c>
      <c r="Q184" s="4">
        <f>YEAR(SalesDataTable[[#This Row],[Order Date]])</f>
        <v>2026</v>
      </c>
      <c r="R184" s="2" t="str">
        <f>"Q"&amp;ROUNDUP(MONTH(SalesDataTable[[#This Row],[Order Date]])/3,0)</f>
        <v>Q1</v>
      </c>
      <c r="S184" s="3">
        <f>MONTH(SalesDataTable[[#This Row],[Order Date]])</f>
        <v>2</v>
      </c>
      <c r="T184" s="2" t="str">
        <f>TEXT(SalesDataTable[[#This Row],[Order Date]],"mmm")</f>
        <v>Feb</v>
      </c>
    </row>
    <row r="185" spans="1:20" ht="15.75" x14ac:dyDescent="0.25">
      <c r="A185" s="9" t="s">
        <v>2576</v>
      </c>
      <c r="B185" s="8">
        <v>46061</v>
      </c>
      <c r="C185" s="7" t="s">
        <v>5</v>
      </c>
      <c r="D185" s="7" t="s">
        <v>69</v>
      </c>
      <c r="E185" s="7" t="s">
        <v>3</v>
      </c>
      <c r="F185" s="7" t="s">
        <v>2</v>
      </c>
      <c r="G185" s="7" t="s">
        <v>22</v>
      </c>
      <c r="H185" s="7" t="s">
        <v>21</v>
      </c>
      <c r="I185" s="3">
        <v>1</v>
      </c>
      <c r="J185" s="5">
        <v>69.98</v>
      </c>
      <c r="K185" s="6">
        <v>0</v>
      </c>
      <c r="L185" s="5">
        <v>33.21</v>
      </c>
      <c r="M185" s="5">
        <f>I185*J185*(1-K185)</f>
        <v>69.98</v>
      </c>
      <c r="N185" s="5">
        <f>I185*L185</f>
        <v>33.21</v>
      </c>
      <c r="O185" s="5">
        <f>M185-N185</f>
        <v>36.770000000000003</v>
      </c>
      <c r="P185" s="2">
        <f>IFERROR(O185/M185,0)</f>
        <v>0.52543583881108891</v>
      </c>
      <c r="Q185" s="4">
        <f>YEAR(SalesDataTable[[#This Row],[Order Date]])</f>
        <v>2026</v>
      </c>
      <c r="R185" s="2" t="str">
        <f>"Q"&amp;ROUNDUP(MONTH(SalesDataTable[[#This Row],[Order Date]])/3,0)</f>
        <v>Q1</v>
      </c>
      <c r="S185" s="3">
        <f>MONTH(SalesDataTable[[#This Row],[Order Date]])</f>
        <v>2</v>
      </c>
      <c r="T185" s="2" t="str">
        <f>TEXT(SalesDataTable[[#This Row],[Order Date]],"mmm")</f>
        <v>Feb</v>
      </c>
    </row>
    <row r="186" spans="1:20" ht="15.75" x14ac:dyDescent="0.25">
      <c r="A186" s="9" t="s">
        <v>2575</v>
      </c>
      <c r="B186" s="8">
        <v>46061</v>
      </c>
      <c r="C186" s="7" t="s">
        <v>42</v>
      </c>
      <c r="D186" s="7" t="s">
        <v>95</v>
      </c>
      <c r="E186" s="7" t="s">
        <v>13</v>
      </c>
      <c r="F186" s="7" t="s">
        <v>2</v>
      </c>
      <c r="G186" s="7" t="s">
        <v>22</v>
      </c>
      <c r="H186" s="7" t="s">
        <v>44</v>
      </c>
      <c r="I186" s="3">
        <v>3</v>
      </c>
      <c r="J186" s="5">
        <v>90.04</v>
      </c>
      <c r="K186" s="6">
        <v>0.05</v>
      </c>
      <c r="L186" s="5">
        <v>45.25</v>
      </c>
      <c r="M186" s="5">
        <f>I186*J186*(1-K186)</f>
        <v>256.61399999999998</v>
      </c>
      <c r="N186" s="5">
        <f>I186*L186</f>
        <v>135.75</v>
      </c>
      <c r="O186" s="5">
        <f>M186-N186</f>
        <v>120.86399999999998</v>
      </c>
      <c r="P186" s="2">
        <f>IFERROR(O186/M186,0)</f>
        <v>0.47099534709719654</v>
      </c>
      <c r="Q186" s="4">
        <f>YEAR(SalesDataTable[[#This Row],[Order Date]])</f>
        <v>2026</v>
      </c>
      <c r="R186" s="2" t="str">
        <f>"Q"&amp;ROUNDUP(MONTH(SalesDataTable[[#This Row],[Order Date]])/3,0)</f>
        <v>Q1</v>
      </c>
      <c r="S186" s="3">
        <f>MONTH(SalesDataTable[[#This Row],[Order Date]])</f>
        <v>2</v>
      </c>
      <c r="T186" s="2" t="str">
        <f>TEXT(SalesDataTable[[#This Row],[Order Date]],"mmm")</f>
        <v>Feb</v>
      </c>
    </row>
    <row r="187" spans="1:20" ht="15.75" x14ac:dyDescent="0.25">
      <c r="A187" s="9" t="s">
        <v>2574</v>
      </c>
      <c r="B187" s="8">
        <v>46061</v>
      </c>
      <c r="C187" s="7" t="s">
        <v>9</v>
      </c>
      <c r="D187" s="7" t="s">
        <v>47</v>
      </c>
      <c r="E187" s="7" t="s">
        <v>3</v>
      </c>
      <c r="F187" s="7" t="s">
        <v>2</v>
      </c>
      <c r="G187" s="7" t="s">
        <v>34</v>
      </c>
      <c r="H187" s="7" t="s">
        <v>33</v>
      </c>
      <c r="I187" s="3">
        <v>3</v>
      </c>
      <c r="J187" s="5">
        <v>51.18</v>
      </c>
      <c r="K187" s="6">
        <v>0</v>
      </c>
      <c r="L187" s="5">
        <v>21.95</v>
      </c>
      <c r="M187" s="5">
        <f>I187*J187*(1-K187)</f>
        <v>153.54</v>
      </c>
      <c r="N187" s="5">
        <f>I187*L187</f>
        <v>65.849999999999994</v>
      </c>
      <c r="O187" s="5">
        <f>M187-N187</f>
        <v>87.69</v>
      </c>
      <c r="P187" s="2">
        <f>IFERROR(O187/M187,0)</f>
        <v>0.57112153184837833</v>
      </c>
      <c r="Q187" s="4">
        <f>YEAR(SalesDataTable[[#This Row],[Order Date]])</f>
        <v>2026</v>
      </c>
      <c r="R187" s="2" t="str">
        <f>"Q"&amp;ROUNDUP(MONTH(SalesDataTable[[#This Row],[Order Date]])/3,0)</f>
        <v>Q1</v>
      </c>
      <c r="S187" s="3">
        <f>MONTH(SalesDataTable[[#This Row],[Order Date]])</f>
        <v>2</v>
      </c>
      <c r="T187" s="2" t="str">
        <f>TEXT(SalesDataTable[[#This Row],[Order Date]],"mmm")</f>
        <v>Feb</v>
      </c>
    </row>
    <row r="188" spans="1:20" ht="15.75" x14ac:dyDescent="0.25">
      <c r="A188" s="9" t="s">
        <v>2573</v>
      </c>
      <c r="B188" s="8">
        <v>46061</v>
      </c>
      <c r="C188" s="7" t="s">
        <v>42</v>
      </c>
      <c r="D188" s="7" t="s">
        <v>41</v>
      </c>
      <c r="E188" s="7" t="s">
        <v>3</v>
      </c>
      <c r="F188" s="7" t="s">
        <v>2</v>
      </c>
      <c r="G188" s="7" t="s">
        <v>29</v>
      </c>
      <c r="H188" s="7" t="s">
        <v>28</v>
      </c>
      <c r="I188" s="3">
        <v>1</v>
      </c>
      <c r="J188" s="5">
        <v>35.69</v>
      </c>
      <c r="K188" s="6">
        <v>0</v>
      </c>
      <c r="L188" s="5">
        <v>13.38</v>
      </c>
      <c r="M188" s="5">
        <f>I188*J188*(1-K188)</f>
        <v>35.69</v>
      </c>
      <c r="N188" s="5">
        <f>I188*L188</f>
        <v>13.38</v>
      </c>
      <c r="O188" s="5">
        <f>M188-N188</f>
        <v>22.309999999999995</v>
      </c>
      <c r="P188" s="2">
        <f>IFERROR(O188/M188,0)</f>
        <v>0.62510507144858496</v>
      </c>
      <c r="Q188" s="4">
        <f>YEAR(SalesDataTable[[#This Row],[Order Date]])</f>
        <v>2026</v>
      </c>
      <c r="R188" s="2" t="str">
        <f>"Q"&amp;ROUNDUP(MONTH(SalesDataTable[[#This Row],[Order Date]])/3,0)</f>
        <v>Q1</v>
      </c>
      <c r="S188" s="3">
        <f>MONTH(SalesDataTable[[#This Row],[Order Date]])</f>
        <v>2</v>
      </c>
      <c r="T188" s="2" t="str">
        <f>TEXT(SalesDataTable[[#This Row],[Order Date]],"mmm")</f>
        <v>Feb</v>
      </c>
    </row>
    <row r="189" spans="1:20" ht="15.75" x14ac:dyDescent="0.25">
      <c r="A189" s="9" t="s">
        <v>2572</v>
      </c>
      <c r="B189" s="8">
        <v>46061</v>
      </c>
      <c r="C189" s="7" t="s">
        <v>15</v>
      </c>
      <c r="D189" s="7" t="s">
        <v>14</v>
      </c>
      <c r="E189" s="7" t="s">
        <v>3</v>
      </c>
      <c r="F189" s="7" t="s">
        <v>2</v>
      </c>
      <c r="G189" s="7" t="s">
        <v>1</v>
      </c>
      <c r="H189" s="7" t="s">
        <v>0</v>
      </c>
      <c r="I189" s="3">
        <v>3</v>
      </c>
      <c r="J189" s="5">
        <v>50.29</v>
      </c>
      <c r="K189" s="6">
        <v>0.05</v>
      </c>
      <c r="L189" s="5">
        <v>22.87</v>
      </c>
      <c r="M189" s="5">
        <f>I189*J189*(1-K189)</f>
        <v>143.32650000000001</v>
      </c>
      <c r="N189" s="5">
        <f>I189*L189</f>
        <v>68.61</v>
      </c>
      <c r="O189" s="5">
        <f>M189-N189</f>
        <v>74.716500000000011</v>
      </c>
      <c r="P189" s="2">
        <f>IFERROR(O189/M189,0)</f>
        <v>0.52130275978273388</v>
      </c>
      <c r="Q189" s="4">
        <f>YEAR(SalesDataTable[[#This Row],[Order Date]])</f>
        <v>2026</v>
      </c>
      <c r="R189" s="2" t="str">
        <f>"Q"&amp;ROUNDUP(MONTH(SalesDataTable[[#This Row],[Order Date]])/3,0)</f>
        <v>Q1</v>
      </c>
      <c r="S189" s="3">
        <f>MONTH(SalesDataTable[[#This Row],[Order Date]])</f>
        <v>2</v>
      </c>
      <c r="T189" s="2" t="str">
        <f>TEXT(SalesDataTable[[#This Row],[Order Date]],"mmm")</f>
        <v>Feb</v>
      </c>
    </row>
    <row r="190" spans="1:20" ht="15.75" x14ac:dyDescent="0.25">
      <c r="A190" s="9" t="s">
        <v>2571</v>
      </c>
      <c r="B190" s="8">
        <v>46062</v>
      </c>
      <c r="C190" s="7" t="s">
        <v>9</v>
      </c>
      <c r="D190" s="7" t="s">
        <v>8</v>
      </c>
      <c r="E190" s="7" t="s">
        <v>18</v>
      </c>
      <c r="F190" s="7" t="s">
        <v>23</v>
      </c>
      <c r="G190" s="7" t="s">
        <v>26</v>
      </c>
      <c r="H190" s="7" t="s">
        <v>25</v>
      </c>
      <c r="I190" s="3">
        <v>1</v>
      </c>
      <c r="J190" s="5">
        <v>194.32</v>
      </c>
      <c r="K190" s="6">
        <v>0.05</v>
      </c>
      <c r="L190" s="5">
        <v>102.52</v>
      </c>
      <c r="M190" s="5">
        <f>I190*J190*(1-K190)</f>
        <v>184.60399999999998</v>
      </c>
      <c r="N190" s="5">
        <f>I190*L190</f>
        <v>102.52</v>
      </c>
      <c r="O190" s="5">
        <f>M190-N190</f>
        <v>82.083999999999989</v>
      </c>
      <c r="P190" s="2">
        <f>IFERROR(O190/M190,0)</f>
        <v>0.44464908669367942</v>
      </c>
      <c r="Q190" s="4">
        <f>YEAR(SalesDataTable[[#This Row],[Order Date]])</f>
        <v>2026</v>
      </c>
      <c r="R190" s="2" t="str">
        <f>"Q"&amp;ROUNDUP(MONTH(SalesDataTable[[#This Row],[Order Date]])/3,0)</f>
        <v>Q1</v>
      </c>
      <c r="S190" s="3">
        <f>MONTH(SalesDataTable[[#This Row],[Order Date]])</f>
        <v>2</v>
      </c>
      <c r="T190" s="2" t="str">
        <f>TEXT(SalesDataTable[[#This Row],[Order Date]],"mmm")</f>
        <v>Feb</v>
      </c>
    </row>
    <row r="191" spans="1:20" ht="15.75" x14ac:dyDescent="0.25">
      <c r="A191" s="9" t="s">
        <v>2570</v>
      </c>
      <c r="B191" s="8">
        <v>46062</v>
      </c>
      <c r="C191" s="7" t="s">
        <v>15</v>
      </c>
      <c r="D191" s="7" t="s">
        <v>19</v>
      </c>
      <c r="E191" s="7" t="s">
        <v>13</v>
      </c>
      <c r="F191" s="7" t="s">
        <v>2</v>
      </c>
      <c r="G191" s="7" t="s">
        <v>34</v>
      </c>
      <c r="H191" s="7" t="s">
        <v>83</v>
      </c>
      <c r="I191" s="3">
        <v>4</v>
      </c>
      <c r="J191" s="5">
        <v>40.44</v>
      </c>
      <c r="K191" s="6">
        <v>0</v>
      </c>
      <c r="L191" s="5">
        <v>14.75</v>
      </c>
      <c r="M191" s="5">
        <f>I191*J191*(1-K191)</f>
        <v>161.76</v>
      </c>
      <c r="N191" s="5">
        <f>I191*L191</f>
        <v>59</v>
      </c>
      <c r="O191" s="5">
        <f>M191-N191</f>
        <v>102.75999999999999</v>
      </c>
      <c r="P191" s="2">
        <f>IFERROR(O191/M191,0)</f>
        <v>0.63526211671612265</v>
      </c>
      <c r="Q191" s="4">
        <f>YEAR(SalesDataTable[[#This Row],[Order Date]])</f>
        <v>2026</v>
      </c>
      <c r="R191" s="2" t="str">
        <f>"Q"&amp;ROUNDUP(MONTH(SalesDataTable[[#This Row],[Order Date]])/3,0)</f>
        <v>Q1</v>
      </c>
      <c r="S191" s="3">
        <f>MONTH(SalesDataTable[[#This Row],[Order Date]])</f>
        <v>2</v>
      </c>
      <c r="T191" s="2" t="str">
        <f>TEXT(SalesDataTable[[#This Row],[Order Date]],"mmm")</f>
        <v>Feb</v>
      </c>
    </row>
    <row r="192" spans="1:20" ht="15.75" x14ac:dyDescent="0.25">
      <c r="A192" s="9" t="s">
        <v>2569</v>
      </c>
      <c r="B192" s="8">
        <v>46063</v>
      </c>
      <c r="C192" s="7" t="s">
        <v>15</v>
      </c>
      <c r="D192" s="7" t="s">
        <v>14</v>
      </c>
      <c r="E192" s="7" t="s">
        <v>3</v>
      </c>
      <c r="F192" s="7" t="s">
        <v>2</v>
      </c>
      <c r="G192" s="7" t="s">
        <v>29</v>
      </c>
      <c r="H192" s="7" t="s">
        <v>72</v>
      </c>
      <c r="I192" s="3">
        <v>3</v>
      </c>
      <c r="J192" s="5">
        <v>134.53</v>
      </c>
      <c r="K192" s="6">
        <v>0.1</v>
      </c>
      <c r="L192" s="5">
        <v>69.12</v>
      </c>
      <c r="M192" s="5">
        <f>I192*J192*(1-K192)</f>
        <v>363.23100000000005</v>
      </c>
      <c r="N192" s="5">
        <f>I192*L192</f>
        <v>207.36</v>
      </c>
      <c r="O192" s="5">
        <f>M192-N192</f>
        <v>155.87100000000004</v>
      </c>
      <c r="P192" s="2">
        <f>IFERROR(O192/M192,0)</f>
        <v>0.42912361555043488</v>
      </c>
      <c r="Q192" s="4">
        <f>YEAR(SalesDataTable[[#This Row],[Order Date]])</f>
        <v>2026</v>
      </c>
      <c r="R192" s="2" t="str">
        <f>"Q"&amp;ROUNDUP(MONTH(SalesDataTable[[#This Row],[Order Date]])/3,0)</f>
        <v>Q1</v>
      </c>
      <c r="S192" s="3">
        <f>MONTH(SalesDataTable[[#This Row],[Order Date]])</f>
        <v>2</v>
      </c>
      <c r="T192" s="2" t="str">
        <f>TEXT(SalesDataTable[[#This Row],[Order Date]],"mmm")</f>
        <v>Feb</v>
      </c>
    </row>
    <row r="193" spans="1:20" ht="15.75" x14ac:dyDescent="0.25">
      <c r="A193" s="9" t="s">
        <v>2568</v>
      </c>
      <c r="B193" s="8">
        <v>46063</v>
      </c>
      <c r="C193" s="7" t="s">
        <v>5</v>
      </c>
      <c r="D193" s="7" t="s">
        <v>66</v>
      </c>
      <c r="E193" s="7" t="s">
        <v>18</v>
      </c>
      <c r="F193" s="7" t="s">
        <v>2</v>
      </c>
      <c r="G193" s="7" t="s">
        <v>22</v>
      </c>
      <c r="H193" s="7" t="s">
        <v>92</v>
      </c>
      <c r="I193" s="3">
        <v>6</v>
      </c>
      <c r="J193" s="5">
        <v>154.05000000000001</v>
      </c>
      <c r="K193" s="6">
        <v>0</v>
      </c>
      <c r="L193" s="5">
        <v>79.25</v>
      </c>
      <c r="M193" s="5">
        <f>I193*J193*(1-K193)</f>
        <v>924.30000000000007</v>
      </c>
      <c r="N193" s="5">
        <f>I193*L193</f>
        <v>475.5</v>
      </c>
      <c r="O193" s="5">
        <f>M193-N193</f>
        <v>448.80000000000007</v>
      </c>
      <c r="P193" s="2">
        <f>IFERROR(O193/M193,0)</f>
        <v>0.4855566374553717</v>
      </c>
      <c r="Q193" s="4">
        <f>YEAR(SalesDataTable[[#This Row],[Order Date]])</f>
        <v>2026</v>
      </c>
      <c r="R193" s="2" t="str">
        <f>"Q"&amp;ROUNDUP(MONTH(SalesDataTable[[#This Row],[Order Date]])/3,0)</f>
        <v>Q1</v>
      </c>
      <c r="S193" s="3">
        <f>MONTH(SalesDataTable[[#This Row],[Order Date]])</f>
        <v>2</v>
      </c>
      <c r="T193" s="2" t="str">
        <f>TEXT(SalesDataTable[[#This Row],[Order Date]],"mmm")</f>
        <v>Feb</v>
      </c>
    </row>
    <row r="194" spans="1:20" ht="15.75" x14ac:dyDescent="0.25">
      <c r="A194" s="9" t="s">
        <v>2567</v>
      </c>
      <c r="B194" s="8">
        <v>46063</v>
      </c>
      <c r="C194" s="7" t="s">
        <v>5</v>
      </c>
      <c r="D194" s="7" t="s">
        <v>66</v>
      </c>
      <c r="E194" s="7" t="s">
        <v>3</v>
      </c>
      <c r="F194" s="7" t="s">
        <v>2</v>
      </c>
      <c r="G194" s="7" t="s">
        <v>29</v>
      </c>
      <c r="H194" s="7" t="s">
        <v>72</v>
      </c>
      <c r="I194" s="3">
        <v>1</v>
      </c>
      <c r="J194" s="5">
        <v>135.4</v>
      </c>
      <c r="K194" s="6">
        <v>0</v>
      </c>
      <c r="L194" s="5">
        <v>67.56</v>
      </c>
      <c r="M194" s="5">
        <f>I194*J194*(1-K194)</f>
        <v>135.4</v>
      </c>
      <c r="N194" s="5">
        <f>I194*L194</f>
        <v>67.56</v>
      </c>
      <c r="O194" s="5">
        <f>M194-N194</f>
        <v>67.84</v>
      </c>
      <c r="P194" s="2">
        <f>IFERROR(O194/M194,0)</f>
        <v>0.50103397341211231</v>
      </c>
      <c r="Q194" s="4">
        <f>YEAR(SalesDataTable[[#This Row],[Order Date]])</f>
        <v>2026</v>
      </c>
      <c r="R194" s="2" t="str">
        <f>"Q"&amp;ROUNDUP(MONTH(SalesDataTable[[#This Row],[Order Date]])/3,0)</f>
        <v>Q1</v>
      </c>
      <c r="S194" s="3">
        <f>MONTH(SalesDataTable[[#This Row],[Order Date]])</f>
        <v>2</v>
      </c>
      <c r="T194" s="2" t="str">
        <f>TEXT(SalesDataTable[[#This Row],[Order Date]],"mmm")</f>
        <v>Feb</v>
      </c>
    </row>
    <row r="195" spans="1:20" ht="15.75" x14ac:dyDescent="0.25">
      <c r="A195" s="9" t="s">
        <v>2566</v>
      </c>
      <c r="B195" s="8">
        <v>46063</v>
      </c>
      <c r="C195" s="7" t="s">
        <v>42</v>
      </c>
      <c r="D195" s="7" t="s">
        <v>95</v>
      </c>
      <c r="E195" s="7" t="s">
        <v>3</v>
      </c>
      <c r="F195" s="7" t="s">
        <v>2</v>
      </c>
      <c r="G195" s="7" t="s">
        <v>1</v>
      </c>
      <c r="H195" s="7" t="s">
        <v>17</v>
      </c>
      <c r="I195" s="3">
        <v>2</v>
      </c>
      <c r="J195" s="5">
        <v>41.03</v>
      </c>
      <c r="K195" s="6">
        <v>0</v>
      </c>
      <c r="L195" s="5">
        <v>16.260000000000002</v>
      </c>
      <c r="M195" s="5">
        <f>I195*J195*(1-K195)</f>
        <v>82.06</v>
      </c>
      <c r="N195" s="5">
        <f>I195*L195</f>
        <v>32.520000000000003</v>
      </c>
      <c r="O195" s="5">
        <f>M195-N195</f>
        <v>49.54</v>
      </c>
      <c r="P195" s="2">
        <f>IFERROR(O195/M195,0)</f>
        <v>0.60370460638557155</v>
      </c>
      <c r="Q195" s="4">
        <f>YEAR(SalesDataTable[[#This Row],[Order Date]])</f>
        <v>2026</v>
      </c>
      <c r="R195" s="2" t="str">
        <f>"Q"&amp;ROUNDUP(MONTH(SalesDataTable[[#This Row],[Order Date]])/3,0)</f>
        <v>Q1</v>
      </c>
      <c r="S195" s="3">
        <f>MONTH(SalesDataTable[[#This Row],[Order Date]])</f>
        <v>2</v>
      </c>
      <c r="T195" s="2" t="str">
        <f>TEXT(SalesDataTable[[#This Row],[Order Date]],"mmm")</f>
        <v>Feb</v>
      </c>
    </row>
    <row r="196" spans="1:20" ht="15.75" x14ac:dyDescent="0.25">
      <c r="A196" s="9" t="s">
        <v>2565</v>
      </c>
      <c r="B196" s="8">
        <v>46063</v>
      </c>
      <c r="C196" s="7" t="s">
        <v>15</v>
      </c>
      <c r="D196" s="7" t="s">
        <v>61</v>
      </c>
      <c r="E196" s="7" t="s">
        <v>18</v>
      </c>
      <c r="F196" s="7" t="s">
        <v>2</v>
      </c>
      <c r="G196" s="7" t="s">
        <v>1</v>
      </c>
      <c r="H196" s="7" t="s">
        <v>11</v>
      </c>
      <c r="I196" s="3">
        <v>1</v>
      </c>
      <c r="J196" s="5">
        <v>81.44</v>
      </c>
      <c r="K196" s="6">
        <v>0.05</v>
      </c>
      <c r="L196" s="5">
        <v>43.9</v>
      </c>
      <c r="M196" s="5">
        <f>I196*J196*(1-K196)</f>
        <v>77.367999999999995</v>
      </c>
      <c r="N196" s="5">
        <f>I196*L196</f>
        <v>43.9</v>
      </c>
      <c r="O196" s="5">
        <f>M196-N196</f>
        <v>33.467999999999996</v>
      </c>
      <c r="P196" s="2">
        <f>IFERROR(O196/M196,0)</f>
        <v>0.43258194602419603</v>
      </c>
      <c r="Q196" s="4">
        <f>YEAR(SalesDataTable[[#This Row],[Order Date]])</f>
        <v>2026</v>
      </c>
      <c r="R196" s="2" t="str">
        <f>"Q"&amp;ROUNDUP(MONTH(SalesDataTable[[#This Row],[Order Date]])/3,0)</f>
        <v>Q1</v>
      </c>
      <c r="S196" s="3">
        <f>MONTH(SalesDataTable[[#This Row],[Order Date]])</f>
        <v>2</v>
      </c>
      <c r="T196" s="2" t="str">
        <f>TEXT(SalesDataTable[[#This Row],[Order Date]],"mmm")</f>
        <v>Feb</v>
      </c>
    </row>
    <row r="197" spans="1:20" ht="15.75" x14ac:dyDescent="0.25">
      <c r="A197" s="9" t="s">
        <v>2564</v>
      </c>
      <c r="B197" s="8">
        <v>46063</v>
      </c>
      <c r="C197" s="7" t="s">
        <v>42</v>
      </c>
      <c r="D197" s="7" t="s">
        <v>95</v>
      </c>
      <c r="E197" s="7" t="s">
        <v>60</v>
      </c>
      <c r="F197" s="7" t="s">
        <v>12</v>
      </c>
      <c r="G197" s="7" t="s">
        <v>26</v>
      </c>
      <c r="H197" s="7" t="s">
        <v>50</v>
      </c>
      <c r="I197" s="3">
        <v>8</v>
      </c>
      <c r="J197" s="5">
        <v>122.19</v>
      </c>
      <c r="K197" s="6">
        <v>0.1</v>
      </c>
      <c r="L197" s="5">
        <v>60</v>
      </c>
      <c r="M197" s="5">
        <f>I197*J197*(1-K197)</f>
        <v>879.76800000000003</v>
      </c>
      <c r="N197" s="5">
        <f>I197*L197</f>
        <v>480</v>
      </c>
      <c r="O197" s="5">
        <f>M197-N197</f>
        <v>399.76800000000003</v>
      </c>
      <c r="P197" s="2">
        <f>IFERROR(O197/M197,0)</f>
        <v>0.45440161497121973</v>
      </c>
      <c r="Q197" s="4">
        <f>YEAR(SalesDataTable[[#This Row],[Order Date]])</f>
        <v>2026</v>
      </c>
      <c r="R197" s="2" t="str">
        <f>"Q"&amp;ROUNDUP(MONTH(SalesDataTable[[#This Row],[Order Date]])/3,0)</f>
        <v>Q1</v>
      </c>
      <c r="S197" s="3">
        <f>MONTH(SalesDataTable[[#This Row],[Order Date]])</f>
        <v>2</v>
      </c>
      <c r="T197" s="2" t="str">
        <f>TEXT(SalesDataTable[[#This Row],[Order Date]],"mmm")</f>
        <v>Feb</v>
      </c>
    </row>
    <row r="198" spans="1:20" ht="15.75" x14ac:dyDescent="0.25">
      <c r="A198" s="9" t="s">
        <v>2563</v>
      </c>
      <c r="B198" s="8">
        <v>46063</v>
      </c>
      <c r="C198" s="7" t="s">
        <v>5</v>
      </c>
      <c r="D198" s="7" t="s">
        <v>76</v>
      </c>
      <c r="E198" s="7" t="s">
        <v>13</v>
      </c>
      <c r="F198" s="7" t="s">
        <v>23</v>
      </c>
      <c r="G198" s="7" t="s">
        <v>22</v>
      </c>
      <c r="H198" s="7" t="s">
        <v>37</v>
      </c>
      <c r="I198" s="3">
        <v>2</v>
      </c>
      <c r="J198" s="5">
        <v>146.33000000000001</v>
      </c>
      <c r="K198" s="6">
        <v>0.1</v>
      </c>
      <c r="L198" s="5">
        <v>81.34</v>
      </c>
      <c r="M198" s="5">
        <f>I198*J198*(1-K198)</f>
        <v>263.39400000000001</v>
      </c>
      <c r="N198" s="5">
        <f>I198*L198</f>
        <v>162.68</v>
      </c>
      <c r="O198" s="5">
        <f>M198-N198</f>
        <v>100.714</v>
      </c>
      <c r="P198" s="2">
        <f>IFERROR(O198/M198,0)</f>
        <v>0.38237013751262366</v>
      </c>
      <c r="Q198" s="4">
        <f>YEAR(SalesDataTable[[#This Row],[Order Date]])</f>
        <v>2026</v>
      </c>
      <c r="R198" s="2" t="str">
        <f>"Q"&amp;ROUNDUP(MONTH(SalesDataTable[[#This Row],[Order Date]])/3,0)</f>
        <v>Q1</v>
      </c>
      <c r="S198" s="3">
        <f>MONTH(SalesDataTable[[#This Row],[Order Date]])</f>
        <v>2</v>
      </c>
      <c r="T198" s="2" t="str">
        <f>TEXT(SalesDataTable[[#This Row],[Order Date]],"mmm")</f>
        <v>Feb</v>
      </c>
    </row>
    <row r="199" spans="1:20" ht="15.75" x14ac:dyDescent="0.25">
      <c r="A199" s="9" t="s">
        <v>2562</v>
      </c>
      <c r="B199" s="8">
        <v>46063</v>
      </c>
      <c r="C199" s="7" t="s">
        <v>5</v>
      </c>
      <c r="D199" s="7" t="s">
        <v>76</v>
      </c>
      <c r="E199" s="7" t="s">
        <v>18</v>
      </c>
      <c r="F199" s="7" t="s">
        <v>23</v>
      </c>
      <c r="G199" s="7" t="s">
        <v>29</v>
      </c>
      <c r="H199" s="7" t="s">
        <v>72</v>
      </c>
      <c r="I199" s="3">
        <v>1</v>
      </c>
      <c r="J199" s="5">
        <v>131.24</v>
      </c>
      <c r="K199" s="6">
        <v>0.05</v>
      </c>
      <c r="L199" s="5">
        <v>66.14</v>
      </c>
      <c r="M199" s="5">
        <f>I199*J199*(1-K199)</f>
        <v>124.678</v>
      </c>
      <c r="N199" s="5">
        <f>I199*L199</f>
        <v>66.14</v>
      </c>
      <c r="O199" s="5">
        <f>M199-N199</f>
        <v>58.537999999999997</v>
      </c>
      <c r="P199" s="2">
        <f>IFERROR(O199/M199,0)</f>
        <v>0.46951346669019395</v>
      </c>
      <c r="Q199" s="4">
        <f>YEAR(SalesDataTable[[#This Row],[Order Date]])</f>
        <v>2026</v>
      </c>
      <c r="R199" s="2" t="str">
        <f>"Q"&amp;ROUNDUP(MONTH(SalesDataTable[[#This Row],[Order Date]])/3,0)</f>
        <v>Q1</v>
      </c>
      <c r="S199" s="3">
        <f>MONTH(SalesDataTable[[#This Row],[Order Date]])</f>
        <v>2</v>
      </c>
      <c r="T199" s="2" t="str">
        <f>TEXT(SalesDataTable[[#This Row],[Order Date]],"mmm")</f>
        <v>Feb</v>
      </c>
    </row>
    <row r="200" spans="1:20" ht="15.75" x14ac:dyDescent="0.25">
      <c r="A200" s="9" t="s">
        <v>2561</v>
      </c>
      <c r="B200" s="8">
        <v>46063</v>
      </c>
      <c r="C200" s="7" t="s">
        <v>9</v>
      </c>
      <c r="D200" s="7" t="s">
        <v>79</v>
      </c>
      <c r="E200" s="7" t="s">
        <v>60</v>
      </c>
      <c r="F200" s="7" t="s">
        <v>2</v>
      </c>
      <c r="G200" s="7" t="s">
        <v>34</v>
      </c>
      <c r="H200" s="7" t="s">
        <v>33</v>
      </c>
      <c r="I200" s="3">
        <v>5</v>
      </c>
      <c r="J200" s="5">
        <v>51.37</v>
      </c>
      <c r="K200" s="6">
        <v>0.05</v>
      </c>
      <c r="L200" s="5">
        <v>21.81</v>
      </c>
      <c r="M200" s="5">
        <f>I200*J200*(1-K200)</f>
        <v>244.00749999999996</v>
      </c>
      <c r="N200" s="5">
        <f>I200*L200</f>
        <v>109.05</v>
      </c>
      <c r="O200" s="5">
        <f>M200-N200</f>
        <v>134.95749999999998</v>
      </c>
      <c r="P200" s="2">
        <f>IFERROR(O200/M200,0)</f>
        <v>0.55308750755612024</v>
      </c>
      <c r="Q200" s="4">
        <f>YEAR(SalesDataTable[[#This Row],[Order Date]])</f>
        <v>2026</v>
      </c>
      <c r="R200" s="2" t="str">
        <f>"Q"&amp;ROUNDUP(MONTH(SalesDataTable[[#This Row],[Order Date]])/3,0)</f>
        <v>Q1</v>
      </c>
      <c r="S200" s="3">
        <f>MONTH(SalesDataTable[[#This Row],[Order Date]])</f>
        <v>2</v>
      </c>
      <c r="T200" s="2" t="str">
        <f>TEXT(SalesDataTable[[#This Row],[Order Date]],"mmm")</f>
        <v>Feb</v>
      </c>
    </row>
    <row r="201" spans="1:20" ht="15.75" x14ac:dyDescent="0.25">
      <c r="A201" s="9" t="s">
        <v>2560</v>
      </c>
      <c r="B201" s="8">
        <v>46064</v>
      </c>
      <c r="C201" s="7" t="s">
        <v>9</v>
      </c>
      <c r="D201" s="7" t="s">
        <v>8</v>
      </c>
      <c r="E201" s="7" t="s">
        <v>13</v>
      </c>
      <c r="F201" s="7" t="s">
        <v>2</v>
      </c>
      <c r="G201" s="7" t="s">
        <v>26</v>
      </c>
      <c r="H201" s="7" t="s">
        <v>50</v>
      </c>
      <c r="I201" s="3">
        <v>5</v>
      </c>
      <c r="J201" s="5">
        <v>121.94</v>
      </c>
      <c r="K201" s="6">
        <v>0</v>
      </c>
      <c r="L201" s="5">
        <v>62.3</v>
      </c>
      <c r="M201" s="5">
        <f>I201*J201*(1-K201)</f>
        <v>609.70000000000005</v>
      </c>
      <c r="N201" s="5">
        <f>I201*L201</f>
        <v>311.5</v>
      </c>
      <c r="O201" s="5">
        <f>M201-N201</f>
        <v>298.20000000000005</v>
      </c>
      <c r="P201" s="2">
        <f>IFERROR(O201/M201,0)</f>
        <v>0.48909299655568317</v>
      </c>
      <c r="Q201" s="4">
        <f>YEAR(SalesDataTable[[#This Row],[Order Date]])</f>
        <v>2026</v>
      </c>
      <c r="R201" s="2" t="str">
        <f>"Q"&amp;ROUNDUP(MONTH(SalesDataTable[[#This Row],[Order Date]])/3,0)</f>
        <v>Q1</v>
      </c>
      <c r="S201" s="3">
        <f>MONTH(SalesDataTable[[#This Row],[Order Date]])</f>
        <v>2</v>
      </c>
      <c r="T201" s="2" t="str">
        <f>TEXT(SalesDataTable[[#This Row],[Order Date]],"mmm")</f>
        <v>Feb</v>
      </c>
    </row>
    <row r="202" spans="1:20" ht="15.75" x14ac:dyDescent="0.25">
      <c r="A202" s="9" t="s">
        <v>2559</v>
      </c>
      <c r="B202" s="8">
        <v>46064</v>
      </c>
      <c r="C202" s="7" t="s">
        <v>42</v>
      </c>
      <c r="D202" s="7" t="s">
        <v>95</v>
      </c>
      <c r="E202" s="7" t="s">
        <v>3</v>
      </c>
      <c r="F202" s="7" t="s">
        <v>23</v>
      </c>
      <c r="G202" s="7" t="s">
        <v>26</v>
      </c>
      <c r="H202" s="7" t="s">
        <v>50</v>
      </c>
      <c r="I202" s="3">
        <v>4</v>
      </c>
      <c r="J202" s="5">
        <v>124.55</v>
      </c>
      <c r="K202" s="6">
        <v>0</v>
      </c>
      <c r="L202" s="5">
        <v>60.41</v>
      </c>
      <c r="M202" s="5">
        <f>I202*J202*(1-K202)</f>
        <v>498.2</v>
      </c>
      <c r="N202" s="5">
        <f>I202*L202</f>
        <v>241.64</v>
      </c>
      <c r="O202" s="5">
        <f>M202-N202</f>
        <v>256.56</v>
      </c>
      <c r="P202" s="2">
        <f>IFERROR(O202/M202,0)</f>
        <v>0.51497390606182258</v>
      </c>
      <c r="Q202" s="4">
        <f>YEAR(SalesDataTable[[#This Row],[Order Date]])</f>
        <v>2026</v>
      </c>
      <c r="R202" s="2" t="str">
        <f>"Q"&amp;ROUNDUP(MONTH(SalesDataTable[[#This Row],[Order Date]])/3,0)</f>
        <v>Q1</v>
      </c>
      <c r="S202" s="3">
        <f>MONTH(SalesDataTable[[#This Row],[Order Date]])</f>
        <v>2</v>
      </c>
      <c r="T202" s="2" t="str">
        <f>TEXT(SalesDataTable[[#This Row],[Order Date]],"mmm")</f>
        <v>Feb</v>
      </c>
    </row>
    <row r="203" spans="1:20" ht="15.75" x14ac:dyDescent="0.25">
      <c r="A203" s="9" t="s">
        <v>2558</v>
      </c>
      <c r="B203" s="8">
        <v>46064</v>
      </c>
      <c r="C203" s="7" t="s">
        <v>9</v>
      </c>
      <c r="D203" s="7" t="s">
        <v>47</v>
      </c>
      <c r="E203" s="7" t="s">
        <v>60</v>
      </c>
      <c r="F203" s="7" t="s">
        <v>12</v>
      </c>
      <c r="G203" s="7" t="s">
        <v>26</v>
      </c>
      <c r="H203" s="7" t="s">
        <v>56</v>
      </c>
      <c r="I203" s="3">
        <v>10</v>
      </c>
      <c r="J203" s="5">
        <v>343.77</v>
      </c>
      <c r="K203" s="6">
        <v>0.15</v>
      </c>
      <c r="L203" s="5">
        <v>195.29</v>
      </c>
      <c r="M203" s="5">
        <f>I203*J203*(1-K203)</f>
        <v>2922.0449999999996</v>
      </c>
      <c r="N203" s="5">
        <f>I203*L203</f>
        <v>1952.8999999999999</v>
      </c>
      <c r="O203" s="5">
        <f>M203-N203</f>
        <v>969.14499999999975</v>
      </c>
      <c r="P203" s="2">
        <f>IFERROR(O203/M203,0)</f>
        <v>0.33166669233362245</v>
      </c>
      <c r="Q203" s="4">
        <f>YEAR(SalesDataTable[[#This Row],[Order Date]])</f>
        <v>2026</v>
      </c>
      <c r="R203" s="2" t="str">
        <f>"Q"&amp;ROUNDUP(MONTH(SalesDataTable[[#This Row],[Order Date]])/3,0)</f>
        <v>Q1</v>
      </c>
      <c r="S203" s="3">
        <f>MONTH(SalesDataTable[[#This Row],[Order Date]])</f>
        <v>2</v>
      </c>
      <c r="T203" s="2" t="str">
        <f>TEXT(SalesDataTable[[#This Row],[Order Date]],"mmm")</f>
        <v>Feb</v>
      </c>
    </row>
    <row r="204" spans="1:20" ht="15.75" x14ac:dyDescent="0.25">
      <c r="A204" s="9" t="s">
        <v>2557</v>
      </c>
      <c r="B204" s="8">
        <v>46064</v>
      </c>
      <c r="C204" s="7" t="s">
        <v>9</v>
      </c>
      <c r="D204" s="7" t="s">
        <v>79</v>
      </c>
      <c r="E204" s="7" t="s">
        <v>18</v>
      </c>
      <c r="F204" s="7" t="s">
        <v>23</v>
      </c>
      <c r="G204" s="7" t="s">
        <v>1</v>
      </c>
      <c r="H204" s="7" t="s">
        <v>11</v>
      </c>
      <c r="I204" s="3">
        <v>1</v>
      </c>
      <c r="J204" s="5">
        <v>81.819999999999993</v>
      </c>
      <c r="K204" s="6">
        <v>0.05</v>
      </c>
      <c r="L204" s="5">
        <v>43.83</v>
      </c>
      <c r="M204" s="5">
        <f>I204*J204*(1-K204)</f>
        <v>77.728999999999985</v>
      </c>
      <c r="N204" s="5">
        <f>I204*L204</f>
        <v>43.83</v>
      </c>
      <c r="O204" s="5">
        <f>M204-N204</f>
        <v>33.898999999999987</v>
      </c>
      <c r="P204" s="2">
        <f>IFERROR(O204/M204,0)</f>
        <v>0.43611779387358635</v>
      </c>
      <c r="Q204" s="4">
        <f>YEAR(SalesDataTable[[#This Row],[Order Date]])</f>
        <v>2026</v>
      </c>
      <c r="R204" s="2" t="str">
        <f>"Q"&amp;ROUNDUP(MONTH(SalesDataTable[[#This Row],[Order Date]])/3,0)</f>
        <v>Q1</v>
      </c>
      <c r="S204" s="3">
        <f>MONTH(SalesDataTable[[#This Row],[Order Date]])</f>
        <v>2</v>
      </c>
      <c r="T204" s="2" t="str">
        <f>TEXT(SalesDataTable[[#This Row],[Order Date]],"mmm")</f>
        <v>Feb</v>
      </c>
    </row>
    <row r="205" spans="1:20" ht="15.75" x14ac:dyDescent="0.25">
      <c r="A205" s="9" t="s">
        <v>2556</v>
      </c>
      <c r="B205" s="8">
        <v>46065</v>
      </c>
      <c r="C205" s="7" t="s">
        <v>42</v>
      </c>
      <c r="D205" s="7" t="s">
        <v>119</v>
      </c>
      <c r="E205" s="7" t="s">
        <v>13</v>
      </c>
      <c r="F205" s="7" t="s">
        <v>2</v>
      </c>
      <c r="G205" s="7" t="s">
        <v>29</v>
      </c>
      <c r="H205" s="7" t="s">
        <v>28</v>
      </c>
      <c r="I205" s="3">
        <v>1</v>
      </c>
      <c r="J205" s="5">
        <v>36.58</v>
      </c>
      <c r="K205" s="6">
        <v>0.1</v>
      </c>
      <c r="L205" s="5">
        <v>13.76</v>
      </c>
      <c r="M205" s="5">
        <f>I205*J205*(1-K205)</f>
        <v>32.921999999999997</v>
      </c>
      <c r="N205" s="5">
        <f>I205*L205</f>
        <v>13.76</v>
      </c>
      <c r="O205" s="5">
        <f>M205-N205</f>
        <v>19.161999999999999</v>
      </c>
      <c r="P205" s="2">
        <f>IFERROR(O205/M205,0)</f>
        <v>0.58204240325618128</v>
      </c>
      <c r="Q205" s="4">
        <f>YEAR(SalesDataTable[[#This Row],[Order Date]])</f>
        <v>2026</v>
      </c>
      <c r="R205" s="2" t="str">
        <f>"Q"&amp;ROUNDUP(MONTH(SalesDataTable[[#This Row],[Order Date]])/3,0)</f>
        <v>Q1</v>
      </c>
      <c r="S205" s="3">
        <f>MONTH(SalesDataTable[[#This Row],[Order Date]])</f>
        <v>2</v>
      </c>
      <c r="T205" s="2" t="str">
        <f>TEXT(SalesDataTable[[#This Row],[Order Date]],"mmm")</f>
        <v>Feb</v>
      </c>
    </row>
    <row r="206" spans="1:20" ht="15.75" x14ac:dyDescent="0.25">
      <c r="A206" s="9" t="s">
        <v>2555</v>
      </c>
      <c r="B206" s="8">
        <v>46066</v>
      </c>
      <c r="C206" s="7" t="s">
        <v>15</v>
      </c>
      <c r="D206" s="7" t="s">
        <v>61</v>
      </c>
      <c r="E206" s="7" t="s">
        <v>13</v>
      </c>
      <c r="F206" s="7" t="s">
        <v>2</v>
      </c>
      <c r="G206" s="7" t="s">
        <v>22</v>
      </c>
      <c r="H206" s="7" t="s">
        <v>44</v>
      </c>
      <c r="I206" s="3">
        <v>4</v>
      </c>
      <c r="J206" s="5">
        <v>92.87</v>
      </c>
      <c r="K206" s="6">
        <v>0</v>
      </c>
      <c r="L206" s="5">
        <v>44.95</v>
      </c>
      <c r="M206" s="5">
        <f>I206*J206*(1-K206)</f>
        <v>371.48</v>
      </c>
      <c r="N206" s="5">
        <f>I206*L206</f>
        <v>179.8</v>
      </c>
      <c r="O206" s="5">
        <f>M206-N206</f>
        <v>191.68</v>
      </c>
      <c r="P206" s="2">
        <f>IFERROR(O206/M206,0)</f>
        <v>0.51599009367933668</v>
      </c>
      <c r="Q206" s="4">
        <f>YEAR(SalesDataTable[[#This Row],[Order Date]])</f>
        <v>2026</v>
      </c>
      <c r="R206" s="2" t="str">
        <f>"Q"&amp;ROUNDUP(MONTH(SalesDataTable[[#This Row],[Order Date]])/3,0)</f>
        <v>Q1</v>
      </c>
      <c r="S206" s="3">
        <f>MONTH(SalesDataTable[[#This Row],[Order Date]])</f>
        <v>2</v>
      </c>
      <c r="T206" s="2" t="str">
        <f>TEXT(SalesDataTable[[#This Row],[Order Date]],"mmm")</f>
        <v>Feb</v>
      </c>
    </row>
    <row r="207" spans="1:20" ht="15.75" x14ac:dyDescent="0.25">
      <c r="A207" s="9" t="s">
        <v>2554</v>
      </c>
      <c r="B207" s="8">
        <v>46066</v>
      </c>
      <c r="C207" s="7" t="s">
        <v>15</v>
      </c>
      <c r="D207" s="7" t="s">
        <v>61</v>
      </c>
      <c r="E207" s="7" t="s">
        <v>3</v>
      </c>
      <c r="F207" s="7" t="s">
        <v>2</v>
      </c>
      <c r="G207" s="7" t="s">
        <v>1</v>
      </c>
      <c r="H207" s="7" t="s">
        <v>17</v>
      </c>
      <c r="I207" s="3">
        <v>2</v>
      </c>
      <c r="J207" s="5">
        <v>41.21</v>
      </c>
      <c r="K207" s="6">
        <v>0</v>
      </c>
      <c r="L207" s="5">
        <v>16.64</v>
      </c>
      <c r="M207" s="5">
        <f>I207*J207*(1-K207)</f>
        <v>82.42</v>
      </c>
      <c r="N207" s="5">
        <f>I207*L207</f>
        <v>33.28</v>
      </c>
      <c r="O207" s="5">
        <f>M207-N207</f>
        <v>49.14</v>
      </c>
      <c r="P207" s="2">
        <f>IFERROR(O207/M207,0)</f>
        <v>0.59621451104100942</v>
      </c>
      <c r="Q207" s="4">
        <f>YEAR(SalesDataTable[[#This Row],[Order Date]])</f>
        <v>2026</v>
      </c>
      <c r="R207" s="2" t="str">
        <f>"Q"&amp;ROUNDUP(MONTH(SalesDataTable[[#This Row],[Order Date]])/3,0)</f>
        <v>Q1</v>
      </c>
      <c r="S207" s="3">
        <f>MONTH(SalesDataTable[[#This Row],[Order Date]])</f>
        <v>2</v>
      </c>
      <c r="T207" s="2" t="str">
        <f>TEXT(SalesDataTable[[#This Row],[Order Date]],"mmm")</f>
        <v>Feb</v>
      </c>
    </row>
    <row r="208" spans="1:20" ht="15.75" x14ac:dyDescent="0.25">
      <c r="A208" s="9" t="s">
        <v>2553</v>
      </c>
      <c r="B208" s="8">
        <v>46066</v>
      </c>
      <c r="C208" s="7" t="s">
        <v>42</v>
      </c>
      <c r="D208" s="7" t="s">
        <v>41</v>
      </c>
      <c r="E208" s="7" t="s">
        <v>3</v>
      </c>
      <c r="F208" s="7" t="s">
        <v>23</v>
      </c>
      <c r="G208" s="7" t="s">
        <v>22</v>
      </c>
      <c r="H208" s="7" t="s">
        <v>92</v>
      </c>
      <c r="I208" s="3">
        <v>6</v>
      </c>
      <c r="J208" s="5">
        <v>155.79</v>
      </c>
      <c r="K208" s="6">
        <v>0</v>
      </c>
      <c r="L208" s="5">
        <v>77.48</v>
      </c>
      <c r="M208" s="5">
        <f>I208*J208*(1-K208)</f>
        <v>934.74</v>
      </c>
      <c r="N208" s="5">
        <f>I208*L208</f>
        <v>464.88</v>
      </c>
      <c r="O208" s="5">
        <f>M208-N208</f>
        <v>469.86</v>
      </c>
      <c r="P208" s="2">
        <f>IFERROR(O208/M208,0)</f>
        <v>0.50266384235188399</v>
      </c>
      <c r="Q208" s="4">
        <f>YEAR(SalesDataTable[[#This Row],[Order Date]])</f>
        <v>2026</v>
      </c>
      <c r="R208" s="2" t="str">
        <f>"Q"&amp;ROUNDUP(MONTH(SalesDataTable[[#This Row],[Order Date]])/3,0)</f>
        <v>Q1</v>
      </c>
      <c r="S208" s="3">
        <f>MONTH(SalesDataTable[[#This Row],[Order Date]])</f>
        <v>2</v>
      </c>
      <c r="T208" s="2" t="str">
        <f>TEXT(SalesDataTable[[#This Row],[Order Date]],"mmm")</f>
        <v>Feb</v>
      </c>
    </row>
    <row r="209" spans="1:20" ht="15.75" x14ac:dyDescent="0.25">
      <c r="A209" s="9" t="s">
        <v>2552</v>
      </c>
      <c r="B209" s="8">
        <v>46067</v>
      </c>
      <c r="C209" s="7" t="s">
        <v>42</v>
      </c>
      <c r="D209" s="7" t="s">
        <v>95</v>
      </c>
      <c r="E209" s="7" t="s">
        <v>3</v>
      </c>
      <c r="F209" s="7" t="s">
        <v>23</v>
      </c>
      <c r="G209" s="7" t="s">
        <v>34</v>
      </c>
      <c r="H209" s="7" t="s">
        <v>33</v>
      </c>
      <c r="I209" s="3">
        <v>2</v>
      </c>
      <c r="J209" s="5">
        <v>50.16</v>
      </c>
      <c r="K209" s="6">
        <v>0.1</v>
      </c>
      <c r="L209" s="5">
        <v>21.48</v>
      </c>
      <c r="M209" s="5">
        <f>I209*J209*(1-K209)</f>
        <v>90.287999999999997</v>
      </c>
      <c r="N209" s="5">
        <f>I209*L209</f>
        <v>42.96</v>
      </c>
      <c r="O209" s="5">
        <f>M209-N209</f>
        <v>47.327999999999996</v>
      </c>
      <c r="P209" s="2">
        <f>IFERROR(O209/M209,0)</f>
        <v>0.52418926103136632</v>
      </c>
      <c r="Q209" s="4">
        <f>YEAR(SalesDataTable[[#This Row],[Order Date]])</f>
        <v>2026</v>
      </c>
      <c r="R209" s="2" t="str">
        <f>"Q"&amp;ROUNDUP(MONTH(SalesDataTable[[#This Row],[Order Date]])/3,0)</f>
        <v>Q1</v>
      </c>
      <c r="S209" s="3">
        <f>MONTH(SalesDataTable[[#This Row],[Order Date]])</f>
        <v>2</v>
      </c>
      <c r="T209" s="2" t="str">
        <f>TEXT(SalesDataTable[[#This Row],[Order Date]],"mmm")</f>
        <v>Feb</v>
      </c>
    </row>
    <row r="210" spans="1:20" ht="15.75" x14ac:dyDescent="0.25">
      <c r="A210" s="9" t="s">
        <v>2551</v>
      </c>
      <c r="B210" s="8">
        <v>46067</v>
      </c>
      <c r="C210" s="7" t="s">
        <v>15</v>
      </c>
      <c r="D210" s="7" t="s">
        <v>61</v>
      </c>
      <c r="E210" s="7" t="s">
        <v>3</v>
      </c>
      <c r="F210" s="7" t="s">
        <v>2</v>
      </c>
      <c r="G210" s="7" t="s">
        <v>22</v>
      </c>
      <c r="H210" s="7" t="s">
        <v>37</v>
      </c>
      <c r="I210" s="3">
        <v>4</v>
      </c>
      <c r="J210" s="5">
        <v>140.63999999999999</v>
      </c>
      <c r="K210" s="6">
        <v>0</v>
      </c>
      <c r="L210" s="5">
        <v>77.510000000000005</v>
      </c>
      <c r="M210" s="5">
        <f>I210*J210*(1-K210)</f>
        <v>562.55999999999995</v>
      </c>
      <c r="N210" s="5">
        <f>I210*L210</f>
        <v>310.04000000000002</v>
      </c>
      <c r="O210" s="5">
        <f>M210-N210</f>
        <v>252.51999999999992</v>
      </c>
      <c r="P210" s="2">
        <f>IFERROR(O210/M210,0)</f>
        <v>0.4488765642775881</v>
      </c>
      <c r="Q210" s="4">
        <f>YEAR(SalesDataTable[[#This Row],[Order Date]])</f>
        <v>2026</v>
      </c>
      <c r="R210" s="2" t="str">
        <f>"Q"&amp;ROUNDUP(MONTH(SalesDataTable[[#This Row],[Order Date]])/3,0)</f>
        <v>Q1</v>
      </c>
      <c r="S210" s="3">
        <f>MONTH(SalesDataTable[[#This Row],[Order Date]])</f>
        <v>2</v>
      </c>
      <c r="T210" s="2" t="str">
        <f>TEXT(SalesDataTable[[#This Row],[Order Date]],"mmm")</f>
        <v>Feb</v>
      </c>
    </row>
    <row r="211" spans="1:20" ht="15.75" x14ac:dyDescent="0.25">
      <c r="A211" s="9" t="s">
        <v>2550</v>
      </c>
      <c r="B211" s="8">
        <v>46067</v>
      </c>
      <c r="C211" s="7" t="s">
        <v>42</v>
      </c>
      <c r="D211" s="7" t="s">
        <v>95</v>
      </c>
      <c r="E211" s="7" t="s">
        <v>18</v>
      </c>
      <c r="F211" s="7" t="s">
        <v>2</v>
      </c>
      <c r="G211" s="7" t="s">
        <v>26</v>
      </c>
      <c r="H211" s="7" t="s">
        <v>65</v>
      </c>
      <c r="I211" s="3">
        <v>1</v>
      </c>
      <c r="J211" s="5">
        <v>80.680000000000007</v>
      </c>
      <c r="K211" s="6">
        <v>0</v>
      </c>
      <c r="L211" s="5">
        <v>39.630000000000003</v>
      </c>
      <c r="M211" s="5">
        <f>I211*J211*(1-K211)</f>
        <v>80.680000000000007</v>
      </c>
      <c r="N211" s="5">
        <f>I211*L211</f>
        <v>39.630000000000003</v>
      </c>
      <c r="O211" s="5">
        <f>M211-N211</f>
        <v>41.050000000000004</v>
      </c>
      <c r="P211" s="2">
        <f>IFERROR(O211/M211,0)</f>
        <v>0.50880019831432821</v>
      </c>
      <c r="Q211" s="4">
        <f>YEAR(SalesDataTable[[#This Row],[Order Date]])</f>
        <v>2026</v>
      </c>
      <c r="R211" s="2" t="str">
        <f>"Q"&amp;ROUNDUP(MONTH(SalesDataTable[[#This Row],[Order Date]])/3,0)</f>
        <v>Q1</v>
      </c>
      <c r="S211" s="3">
        <f>MONTH(SalesDataTable[[#This Row],[Order Date]])</f>
        <v>2</v>
      </c>
      <c r="T211" s="2" t="str">
        <f>TEXT(SalesDataTable[[#This Row],[Order Date]],"mmm")</f>
        <v>Feb</v>
      </c>
    </row>
    <row r="212" spans="1:20" ht="15.75" x14ac:dyDescent="0.25">
      <c r="A212" s="9" t="s">
        <v>2549</v>
      </c>
      <c r="B212" s="8">
        <v>46068</v>
      </c>
      <c r="C212" s="7" t="s">
        <v>42</v>
      </c>
      <c r="D212" s="7" t="s">
        <v>95</v>
      </c>
      <c r="E212" s="7" t="s">
        <v>60</v>
      </c>
      <c r="F212" s="7" t="s">
        <v>12</v>
      </c>
      <c r="G212" s="7" t="s">
        <v>29</v>
      </c>
      <c r="H212" s="7" t="s">
        <v>88</v>
      </c>
      <c r="I212" s="3">
        <v>3</v>
      </c>
      <c r="J212" s="5">
        <v>162.44999999999999</v>
      </c>
      <c r="K212" s="6">
        <v>0.05</v>
      </c>
      <c r="L212" s="5">
        <v>86.43</v>
      </c>
      <c r="M212" s="5">
        <f>I212*J212*(1-K212)</f>
        <v>462.98249999999996</v>
      </c>
      <c r="N212" s="5">
        <f>I212*L212</f>
        <v>259.29000000000002</v>
      </c>
      <c r="O212" s="5">
        <f>M212-N212</f>
        <v>203.69249999999994</v>
      </c>
      <c r="P212" s="2">
        <f>IFERROR(O212/M212,0)</f>
        <v>0.43995723380473334</v>
      </c>
      <c r="Q212" s="4">
        <f>YEAR(SalesDataTable[[#This Row],[Order Date]])</f>
        <v>2026</v>
      </c>
      <c r="R212" s="2" t="str">
        <f>"Q"&amp;ROUNDUP(MONTH(SalesDataTable[[#This Row],[Order Date]])/3,0)</f>
        <v>Q1</v>
      </c>
      <c r="S212" s="3">
        <f>MONTH(SalesDataTable[[#This Row],[Order Date]])</f>
        <v>2</v>
      </c>
      <c r="T212" s="2" t="str">
        <f>TEXT(SalesDataTable[[#This Row],[Order Date]],"mmm")</f>
        <v>Feb</v>
      </c>
    </row>
    <row r="213" spans="1:20" ht="15.75" x14ac:dyDescent="0.25">
      <c r="A213" s="9" t="s">
        <v>2548</v>
      </c>
      <c r="B213" s="8">
        <v>46068</v>
      </c>
      <c r="C213" s="7" t="s">
        <v>9</v>
      </c>
      <c r="D213" s="7" t="s">
        <v>30</v>
      </c>
      <c r="E213" s="7" t="s">
        <v>18</v>
      </c>
      <c r="F213" s="7" t="s">
        <v>23</v>
      </c>
      <c r="G213" s="7" t="s">
        <v>1</v>
      </c>
      <c r="H213" s="7" t="s">
        <v>7</v>
      </c>
      <c r="I213" s="3">
        <v>2</v>
      </c>
      <c r="J213" s="5">
        <v>102.12</v>
      </c>
      <c r="K213" s="6">
        <v>0.15</v>
      </c>
      <c r="L213" s="5">
        <v>51.03</v>
      </c>
      <c r="M213" s="5">
        <f>I213*J213*(1-K213)</f>
        <v>173.60400000000001</v>
      </c>
      <c r="N213" s="5">
        <f>I213*L213</f>
        <v>102.06</v>
      </c>
      <c r="O213" s="5">
        <f>M213-N213</f>
        <v>71.544000000000011</v>
      </c>
      <c r="P213" s="2">
        <f>IFERROR(O213/M213,0)</f>
        <v>0.41211032003870884</v>
      </c>
      <c r="Q213" s="4">
        <f>YEAR(SalesDataTable[[#This Row],[Order Date]])</f>
        <v>2026</v>
      </c>
      <c r="R213" s="2" t="str">
        <f>"Q"&amp;ROUNDUP(MONTH(SalesDataTable[[#This Row],[Order Date]])/3,0)</f>
        <v>Q1</v>
      </c>
      <c r="S213" s="3">
        <f>MONTH(SalesDataTable[[#This Row],[Order Date]])</f>
        <v>2</v>
      </c>
      <c r="T213" s="2" t="str">
        <f>TEXT(SalesDataTable[[#This Row],[Order Date]],"mmm")</f>
        <v>Feb</v>
      </c>
    </row>
    <row r="214" spans="1:20" ht="15.75" x14ac:dyDescent="0.25">
      <c r="A214" s="9" t="s">
        <v>2547</v>
      </c>
      <c r="B214" s="8">
        <v>46069</v>
      </c>
      <c r="C214" s="7" t="s">
        <v>5</v>
      </c>
      <c r="D214" s="7" t="s">
        <v>114</v>
      </c>
      <c r="E214" s="7" t="s">
        <v>3</v>
      </c>
      <c r="F214" s="7" t="s">
        <v>2</v>
      </c>
      <c r="G214" s="7" t="s">
        <v>1</v>
      </c>
      <c r="H214" s="7" t="s">
        <v>7</v>
      </c>
      <c r="I214" s="3">
        <v>2</v>
      </c>
      <c r="J214" s="5">
        <v>101.77</v>
      </c>
      <c r="K214" s="6">
        <v>0</v>
      </c>
      <c r="L214" s="5">
        <v>51.34</v>
      </c>
      <c r="M214" s="5">
        <f>I214*J214*(1-K214)</f>
        <v>203.54</v>
      </c>
      <c r="N214" s="5">
        <f>I214*L214</f>
        <v>102.68</v>
      </c>
      <c r="O214" s="5">
        <f>M214-N214</f>
        <v>100.85999999999999</v>
      </c>
      <c r="P214" s="2">
        <f>IFERROR(O214/M214,0)</f>
        <v>0.49552913432249185</v>
      </c>
      <c r="Q214" s="4">
        <f>YEAR(SalesDataTable[[#This Row],[Order Date]])</f>
        <v>2026</v>
      </c>
      <c r="R214" s="2" t="str">
        <f>"Q"&amp;ROUNDUP(MONTH(SalesDataTable[[#This Row],[Order Date]])/3,0)</f>
        <v>Q1</v>
      </c>
      <c r="S214" s="3">
        <f>MONTH(SalesDataTable[[#This Row],[Order Date]])</f>
        <v>2</v>
      </c>
      <c r="T214" s="2" t="str">
        <f>TEXT(SalesDataTable[[#This Row],[Order Date]],"mmm")</f>
        <v>Feb</v>
      </c>
    </row>
    <row r="215" spans="1:20" ht="15.75" x14ac:dyDescent="0.25">
      <c r="A215" s="9" t="s">
        <v>2546</v>
      </c>
      <c r="B215" s="8">
        <v>46069</v>
      </c>
      <c r="C215" s="7" t="s">
        <v>42</v>
      </c>
      <c r="D215" s="7" t="s">
        <v>41</v>
      </c>
      <c r="E215" s="7" t="s">
        <v>3</v>
      </c>
      <c r="F215" s="7" t="s">
        <v>12</v>
      </c>
      <c r="G215" s="7" t="s">
        <v>22</v>
      </c>
      <c r="H215" s="7" t="s">
        <v>92</v>
      </c>
      <c r="I215" s="3">
        <v>3</v>
      </c>
      <c r="J215" s="5">
        <v>153.24</v>
      </c>
      <c r="K215" s="6">
        <v>0.15</v>
      </c>
      <c r="L215" s="5">
        <v>77.61</v>
      </c>
      <c r="M215" s="5">
        <f>I215*J215*(1-K215)</f>
        <v>390.762</v>
      </c>
      <c r="N215" s="5">
        <f>I215*L215</f>
        <v>232.82999999999998</v>
      </c>
      <c r="O215" s="5">
        <f>M215-N215</f>
        <v>157.93200000000002</v>
      </c>
      <c r="P215" s="2">
        <f>IFERROR(O215/M215,0)</f>
        <v>0.40416417154175693</v>
      </c>
      <c r="Q215" s="4">
        <f>YEAR(SalesDataTable[[#This Row],[Order Date]])</f>
        <v>2026</v>
      </c>
      <c r="R215" s="2" t="str">
        <f>"Q"&amp;ROUNDUP(MONTH(SalesDataTable[[#This Row],[Order Date]])/3,0)</f>
        <v>Q1</v>
      </c>
      <c r="S215" s="3">
        <f>MONTH(SalesDataTable[[#This Row],[Order Date]])</f>
        <v>2</v>
      </c>
      <c r="T215" s="2" t="str">
        <f>TEXT(SalesDataTable[[#This Row],[Order Date]],"mmm")</f>
        <v>Feb</v>
      </c>
    </row>
    <row r="216" spans="1:20" ht="15.75" x14ac:dyDescent="0.25">
      <c r="A216" s="9" t="s">
        <v>2545</v>
      </c>
      <c r="B216" s="8">
        <v>46069</v>
      </c>
      <c r="C216" s="7" t="s">
        <v>15</v>
      </c>
      <c r="D216" s="7" t="s">
        <v>51</v>
      </c>
      <c r="E216" s="7" t="s">
        <v>18</v>
      </c>
      <c r="F216" s="7" t="s">
        <v>23</v>
      </c>
      <c r="G216" s="7" t="s">
        <v>22</v>
      </c>
      <c r="H216" s="7" t="s">
        <v>37</v>
      </c>
      <c r="I216" s="3">
        <v>1</v>
      </c>
      <c r="J216" s="5">
        <v>140.47</v>
      </c>
      <c r="K216" s="6">
        <v>0</v>
      </c>
      <c r="L216" s="5">
        <v>79.66</v>
      </c>
      <c r="M216" s="5">
        <f>I216*J216*(1-K216)</f>
        <v>140.47</v>
      </c>
      <c r="N216" s="5">
        <f>I216*L216</f>
        <v>79.66</v>
      </c>
      <c r="O216" s="5">
        <f>M216-N216</f>
        <v>60.81</v>
      </c>
      <c r="P216" s="2">
        <f>IFERROR(O216/M216,0)</f>
        <v>0.43290382288033036</v>
      </c>
      <c r="Q216" s="4">
        <f>YEAR(SalesDataTable[[#This Row],[Order Date]])</f>
        <v>2026</v>
      </c>
      <c r="R216" s="2" t="str">
        <f>"Q"&amp;ROUNDUP(MONTH(SalesDataTable[[#This Row],[Order Date]])/3,0)</f>
        <v>Q1</v>
      </c>
      <c r="S216" s="3">
        <f>MONTH(SalesDataTable[[#This Row],[Order Date]])</f>
        <v>2</v>
      </c>
      <c r="T216" s="2" t="str">
        <f>TEXT(SalesDataTable[[#This Row],[Order Date]],"mmm")</f>
        <v>Feb</v>
      </c>
    </row>
    <row r="217" spans="1:20" ht="15.75" x14ac:dyDescent="0.25">
      <c r="A217" s="9" t="s">
        <v>2544</v>
      </c>
      <c r="B217" s="8">
        <v>46069</v>
      </c>
      <c r="C217" s="7" t="s">
        <v>15</v>
      </c>
      <c r="D217" s="7" t="s">
        <v>14</v>
      </c>
      <c r="E217" s="7" t="s">
        <v>13</v>
      </c>
      <c r="F217" s="7" t="s">
        <v>2</v>
      </c>
      <c r="G217" s="7" t="s">
        <v>22</v>
      </c>
      <c r="H217" s="7" t="s">
        <v>21</v>
      </c>
      <c r="I217" s="3">
        <v>4</v>
      </c>
      <c r="J217" s="5">
        <v>70.67</v>
      </c>
      <c r="K217" s="6">
        <v>0.05</v>
      </c>
      <c r="L217" s="5">
        <v>32.96</v>
      </c>
      <c r="M217" s="5">
        <f>I217*J217*(1-K217)</f>
        <v>268.54599999999999</v>
      </c>
      <c r="N217" s="5">
        <f>I217*L217</f>
        <v>131.84</v>
      </c>
      <c r="O217" s="5">
        <f>M217-N217</f>
        <v>136.70599999999999</v>
      </c>
      <c r="P217" s="2">
        <f>IFERROR(O217/M217,0)</f>
        <v>0.50905990035226734</v>
      </c>
      <c r="Q217" s="4">
        <f>YEAR(SalesDataTable[[#This Row],[Order Date]])</f>
        <v>2026</v>
      </c>
      <c r="R217" s="2" t="str">
        <f>"Q"&amp;ROUNDUP(MONTH(SalesDataTable[[#This Row],[Order Date]])/3,0)</f>
        <v>Q1</v>
      </c>
      <c r="S217" s="3">
        <f>MONTH(SalesDataTable[[#This Row],[Order Date]])</f>
        <v>2</v>
      </c>
      <c r="T217" s="2" t="str">
        <f>TEXT(SalesDataTable[[#This Row],[Order Date]],"mmm")</f>
        <v>Feb</v>
      </c>
    </row>
    <row r="218" spans="1:20" ht="15.75" x14ac:dyDescent="0.25">
      <c r="A218" s="9" t="s">
        <v>2543</v>
      </c>
      <c r="B218" s="8">
        <v>46070</v>
      </c>
      <c r="C218" s="7" t="s">
        <v>42</v>
      </c>
      <c r="D218" s="7" t="s">
        <v>41</v>
      </c>
      <c r="E218" s="7" t="s">
        <v>13</v>
      </c>
      <c r="F218" s="7" t="s">
        <v>12</v>
      </c>
      <c r="G218" s="7" t="s">
        <v>29</v>
      </c>
      <c r="H218" s="7" t="s">
        <v>72</v>
      </c>
      <c r="I218" s="3">
        <v>3</v>
      </c>
      <c r="J218" s="5">
        <v>134.91</v>
      </c>
      <c r="K218" s="6">
        <v>0</v>
      </c>
      <c r="L218" s="5">
        <v>67.69</v>
      </c>
      <c r="M218" s="5">
        <f>I218*J218*(1-K218)</f>
        <v>404.73</v>
      </c>
      <c r="N218" s="5">
        <f>I218*L218</f>
        <v>203.07</v>
      </c>
      <c r="O218" s="5">
        <f>M218-N218</f>
        <v>201.66000000000003</v>
      </c>
      <c r="P218" s="2">
        <f>IFERROR(O218/M218,0)</f>
        <v>0.49825809799125348</v>
      </c>
      <c r="Q218" s="4">
        <f>YEAR(SalesDataTable[[#This Row],[Order Date]])</f>
        <v>2026</v>
      </c>
      <c r="R218" s="2" t="str">
        <f>"Q"&amp;ROUNDUP(MONTH(SalesDataTable[[#This Row],[Order Date]])/3,0)</f>
        <v>Q1</v>
      </c>
      <c r="S218" s="3">
        <f>MONTH(SalesDataTable[[#This Row],[Order Date]])</f>
        <v>2</v>
      </c>
      <c r="T218" s="2" t="str">
        <f>TEXT(SalesDataTable[[#This Row],[Order Date]],"mmm")</f>
        <v>Feb</v>
      </c>
    </row>
    <row r="219" spans="1:20" ht="15.75" x14ac:dyDescent="0.25">
      <c r="A219" s="9" t="s">
        <v>2542</v>
      </c>
      <c r="B219" s="8">
        <v>46070</v>
      </c>
      <c r="C219" s="7" t="s">
        <v>5</v>
      </c>
      <c r="D219" s="7" t="s">
        <v>66</v>
      </c>
      <c r="E219" s="7" t="s">
        <v>3</v>
      </c>
      <c r="F219" s="7" t="s">
        <v>12</v>
      </c>
      <c r="G219" s="7" t="s">
        <v>22</v>
      </c>
      <c r="H219" s="7" t="s">
        <v>21</v>
      </c>
      <c r="I219" s="3">
        <v>1</v>
      </c>
      <c r="J219" s="5">
        <v>70.86</v>
      </c>
      <c r="K219" s="6">
        <v>0.1</v>
      </c>
      <c r="L219" s="5">
        <v>33.299999999999997</v>
      </c>
      <c r="M219" s="5">
        <f>I219*J219*(1-K219)</f>
        <v>63.774000000000001</v>
      </c>
      <c r="N219" s="5">
        <f>I219*L219</f>
        <v>33.299999999999997</v>
      </c>
      <c r="O219" s="5">
        <f>M219-N219</f>
        <v>30.474000000000004</v>
      </c>
      <c r="P219" s="2">
        <f>IFERROR(O219/M219,0)</f>
        <v>0.47784363533728486</v>
      </c>
      <c r="Q219" s="4">
        <f>YEAR(SalesDataTable[[#This Row],[Order Date]])</f>
        <v>2026</v>
      </c>
      <c r="R219" s="2" t="str">
        <f>"Q"&amp;ROUNDUP(MONTH(SalesDataTable[[#This Row],[Order Date]])/3,0)</f>
        <v>Q1</v>
      </c>
      <c r="S219" s="3">
        <f>MONTH(SalesDataTable[[#This Row],[Order Date]])</f>
        <v>2</v>
      </c>
      <c r="T219" s="2" t="str">
        <f>TEXT(SalesDataTable[[#This Row],[Order Date]],"mmm")</f>
        <v>Feb</v>
      </c>
    </row>
    <row r="220" spans="1:20" ht="15.75" x14ac:dyDescent="0.25">
      <c r="A220" s="9" t="s">
        <v>2541</v>
      </c>
      <c r="B220" s="8">
        <v>46070</v>
      </c>
      <c r="C220" s="7" t="s">
        <v>9</v>
      </c>
      <c r="D220" s="7" t="s">
        <v>8</v>
      </c>
      <c r="E220" s="7" t="s">
        <v>13</v>
      </c>
      <c r="F220" s="7" t="s">
        <v>2</v>
      </c>
      <c r="G220" s="7" t="s">
        <v>1</v>
      </c>
      <c r="H220" s="7" t="s">
        <v>7</v>
      </c>
      <c r="I220" s="3">
        <v>1</v>
      </c>
      <c r="J220" s="5">
        <v>104.35</v>
      </c>
      <c r="K220" s="6">
        <v>0</v>
      </c>
      <c r="L220" s="5">
        <v>51.49</v>
      </c>
      <c r="M220" s="5">
        <f>I220*J220*(1-K220)</f>
        <v>104.35</v>
      </c>
      <c r="N220" s="5">
        <f>I220*L220</f>
        <v>51.49</v>
      </c>
      <c r="O220" s="5">
        <f>M220-N220</f>
        <v>52.859999999999992</v>
      </c>
      <c r="P220" s="2">
        <f>IFERROR(O220/M220,0)</f>
        <v>0.50656444657402966</v>
      </c>
      <c r="Q220" s="4">
        <f>YEAR(SalesDataTable[[#This Row],[Order Date]])</f>
        <v>2026</v>
      </c>
      <c r="R220" s="2" t="str">
        <f>"Q"&amp;ROUNDUP(MONTH(SalesDataTable[[#This Row],[Order Date]])/3,0)</f>
        <v>Q1</v>
      </c>
      <c r="S220" s="3">
        <f>MONTH(SalesDataTable[[#This Row],[Order Date]])</f>
        <v>2</v>
      </c>
      <c r="T220" s="2" t="str">
        <f>TEXT(SalesDataTable[[#This Row],[Order Date]],"mmm")</f>
        <v>Feb</v>
      </c>
    </row>
    <row r="221" spans="1:20" ht="15.75" x14ac:dyDescent="0.25">
      <c r="A221" s="9" t="s">
        <v>2540</v>
      </c>
      <c r="B221" s="8">
        <v>46070</v>
      </c>
      <c r="C221" s="7" t="s">
        <v>15</v>
      </c>
      <c r="D221" s="7" t="s">
        <v>61</v>
      </c>
      <c r="E221" s="7" t="s">
        <v>3</v>
      </c>
      <c r="F221" s="7" t="s">
        <v>23</v>
      </c>
      <c r="G221" s="7" t="s">
        <v>34</v>
      </c>
      <c r="H221" s="7" t="s">
        <v>121</v>
      </c>
      <c r="I221" s="3">
        <v>2</v>
      </c>
      <c r="J221" s="5">
        <v>120.48</v>
      </c>
      <c r="K221" s="6">
        <v>0</v>
      </c>
      <c r="L221" s="5">
        <v>70.680000000000007</v>
      </c>
      <c r="M221" s="5">
        <f>I221*J221*(1-K221)</f>
        <v>240.96</v>
      </c>
      <c r="N221" s="5">
        <f>I221*L221</f>
        <v>141.36000000000001</v>
      </c>
      <c r="O221" s="5">
        <f>M221-N221</f>
        <v>99.6</v>
      </c>
      <c r="P221" s="2">
        <f>IFERROR(O221/M221,0)</f>
        <v>0.4133466135458167</v>
      </c>
      <c r="Q221" s="4">
        <f>YEAR(SalesDataTable[[#This Row],[Order Date]])</f>
        <v>2026</v>
      </c>
      <c r="R221" s="2" t="str">
        <f>"Q"&amp;ROUNDUP(MONTH(SalesDataTable[[#This Row],[Order Date]])/3,0)</f>
        <v>Q1</v>
      </c>
      <c r="S221" s="3">
        <f>MONTH(SalesDataTable[[#This Row],[Order Date]])</f>
        <v>2</v>
      </c>
      <c r="T221" s="2" t="str">
        <f>TEXT(SalesDataTable[[#This Row],[Order Date]],"mmm")</f>
        <v>Feb</v>
      </c>
    </row>
    <row r="222" spans="1:20" ht="15.75" x14ac:dyDescent="0.25">
      <c r="A222" s="9" t="s">
        <v>2539</v>
      </c>
      <c r="B222" s="8">
        <v>46070</v>
      </c>
      <c r="C222" s="7" t="s">
        <v>9</v>
      </c>
      <c r="D222" s="7" t="s">
        <v>8</v>
      </c>
      <c r="E222" s="7" t="s">
        <v>3</v>
      </c>
      <c r="F222" s="7" t="s">
        <v>23</v>
      </c>
      <c r="G222" s="7" t="s">
        <v>26</v>
      </c>
      <c r="H222" s="7" t="s">
        <v>56</v>
      </c>
      <c r="I222" s="3">
        <v>1</v>
      </c>
      <c r="J222" s="5">
        <v>339.52</v>
      </c>
      <c r="K222" s="6">
        <v>0.1</v>
      </c>
      <c r="L222" s="5">
        <v>191.19</v>
      </c>
      <c r="M222" s="5">
        <f>I222*J222*(1-K222)</f>
        <v>305.56799999999998</v>
      </c>
      <c r="N222" s="5">
        <f>I222*L222</f>
        <v>191.19</v>
      </c>
      <c r="O222" s="5">
        <f>M222-N222</f>
        <v>114.37799999999999</v>
      </c>
      <c r="P222" s="2">
        <f>IFERROR(O222/M222,0)</f>
        <v>0.3743127552623311</v>
      </c>
      <c r="Q222" s="4">
        <f>YEAR(SalesDataTable[[#This Row],[Order Date]])</f>
        <v>2026</v>
      </c>
      <c r="R222" s="2" t="str">
        <f>"Q"&amp;ROUNDUP(MONTH(SalesDataTable[[#This Row],[Order Date]])/3,0)</f>
        <v>Q1</v>
      </c>
      <c r="S222" s="3">
        <f>MONTH(SalesDataTable[[#This Row],[Order Date]])</f>
        <v>2</v>
      </c>
      <c r="T222" s="2" t="str">
        <f>TEXT(SalesDataTable[[#This Row],[Order Date]],"mmm")</f>
        <v>Feb</v>
      </c>
    </row>
    <row r="223" spans="1:20" ht="15.75" x14ac:dyDescent="0.25">
      <c r="A223" s="9" t="s">
        <v>2538</v>
      </c>
      <c r="B223" s="8">
        <v>46070</v>
      </c>
      <c r="C223" s="7" t="s">
        <v>9</v>
      </c>
      <c r="D223" s="7" t="s">
        <v>47</v>
      </c>
      <c r="E223" s="7" t="s">
        <v>60</v>
      </c>
      <c r="F223" s="7" t="s">
        <v>12</v>
      </c>
      <c r="G223" s="7" t="s">
        <v>22</v>
      </c>
      <c r="H223" s="7" t="s">
        <v>92</v>
      </c>
      <c r="I223" s="3">
        <v>5</v>
      </c>
      <c r="J223" s="5">
        <v>154.72999999999999</v>
      </c>
      <c r="K223" s="6">
        <v>0.1</v>
      </c>
      <c r="L223" s="5">
        <v>77.42</v>
      </c>
      <c r="M223" s="5">
        <f>I223*J223*(1-K223)</f>
        <v>696.28499999999997</v>
      </c>
      <c r="N223" s="5">
        <f>I223*L223</f>
        <v>387.1</v>
      </c>
      <c r="O223" s="5">
        <f>M223-N223</f>
        <v>309.18499999999995</v>
      </c>
      <c r="P223" s="2">
        <f>IFERROR(O223/M223,0)</f>
        <v>0.44404949122844806</v>
      </c>
      <c r="Q223" s="4">
        <f>YEAR(SalesDataTable[[#This Row],[Order Date]])</f>
        <v>2026</v>
      </c>
      <c r="R223" s="2" t="str">
        <f>"Q"&amp;ROUNDUP(MONTH(SalesDataTable[[#This Row],[Order Date]])/3,0)</f>
        <v>Q1</v>
      </c>
      <c r="S223" s="3">
        <f>MONTH(SalesDataTable[[#This Row],[Order Date]])</f>
        <v>2</v>
      </c>
      <c r="T223" s="2" t="str">
        <f>TEXT(SalesDataTable[[#This Row],[Order Date]],"mmm")</f>
        <v>Feb</v>
      </c>
    </row>
    <row r="224" spans="1:20" ht="15.75" x14ac:dyDescent="0.25">
      <c r="A224" s="9" t="s">
        <v>2537</v>
      </c>
      <c r="B224" s="8">
        <v>46070</v>
      </c>
      <c r="C224" s="7" t="s">
        <v>5</v>
      </c>
      <c r="D224" s="7" t="s">
        <v>69</v>
      </c>
      <c r="E224" s="7" t="s">
        <v>13</v>
      </c>
      <c r="F224" s="7" t="s">
        <v>12</v>
      </c>
      <c r="G224" s="7" t="s">
        <v>22</v>
      </c>
      <c r="H224" s="7" t="s">
        <v>44</v>
      </c>
      <c r="I224" s="3">
        <v>4</v>
      </c>
      <c r="J224" s="5">
        <v>93.98</v>
      </c>
      <c r="K224" s="6">
        <v>0.05</v>
      </c>
      <c r="L224" s="5">
        <v>44.6</v>
      </c>
      <c r="M224" s="5">
        <f>I224*J224*(1-K224)</f>
        <v>357.12400000000002</v>
      </c>
      <c r="N224" s="5">
        <f>I224*L224</f>
        <v>178.4</v>
      </c>
      <c r="O224" s="5">
        <f>M224-N224</f>
        <v>178.72400000000002</v>
      </c>
      <c r="P224" s="2">
        <f>IFERROR(O224/M224,0)</f>
        <v>0.50045362395134463</v>
      </c>
      <c r="Q224" s="4">
        <f>YEAR(SalesDataTable[[#This Row],[Order Date]])</f>
        <v>2026</v>
      </c>
      <c r="R224" s="2" t="str">
        <f>"Q"&amp;ROUNDUP(MONTH(SalesDataTable[[#This Row],[Order Date]])/3,0)</f>
        <v>Q1</v>
      </c>
      <c r="S224" s="3">
        <f>MONTH(SalesDataTable[[#This Row],[Order Date]])</f>
        <v>2</v>
      </c>
      <c r="T224" s="2" t="str">
        <f>TEXT(SalesDataTable[[#This Row],[Order Date]],"mmm")</f>
        <v>Feb</v>
      </c>
    </row>
    <row r="225" spans="1:20" ht="15.75" x14ac:dyDescent="0.25">
      <c r="A225" s="9" t="s">
        <v>2536</v>
      </c>
      <c r="B225" s="8">
        <v>46070</v>
      </c>
      <c r="C225" s="7" t="s">
        <v>42</v>
      </c>
      <c r="D225" s="7" t="s">
        <v>95</v>
      </c>
      <c r="E225" s="7" t="s">
        <v>3</v>
      </c>
      <c r="F225" s="7" t="s">
        <v>2</v>
      </c>
      <c r="G225" s="7" t="s">
        <v>26</v>
      </c>
      <c r="H225" s="7" t="s">
        <v>56</v>
      </c>
      <c r="I225" s="3">
        <v>2</v>
      </c>
      <c r="J225" s="5">
        <v>336.83</v>
      </c>
      <c r="K225" s="6">
        <v>0</v>
      </c>
      <c r="L225" s="5">
        <v>194.42</v>
      </c>
      <c r="M225" s="5">
        <f>I225*J225*(1-K225)</f>
        <v>673.66</v>
      </c>
      <c r="N225" s="5">
        <f>I225*L225</f>
        <v>388.84</v>
      </c>
      <c r="O225" s="5">
        <f>M225-N225</f>
        <v>284.82</v>
      </c>
      <c r="P225" s="2">
        <f>IFERROR(O225/M225,0)</f>
        <v>0.42279488169106078</v>
      </c>
      <c r="Q225" s="4">
        <f>YEAR(SalesDataTable[[#This Row],[Order Date]])</f>
        <v>2026</v>
      </c>
      <c r="R225" s="2" t="str">
        <f>"Q"&amp;ROUNDUP(MONTH(SalesDataTable[[#This Row],[Order Date]])/3,0)</f>
        <v>Q1</v>
      </c>
      <c r="S225" s="3">
        <f>MONTH(SalesDataTable[[#This Row],[Order Date]])</f>
        <v>2</v>
      </c>
      <c r="T225" s="2" t="str">
        <f>TEXT(SalesDataTable[[#This Row],[Order Date]],"mmm")</f>
        <v>Feb</v>
      </c>
    </row>
    <row r="226" spans="1:20" ht="15.75" x14ac:dyDescent="0.25">
      <c r="A226" s="9" t="s">
        <v>2535</v>
      </c>
      <c r="B226" s="8">
        <v>46071</v>
      </c>
      <c r="C226" s="7" t="s">
        <v>15</v>
      </c>
      <c r="D226" s="7" t="s">
        <v>61</v>
      </c>
      <c r="E226" s="7" t="s">
        <v>13</v>
      </c>
      <c r="F226" s="7" t="s">
        <v>23</v>
      </c>
      <c r="G226" s="7" t="s">
        <v>26</v>
      </c>
      <c r="H226" s="7" t="s">
        <v>56</v>
      </c>
      <c r="I226" s="3">
        <v>1</v>
      </c>
      <c r="J226" s="5">
        <v>338.93</v>
      </c>
      <c r="K226" s="6">
        <v>0</v>
      </c>
      <c r="L226" s="5">
        <v>197.92</v>
      </c>
      <c r="M226" s="5">
        <f>I226*J226*(1-K226)</f>
        <v>338.93</v>
      </c>
      <c r="N226" s="5">
        <f>I226*L226</f>
        <v>197.92</v>
      </c>
      <c r="O226" s="5">
        <f>M226-N226</f>
        <v>141.01000000000002</v>
      </c>
      <c r="P226" s="2">
        <f>IFERROR(O226/M226,0)</f>
        <v>0.41604461098161866</v>
      </c>
      <c r="Q226" s="4">
        <f>YEAR(SalesDataTable[[#This Row],[Order Date]])</f>
        <v>2026</v>
      </c>
      <c r="R226" s="2" t="str">
        <f>"Q"&amp;ROUNDUP(MONTH(SalesDataTable[[#This Row],[Order Date]])/3,0)</f>
        <v>Q1</v>
      </c>
      <c r="S226" s="3">
        <f>MONTH(SalesDataTable[[#This Row],[Order Date]])</f>
        <v>2</v>
      </c>
      <c r="T226" s="2" t="str">
        <f>TEXT(SalesDataTable[[#This Row],[Order Date]],"mmm")</f>
        <v>Feb</v>
      </c>
    </row>
    <row r="227" spans="1:20" ht="15.75" x14ac:dyDescent="0.25">
      <c r="A227" s="9" t="s">
        <v>2534</v>
      </c>
      <c r="B227" s="8">
        <v>46071</v>
      </c>
      <c r="C227" s="7" t="s">
        <v>42</v>
      </c>
      <c r="D227" s="7" t="s">
        <v>119</v>
      </c>
      <c r="E227" s="7" t="s">
        <v>3</v>
      </c>
      <c r="F227" s="7" t="s">
        <v>2</v>
      </c>
      <c r="G227" s="7" t="s">
        <v>26</v>
      </c>
      <c r="H227" s="7" t="s">
        <v>50</v>
      </c>
      <c r="I227" s="3">
        <v>5</v>
      </c>
      <c r="J227" s="5">
        <v>122.72</v>
      </c>
      <c r="K227" s="6">
        <v>0</v>
      </c>
      <c r="L227" s="5">
        <v>62.41</v>
      </c>
      <c r="M227" s="5">
        <f>I227*J227*(1-K227)</f>
        <v>613.6</v>
      </c>
      <c r="N227" s="5">
        <f>I227*L227</f>
        <v>312.04999999999995</v>
      </c>
      <c r="O227" s="5">
        <f>M227-N227</f>
        <v>301.55000000000007</v>
      </c>
      <c r="P227" s="2">
        <f>IFERROR(O227/M227,0)</f>
        <v>0.49144393741851378</v>
      </c>
      <c r="Q227" s="4">
        <f>YEAR(SalesDataTable[[#This Row],[Order Date]])</f>
        <v>2026</v>
      </c>
      <c r="R227" s="2" t="str">
        <f>"Q"&amp;ROUNDUP(MONTH(SalesDataTable[[#This Row],[Order Date]])/3,0)</f>
        <v>Q1</v>
      </c>
      <c r="S227" s="3">
        <f>MONTH(SalesDataTable[[#This Row],[Order Date]])</f>
        <v>2</v>
      </c>
      <c r="T227" s="2" t="str">
        <f>TEXT(SalesDataTable[[#This Row],[Order Date]],"mmm")</f>
        <v>Feb</v>
      </c>
    </row>
    <row r="228" spans="1:20" ht="15.75" x14ac:dyDescent="0.25">
      <c r="A228" s="9" t="s">
        <v>2533</v>
      </c>
      <c r="B228" s="8">
        <v>46071</v>
      </c>
      <c r="C228" s="7" t="s">
        <v>15</v>
      </c>
      <c r="D228" s="7" t="s">
        <v>51</v>
      </c>
      <c r="E228" s="7" t="s">
        <v>3</v>
      </c>
      <c r="F228" s="7" t="s">
        <v>2</v>
      </c>
      <c r="G228" s="7" t="s">
        <v>29</v>
      </c>
      <c r="H228" s="7" t="s">
        <v>72</v>
      </c>
      <c r="I228" s="3">
        <v>4</v>
      </c>
      <c r="J228" s="5">
        <v>135.63</v>
      </c>
      <c r="K228" s="6">
        <v>0.05</v>
      </c>
      <c r="L228" s="5">
        <v>65.900000000000006</v>
      </c>
      <c r="M228" s="5">
        <f>I228*J228*(1-K228)</f>
        <v>515.39400000000001</v>
      </c>
      <c r="N228" s="5">
        <f>I228*L228</f>
        <v>263.60000000000002</v>
      </c>
      <c r="O228" s="5">
        <f>M228-N228</f>
        <v>251.79399999999998</v>
      </c>
      <c r="P228" s="2">
        <f>IFERROR(O228/M228,0)</f>
        <v>0.4885466264644136</v>
      </c>
      <c r="Q228" s="4">
        <f>YEAR(SalesDataTable[[#This Row],[Order Date]])</f>
        <v>2026</v>
      </c>
      <c r="R228" s="2" t="str">
        <f>"Q"&amp;ROUNDUP(MONTH(SalesDataTable[[#This Row],[Order Date]])/3,0)</f>
        <v>Q1</v>
      </c>
      <c r="S228" s="3">
        <f>MONTH(SalesDataTable[[#This Row],[Order Date]])</f>
        <v>2</v>
      </c>
      <c r="T228" s="2" t="str">
        <f>TEXT(SalesDataTable[[#This Row],[Order Date]],"mmm")</f>
        <v>Feb</v>
      </c>
    </row>
    <row r="229" spans="1:20" ht="15.75" x14ac:dyDescent="0.25">
      <c r="A229" s="9" t="s">
        <v>2532</v>
      </c>
      <c r="B229" s="8">
        <v>46072</v>
      </c>
      <c r="C229" s="7" t="s">
        <v>5</v>
      </c>
      <c r="D229" s="7" t="s">
        <v>76</v>
      </c>
      <c r="E229" s="7" t="s">
        <v>3</v>
      </c>
      <c r="F229" s="7" t="s">
        <v>23</v>
      </c>
      <c r="G229" s="7" t="s">
        <v>26</v>
      </c>
      <c r="H229" s="7" t="s">
        <v>65</v>
      </c>
      <c r="I229" s="3">
        <v>2</v>
      </c>
      <c r="J229" s="5">
        <v>81.34</v>
      </c>
      <c r="K229" s="6">
        <v>0.05</v>
      </c>
      <c r="L229" s="5">
        <v>40.64</v>
      </c>
      <c r="M229" s="5">
        <f>I229*J229*(1-K229)</f>
        <v>154.54599999999999</v>
      </c>
      <c r="N229" s="5">
        <f>I229*L229</f>
        <v>81.28</v>
      </c>
      <c r="O229" s="5">
        <f>M229-N229</f>
        <v>73.265999999999991</v>
      </c>
      <c r="P229" s="2">
        <f>IFERROR(O229/M229,0)</f>
        <v>0.47407244445019603</v>
      </c>
      <c r="Q229" s="4">
        <f>YEAR(SalesDataTable[[#This Row],[Order Date]])</f>
        <v>2026</v>
      </c>
      <c r="R229" s="2" t="str">
        <f>"Q"&amp;ROUNDUP(MONTH(SalesDataTable[[#This Row],[Order Date]])/3,0)</f>
        <v>Q1</v>
      </c>
      <c r="S229" s="3">
        <f>MONTH(SalesDataTable[[#This Row],[Order Date]])</f>
        <v>2</v>
      </c>
      <c r="T229" s="2" t="str">
        <f>TEXT(SalesDataTable[[#This Row],[Order Date]],"mmm")</f>
        <v>Feb</v>
      </c>
    </row>
    <row r="230" spans="1:20" ht="15.75" x14ac:dyDescent="0.25">
      <c r="A230" s="9" t="s">
        <v>2531</v>
      </c>
      <c r="B230" s="8">
        <v>46072</v>
      </c>
      <c r="C230" s="7" t="s">
        <v>5</v>
      </c>
      <c r="D230" s="7" t="s">
        <v>114</v>
      </c>
      <c r="E230" s="7" t="s">
        <v>3</v>
      </c>
      <c r="F230" s="7" t="s">
        <v>2</v>
      </c>
      <c r="G230" s="7" t="s">
        <v>1</v>
      </c>
      <c r="H230" s="7" t="s">
        <v>17</v>
      </c>
      <c r="I230" s="3">
        <v>1</v>
      </c>
      <c r="J230" s="5">
        <v>41.01</v>
      </c>
      <c r="K230" s="6">
        <v>0.05</v>
      </c>
      <c r="L230" s="5">
        <v>16.489999999999998</v>
      </c>
      <c r="M230" s="5">
        <f>I230*J230*(1-K230)</f>
        <v>38.959499999999998</v>
      </c>
      <c r="N230" s="5">
        <f>I230*L230</f>
        <v>16.489999999999998</v>
      </c>
      <c r="O230" s="5">
        <f>M230-N230</f>
        <v>22.4695</v>
      </c>
      <c r="P230" s="2">
        <f>IFERROR(O230/M230,0)</f>
        <v>0.57673994789460847</v>
      </c>
      <c r="Q230" s="4">
        <f>YEAR(SalesDataTable[[#This Row],[Order Date]])</f>
        <v>2026</v>
      </c>
      <c r="R230" s="2" t="str">
        <f>"Q"&amp;ROUNDUP(MONTH(SalesDataTable[[#This Row],[Order Date]])/3,0)</f>
        <v>Q1</v>
      </c>
      <c r="S230" s="3">
        <f>MONTH(SalesDataTable[[#This Row],[Order Date]])</f>
        <v>2</v>
      </c>
      <c r="T230" s="2" t="str">
        <f>TEXT(SalesDataTable[[#This Row],[Order Date]],"mmm")</f>
        <v>Feb</v>
      </c>
    </row>
    <row r="231" spans="1:20" ht="15.75" x14ac:dyDescent="0.25">
      <c r="A231" s="9" t="s">
        <v>2530</v>
      </c>
      <c r="B231" s="8">
        <v>46072</v>
      </c>
      <c r="C231" s="7" t="s">
        <v>9</v>
      </c>
      <c r="D231" s="7" t="s">
        <v>45</v>
      </c>
      <c r="E231" s="7" t="s">
        <v>18</v>
      </c>
      <c r="F231" s="7" t="s">
        <v>12</v>
      </c>
      <c r="G231" s="7" t="s">
        <v>22</v>
      </c>
      <c r="H231" s="7" t="s">
        <v>92</v>
      </c>
      <c r="I231" s="3">
        <v>2</v>
      </c>
      <c r="J231" s="5">
        <v>153.03</v>
      </c>
      <c r="K231" s="6">
        <v>0</v>
      </c>
      <c r="L231" s="5">
        <v>81.02</v>
      </c>
      <c r="M231" s="5">
        <f>I231*J231*(1-K231)</f>
        <v>306.06</v>
      </c>
      <c r="N231" s="5">
        <f>I231*L231</f>
        <v>162.04</v>
      </c>
      <c r="O231" s="5">
        <f>M231-N231</f>
        <v>144.02000000000001</v>
      </c>
      <c r="P231" s="2">
        <f>IFERROR(O231/M231,0)</f>
        <v>0.47056132784421356</v>
      </c>
      <c r="Q231" s="4">
        <f>YEAR(SalesDataTable[[#This Row],[Order Date]])</f>
        <v>2026</v>
      </c>
      <c r="R231" s="2" t="str">
        <f>"Q"&amp;ROUNDUP(MONTH(SalesDataTable[[#This Row],[Order Date]])/3,0)</f>
        <v>Q1</v>
      </c>
      <c r="S231" s="3">
        <f>MONTH(SalesDataTable[[#This Row],[Order Date]])</f>
        <v>2</v>
      </c>
      <c r="T231" s="2" t="str">
        <f>TEXT(SalesDataTable[[#This Row],[Order Date]],"mmm")</f>
        <v>Feb</v>
      </c>
    </row>
    <row r="232" spans="1:20" ht="15.75" x14ac:dyDescent="0.25">
      <c r="A232" s="9" t="s">
        <v>2529</v>
      </c>
      <c r="B232" s="8">
        <v>46073</v>
      </c>
      <c r="C232" s="7" t="s">
        <v>9</v>
      </c>
      <c r="D232" s="7" t="s">
        <v>45</v>
      </c>
      <c r="E232" s="7" t="s">
        <v>3</v>
      </c>
      <c r="F232" s="7" t="s">
        <v>2</v>
      </c>
      <c r="G232" s="7" t="s">
        <v>34</v>
      </c>
      <c r="H232" s="7" t="s">
        <v>121</v>
      </c>
      <c r="I232" s="3">
        <v>2</v>
      </c>
      <c r="J232" s="5">
        <v>124.92</v>
      </c>
      <c r="K232" s="6">
        <v>0</v>
      </c>
      <c r="L232" s="5">
        <v>69.98</v>
      </c>
      <c r="M232" s="5">
        <f>I232*J232*(1-K232)</f>
        <v>249.84</v>
      </c>
      <c r="N232" s="5">
        <f>I232*L232</f>
        <v>139.96</v>
      </c>
      <c r="O232" s="5">
        <f>M232-N232</f>
        <v>109.88</v>
      </c>
      <c r="P232" s="2">
        <f>IFERROR(O232/M232,0)</f>
        <v>0.43980147294268329</v>
      </c>
      <c r="Q232" s="4">
        <f>YEAR(SalesDataTable[[#This Row],[Order Date]])</f>
        <v>2026</v>
      </c>
      <c r="R232" s="2" t="str">
        <f>"Q"&amp;ROUNDUP(MONTH(SalesDataTable[[#This Row],[Order Date]])/3,0)</f>
        <v>Q1</v>
      </c>
      <c r="S232" s="3">
        <f>MONTH(SalesDataTable[[#This Row],[Order Date]])</f>
        <v>2</v>
      </c>
      <c r="T232" s="2" t="str">
        <f>TEXT(SalesDataTable[[#This Row],[Order Date]],"mmm")</f>
        <v>Feb</v>
      </c>
    </row>
    <row r="233" spans="1:20" ht="15.75" x14ac:dyDescent="0.25">
      <c r="A233" s="9" t="s">
        <v>2528</v>
      </c>
      <c r="B233" s="8">
        <v>46073</v>
      </c>
      <c r="C233" s="7" t="s">
        <v>9</v>
      </c>
      <c r="D233" s="7" t="s">
        <v>8</v>
      </c>
      <c r="E233" s="7" t="s">
        <v>3</v>
      </c>
      <c r="F233" s="7" t="s">
        <v>12</v>
      </c>
      <c r="G233" s="7" t="s">
        <v>29</v>
      </c>
      <c r="H233" s="7" t="s">
        <v>72</v>
      </c>
      <c r="I233" s="3">
        <v>2</v>
      </c>
      <c r="J233" s="5">
        <v>136.55000000000001</v>
      </c>
      <c r="K233" s="6">
        <v>0</v>
      </c>
      <c r="L233" s="5">
        <v>68.84</v>
      </c>
      <c r="M233" s="5">
        <f>I233*J233*(1-K233)</f>
        <v>273.10000000000002</v>
      </c>
      <c r="N233" s="5">
        <f>I233*L233</f>
        <v>137.68</v>
      </c>
      <c r="O233" s="5">
        <f>M233-N233</f>
        <v>135.42000000000002</v>
      </c>
      <c r="P233" s="2">
        <f>IFERROR(O233/M233,0)</f>
        <v>0.49586232149395826</v>
      </c>
      <c r="Q233" s="4">
        <f>YEAR(SalesDataTable[[#This Row],[Order Date]])</f>
        <v>2026</v>
      </c>
      <c r="R233" s="2" t="str">
        <f>"Q"&amp;ROUNDUP(MONTH(SalesDataTable[[#This Row],[Order Date]])/3,0)</f>
        <v>Q1</v>
      </c>
      <c r="S233" s="3">
        <f>MONTH(SalesDataTable[[#This Row],[Order Date]])</f>
        <v>2</v>
      </c>
      <c r="T233" s="2" t="str">
        <f>TEXT(SalesDataTable[[#This Row],[Order Date]],"mmm")</f>
        <v>Feb</v>
      </c>
    </row>
    <row r="234" spans="1:20" ht="15.75" x14ac:dyDescent="0.25">
      <c r="A234" s="9" t="s">
        <v>2527</v>
      </c>
      <c r="B234" s="8">
        <v>46073</v>
      </c>
      <c r="C234" s="7" t="s">
        <v>5</v>
      </c>
      <c r="D234" s="7" t="s">
        <v>69</v>
      </c>
      <c r="E234" s="7" t="s">
        <v>60</v>
      </c>
      <c r="F234" s="7" t="s">
        <v>12</v>
      </c>
      <c r="G234" s="7" t="s">
        <v>26</v>
      </c>
      <c r="H234" s="7" t="s">
        <v>50</v>
      </c>
      <c r="I234" s="3">
        <v>15</v>
      </c>
      <c r="J234" s="5">
        <v>121.98</v>
      </c>
      <c r="K234" s="6">
        <v>0.1</v>
      </c>
      <c r="L234" s="5">
        <v>59.86</v>
      </c>
      <c r="M234" s="5">
        <f>I234*J234*(1-K234)</f>
        <v>1646.73</v>
      </c>
      <c r="N234" s="5">
        <f>I234*L234</f>
        <v>897.9</v>
      </c>
      <c r="O234" s="5">
        <f>M234-N234</f>
        <v>748.83</v>
      </c>
      <c r="P234" s="2">
        <f>IFERROR(O234/M234,0)</f>
        <v>0.45473757082217486</v>
      </c>
      <c r="Q234" s="4">
        <f>YEAR(SalesDataTable[[#This Row],[Order Date]])</f>
        <v>2026</v>
      </c>
      <c r="R234" s="2" t="str">
        <f>"Q"&amp;ROUNDUP(MONTH(SalesDataTable[[#This Row],[Order Date]])/3,0)</f>
        <v>Q1</v>
      </c>
      <c r="S234" s="3">
        <f>MONTH(SalesDataTable[[#This Row],[Order Date]])</f>
        <v>2</v>
      </c>
      <c r="T234" s="2" t="str">
        <f>TEXT(SalesDataTable[[#This Row],[Order Date]],"mmm")</f>
        <v>Feb</v>
      </c>
    </row>
    <row r="235" spans="1:20" ht="15.75" x14ac:dyDescent="0.25">
      <c r="A235" s="9" t="s">
        <v>2526</v>
      </c>
      <c r="B235" s="8">
        <v>46073</v>
      </c>
      <c r="C235" s="7" t="s">
        <v>9</v>
      </c>
      <c r="D235" s="7" t="s">
        <v>8</v>
      </c>
      <c r="E235" s="7" t="s">
        <v>3</v>
      </c>
      <c r="F235" s="7" t="s">
        <v>2</v>
      </c>
      <c r="G235" s="7" t="s">
        <v>29</v>
      </c>
      <c r="H235" s="7" t="s">
        <v>39</v>
      </c>
      <c r="I235" s="3">
        <v>1</v>
      </c>
      <c r="J235" s="5">
        <v>45.54</v>
      </c>
      <c r="K235" s="6">
        <v>0</v>
      </c>
      <c r="L235" s="5">
        <v>18.29</v>
      </c>
      <c r="M235" s="5">
        <f>I235*J235*(1-K235)</f>
        <v>45.54</v>
      </c>
      <c r="N235" s="5">
        <f>I235*L235</f>
        <v>18.29</v>
      </c>
      <c r="O235" s="5">
        <f>M235-N235</f>
        <v>27.25</v>
      </c>
      <c r="P235" s="2">
        <f>IFERROR(O235/M235,0)</f>
        <v>0.59837505489679399</v>
      </c>
      <c r="Q235" s="4">
        <f>YEAR(SalesDataTable[[#This Row],[Order Date]])</f>
        <v>2026</v>
      </c>
      <c r="R235" s="2" t="str">
        <f>"Q"&amp;ROUNDUP(MONTH(SalesDataTable[[#This Row],[Order Date]])/3,0)</f>
        <v>Q1</v>
      </c>
      <c r="S235" s="3">
        <f>MONTH(SalesDataTable[[#This Row],[Order Date]])</f>
        <v>2</v>
      </c>
      <c r="T235" s="2" t="str">
        <f>TEXT(SalesDataTable[[#This Row],[Order Date]],"mmm")</f>
        <v>Feb</v>
      </c>
    </row>
    <row r="236" spans="1:20" ht="15.75" x14ac:dyDescent="0.25">
      <c r="A236" s="9" t="s">
        <v>2525</v>
      </c>
      <c r="B236" s="8">
        <v>46073</v>
      </c>
      <c r="C236" s="7" t="s">
        <v>5</v>
      </c>
      <c r="D236" s="7" t="s">
        <v>114</v>
      </c>
      <c r="E236" s="7" t="s">
        <v>18</v>
      </c>
      <c r="F236" s="7" t="s">
        <v>23</v>
      </c>
      <c r="G236" s="7" t="s">
        <v>34</v>
      </c>
      <c r="H236" s="7" t="s">
        <v>33</v>
      </c>
      <c r="I236" s="3">
        <v>1</v>
      </c>
      <c r="J236" s="5">
        <v>51.73</v>
      </c>
      <c r="K236" s="6">
        <v>0</v>
      </c>
      <c r="L236" s="5">
        <v>21.83</v>
      </c>
      <c r="M236" s="5">
        <f>I236*J236*(1-K236)</f>
        <v>51.73</v>
      </c>
      <c r="N236" s="5">
        <f>I236*L236</f>
        <v>21.83</v>
      </c>
      <c r="O236" s="5">
        <f>M236-N236</f>
        <v>29.9</v>
      </c>
      <c r="P236" s="2">
        <f>IFERROR(O236/M236,0)</f>
        <v>0.57800115986854828</v>
      </c>
      <c r="Q236" s="4">
        <f>YEAR(SalesDataTable[[#This Row],[Order Date]])</f>
        <v>2026</v>
      </c>
      <c r="R236" s="2" t="str">
        <f>"Q"&amp;ROUNDUP(MONTH(SalesDataTable[[#This Row],[Order Date]])/3,0)</f>
        <v>Q1</v>
      </c>
      <c r="S236" s="3">
        <f>MONTH(SalesDataTable[[#This Row],[Order Date]])</f>
        <v>2</v>
      </c>
      <c r="T236" s="2" t="str">
        <f>TEXT(SalesDataTable[[#This Row],[Order Date]],"mmm")</f>
        <v>Feb</v>
      </c>
    </row>
    <row r="237" spans="1:20" ht="15.75" x14ac:dyDescent="0.25">
      <c r="A237" s="9" t="s">
        <v>2524</v>
      </c>
      <c r="B237" s="8">
        <v>46073</v>
      </c>
      <c r="C237" s="7" t="s">
        <v>9</v>
      </c>
      <c r="D237" s="7" t="s">
        <v>8</v>
      </c>
      <c r="E237" s="7" t="s">
        <v>18</v>
      </c>
      <c r="F237" s="7" t="s">
        <v>23</v>
      </c>
      <c r="G237" s="7" t="s">
        <v>26</v>
      </c>
      <c r="H237" s="7" t="s">
        <v>65</v>
      </c>
      <c r="I237" s="3">
        <v>2</v>
      </c>
      <c r="J237" s="5">
        <v>80.510000000000005</v>
      </c>
      <c r="K237" s="6">
        <v>0.05</v>
      </c>
      <c r="L237" s="5">
        <v>38.630000000000003</v>
      </c>
      <c r="M237" s="5">
        <f>I237*J237*(1-K237)</f>
        <v>152.96899999999999</v>
      </c>
      <c r="N237" s="5">
        <f>I237*L237</f>
        <v>77.260000000000005</v>
      </c>
      <c r="O237" s="5">
        <f>M237-N237</f>
        <v>75.708999999999989</v>
      </c>
      <c r="P237" s="2">
        <f>IFERROR(O237/M237,0)</f>
        <v>0.4949303453640933</v>
      </c>
      <c r="Q237" s="4">
        <f>YEAR(SalesDataTable[[#This Row],[Order Date]])</f>
        <v>2026</v>
      </c>
      <c r="R237" s="2" t="str">
        <f>"Q"&amp;ROUNDUP(MONTH(SalesDataTable[[#This Row],[Order Date]])/3,0)</f>
        <v>Q1</v>
      </c>
      <c r="S237" s="3">
        <f>MONTH(SalesDataTable[[#This Row],[Order Date]])</f>
        <v>2</v>
      </c>
      <c r="T237" s="2" t="str">
        <f>TEXT(SalesDataTable[[#This Row],[Order Date]],"mmm")</f>
        <v>Feb</v>
      </c>
    </row>
    <row r="238" spans="1:20" ht="15.75" x14ac:dyDescent="0.25">
      <c r="A238" s="9" t="s">
        <v>2523</v>
      </c>
      <c r="B238" s="8">
        <v>46073</v>
      </c>
      <c r="C238" s="7" t="s">
        <v>15</v>
      </c>
      <c r="D238" s="7" t="s">
        <v>14</v>
      </c>
      <c r="E238" s="7" t="s">
        <v>3</v>
      </c>
      <c r="F238" s="7" t="s">
        <v>2</v>
      </c>
      <c r="G238" s="7" t="s">
        <v>34</v>
      </c>
      <c r="H238" s="7" t="s">
        <v>74</v>
      </c>
      <c r="I238" s="3">
        <v>1</v>
      </c>
      <c r="J238" s="5">
        <v>36.31</v>
      </c>
      <c r="K238" s="6">
        <v>0</v>
      </c>
      <c r="L238" s="5">
        <v>14</v>
      </c>
      <c r="M238" s="5">
        <f>I238*J238*(1-K238)</f>
        <v>36.31</v>
      </c>
      <c r="N238" s="5">
        <f>I238*L238</f>
        <v>14</v>
      </c>
      <c r="O238" s="5">
        <f>M238-N238</f>
        <v>22.310000000000002</v>
      </c>
      <c r="P238" s="2">
        <f>IFERROR(O238/M238,0)</f>
        <v>0.61443128614706699</v>
      </c>
      <c r="Q238" s="4">
        <f>YEAR(SalesDataTable[[#This Row],[Order Date]])</f>
        <v>2026</v>
      </c>
      <c r="R238" s="2" t="str">
        <f>"Q"&amp;ROUNDUP(MONTH(SalesDataTable[[#This Row],[Order Date]])/3,0)</f>
        <v>Q1</v>
      </c>
      <c r="S238" s="3">
        <f>MONTH(SalesDataTable[[#This Row],[Order Date]])</f>
        <v>2</v>
      </c>
      <c r="T238" s="2" t="str">
        <f>TEXT(SalesDataTable[[#This Row],[Order Date]],"mmm")</f>
        <v>Feb</v>
      </c>
    </row>
    <row r="239" spans="1:20" ht="15.75" x14ac:dyDescent="0.25">
      <c r="A239" s="9" t="s">
        <v>2522</v>
      </c>
      <c r="B239" s="8">
        <v>46073</v>
      </c>
      <c r="C239" s="7" t="s">
        <v>5</v>
      </c>
      <c r="D239" s="7" t="s">
        <v>76</v>
      </c>
      <c r="E239" s="7" t="s">
        <v>3</v>
      </c>
      <c r="F239" s="7" t="s">
        <v>23</v>
      </c>
      <c r="G239" s="7" t="s">
        <v>1</v>
      </c>
      <c r="H239" s="7" t="s">
        <v>11</v>
      </c>
      <c r="I239" s="3">
        <v>1</v>
      </c>
      <c r="J239" s="5">
        <v>82.86</v>
      </c>
      <c r="K239" s="6">
        <v>0.05</v>
      </c>
      <c r="L239" s="5">
        <v>42.3</v>
      </c>
      <c r="M239" s="5">
        <f>I239*J239*(1-K239)</f>
        <v>78.716999999999999</v>
      </c>
      <c r="N239" s="5">
        <f>I239*L239</f>
        <v>42.3</v>
      </c>
      <c r="O239" s="5">
        <f>M239-N239</f>
        <v>36.417000000000002</v>
      </c>
      <c r="P239" s="2">
        <f>IFERROR(O239/M239,0)</f>
        <v>0.46263196005945351</v>
      </c>
      <c r="Q239" s="4">
        <f>YEAR(SalesDataTable[[#This Row],[Order Date]])</f>
        <v>2026</v>
      </c>
      <c r="R239" s="2" t="str">
        <f>"Q"&amp;ROUNDUP(MONTH(SalesDataTable[[#This Row],[Order Date]])/3,0)</f>
        <v>Q1</v>
      </c>
      <c r="S239" s="3">
        <f>MONTH(SalesDataTable[[#This Row],[Order Date]])</f>
        <v>2</v>
      </c>
      <c r="T239" s="2" t="str">
        <f>TEXT(SalesDataTable[[#This Row],[Order Date]],"mmm")</f>
        <v>Feb</v>
      </c>
    </row>
    <row r="240" spans="1:20" ht="15.75" x14ac:dyDescent="0.25">
      <c r="A240" s="9" t="s">
        <v>2521</v>
      </c>
      <c r="B240" s="8">
        <v>46074</v>
      </c>
      <c r="C240" s="7" t="s">
        <v>42</v>
      </c>
      <c r="D240" s="7" t="s">
        <v>95</v>
      </c>
      <c r="E240" s="7" t="s">
        <v>13</v>
      </c>
      <c r="F240" s="7" t="s">
        <v>2</v>
      </c>
      <c r="G240" s="7" t="s">
        <v>1</v>
      </c>
      <c r="H240" s="7" t="s">
        <v>7</v>
      </c>
      <c r="I240" s="3">
        <v>2</v>
      </c>
      <c r="J240" s="5">
        <v>103.03</v>
      </c>
      <c r="K240" s="6">
        <v>0.05</v>
      </c>
      <c r="L240" s="5">
        <v>50.73</v>
      </c>
      <c r="M240" s="5">
        <f>I240*J240*(1-K240)</f>
        <v>195.75700000000001</v>
      </c>
      <c r="N240" s="5">
        <f>I240*L240</f>
        <v>101.46</v>
      </c>
      <c r="O240" s="5">
        <f>M240-N240</f>
        <v>94.297000000000011</v>
      </c>
      <c r="P240" s="2">
        <f>IFERROR(O240/M240,0)</f>
        <v>0.48170435795399402</v>
      </c>
      <c r="Q240" s="4">
        <f>YEAR(SalesDataTable[[#This Row],[Order Date]])</f>
        <v>2026</v>
      </c>
      <c r="R240" s="2" t="str">
        <f>"Q"&amp;ROUNDUP(MONTH(SalesDataTable[[#This Row],[Order Date]])/3,0)</f>
        <v>Q1</v>
      </c>
      <c r="S240" s="3">
        <f>MONTH(SalesDataTable[[#This Row],[Order Date]])</f>
        <v>2</v>
      </c>
      <c r="T240" s="2" t="str">
        <f>TEXT(SalesDataTable[[#This Row],[Order Date]],"mmm")</f>
        <v>Feb</v>
      </c>
    </row>
    <row r="241" spans="1:20" ht="15.75" x14ac:dyDescent="0.25">
      <c r="A241" s="9" t="s">
        <v>2520</v>
      </c>
      <c r="B241" s="8">
        <v>46074</v>
      </c>
      <c r="C241" s="7" t="s">
        <v>9</v>
      </c>
      <c r="D241" s="7" t="s">
        <v>47</v>
      </c>
      <c r="E241" s="7" t="s">
        <v>3</v>
      </c>
      <c r="F241" s="7" t="s">
        <v>12</v>
      </c>
      <c r="G241" s="7" t="s">
        <v>29</v>
      </c>
      <c r="H241" s="7" t="s">
        <v>28</v>
      </c>
      <c r="I241" s="3">
        <v>1</v>
      </c>
      <c r="J241" s="5">
        <v>36.39</v>
      </c>
      <c r="K241" s="6">
        <v>0</v>
      </c>
      <c r="L241" s="5">
        <v>13.49</v>
      </c>
      <c r="M241" s="5">
        <f>I241*J241*(1-K241)</f>
        <v>36.39</v>
      </c>
      <c r="N241" s="5">
        <f>I241*L241</f>
        <v>13.49</v>
      </c>
      <c r="O241" s="5">
        <f>M241-N241</f>
        <v>22.9</v>
      </c>
      <c r="P241" s="2">
        <f>IFERROR(O241/M241,0)</f>
        <v>0.62929376202253362</v>
      </c>
      <c r="Q241" s="4">
        <f>YEAR(SalesDataTable[[#This Row],[Order Date]])</f>
        <v>2026</v>
      </c>
      <c r="R241" s="2" t="str">
        <f>"Q"&amp;ROUNDUP(MONTH(SalesDataTable[[#This Row],[Order Date]])/3,0)</f>
        <v>Q1</v>
      </c>
      <c r="S241" s="3">
        <f>MONTH(SalesDataTable[[#This Row],[Order Date]])</f>
        <v>2</v>
      </c>
      <c r="T241" s="2" t="str">
        <f>TEXT(SalesDataTable[[#This Row],[Order Date]],"mmm")</f>
        <v>Feb</v>
      </c>
    </row>
    <row r="242" spans="1:20" ht="15.75" x14ac:dyDescent="0.25">
      <c r="A242" s="9" t="s">
        <v>2519</v>
      </c>
      <c r="B242" s="8">
        <v>46075</v>
      </c>
      <c r="C242" s="7" t="s">
        <v>5</v>
      </c>
      <c r="D242" s="7" t="s">
        <v>69</v>
      </c>
      <c r="E242" s="7" t="s">
        <v>3</v>
      </c>
      <c r="F242" s="7" t="s">
        <v>23</v>
      </c>
      <c r="G242" s="7" t="s">
        <v>26</v>
      </c>
      <c r="H242" s="7" t="s">
        <v>50</v>
      </c>
      <c r="I242" s="3">
        <v>1</v>
      </c>
      <c r="J242" s="5">
        <v>124.93</v>
      </c>
      <c r="K242" s="6">
        <v>0.1</v>
      </c>
      <c r="L242" s="5">
        <v>59.74</v>
      </c>
      <c r="M242" s="5">
        <f>I242*J242*(1-K242)</f>
        <v>112.43700000000001</v>
      </c>
      <c r="N242" s="5">
        <f>I242*L242</f>
        <v>59.74</v>
      </c>
      <c r="O242" s="5">
        <f>M242-N242</f>
        <v>52.69700000000001</v>
      </c>
      <c r="P242" s="2">
        <f>IFERROR(O242/M242,0)</f>
        <v>0.46868023871145625</v>
      </c>
      <c r="Q242" s="4">
        <f>YEAR(SalesDataTable[[#This Row],[Order Date]])</f>
        <v>2026</v>
      </c>
      <c r="R242" s="2" t="str">
        <f>"Q"&amp;ROUNDUP(MONTH(SalesDataTable[[#This Row],[Order Date]])/3,0)</f>
        <v>Q1</v>
      </c>
      <c r="S242" s="3">
        <f>MONTH(SalesDataTable[[#This Row],[Order Date]])</f>
        <v>2</v>
      </c>
      <c r="T242" s="2" t="str">
        <f>TEXT(SalesDataTable[[#This Row],[Order Date]],"mmm")</f>
        <v>Feb</v>
      </c>
    </row>
    <row r="243" spans="1:20" ht="15.75" x14ac:dyDescent="0.25">
      <c r="A243" s="9" t="s">
        <v>2518</v>
      </c>
      <c r="B243" s="8">
        <v>46075</v>
      </c>
      <c r="C243" s="7" t="s">
        <v>9</v>
      </c>
      <c r="D243" s="7" t="s">
        <v>45</v>
      </c>
      <c r="E243" s="7" t="s">
        <v>18</v>
      </c>
      <c r="F243" s="7" t="s">
        <v>23</v>
      </c>
      <c r="G243" s="7" t="s">
        <v>1</v>
      </c>
      <c r="H243" s="7" t="s">
        <v>7</v>
      </c>
      <c r="I243" s="3">
        <v>1</v>
      </c>
      <c r="J243" s="5">
        <v>101.19</v>
      </c>
      <c r="K243" s="6">
        <v>0.05</v>
      </c>
      <c r="L243" s="5">
        <v>49.14</v>
      </c>
      <c r="M243" s="5">
        <f>I243*J243*(1-K243)</f>
        <v>96.130499999999998</v>
      </c>
      <c r="N243" s="5">
        <f>I243*L243</f>
        <v>49.14</v>
      </c>
      <c r="O243" s="5">
        <f>M243-N243</f>
        <v>46.990499999999997</v>
      </c>
      <c r="P243" s="2">
        <f>IFERROR(O243/M243,0)</f>
        <v>0.48881988546819166</v>
      </c>
      <c r="Q243" s="4">
        <f>YEAR(SalesDataTable[[#This Row],[Order Date]])</f>
        <v>2026</v>
      </c>
      <c r="R243" s="2" t="str">
        <f>"Q"&amp;ROUNDUP(MONTH(SalesDataTable[[#This Row],[Order Date]])/3,0)</f>
        <v>Q1</v>
      </c>
      <c r="S243" s="3">
        <f>MONTH(SalesDataTable[[#This Row],[Order Date]])</f>
        <v>2</v>
      </c>
      <c r="T243" s="2" t="str">
        <f>TEXT(SalesDataTable[[#This Row],[Order Date]],"mmm")</f>
        <v>Feb</v>
      </c>
    </row>
    <row r="244" spans="1:20" ht="15.75" x14ac:dyDescent="0.25">
      <c r="A244" s="9" t="s">
        <v>2517</v>
      </c>
      <c r="B244" s="8">
        <v>46075</v>
      </c>
      <c r="C244" s="7" t="s">
        <v>15</v>
      </c>
      <c r="D244" s="7" t="s">
        <v>61</v>
      </c>
      <c r="E244" s="7" t="s">
        <v>3</v>
      </c>
      <c r="F244" s="7" t="s">
        <v>23</v>
      </c>
      <c r="G244" s="7" t="s">
        <v>34</v>
      </c>
      <c r="H244" s="7" t="s">
        <v>33</v>
      </c>
      <c r="I244" s="3">
        <v>2</v>
      </c>
      <c r="J244" s="5">
        <v>51.2</v>
      </c>
      <c r="K244" s="6">
        <v>0</v>
      </c>
      <c r="L244" s="5">
        <v>21.38</v>
      </c>
      <c r="M244" s="5">
        <f>I244*J244*(1-K244)</f>
        <v>102.4</v>
      </c>
      <c r="N244" s="5">
        <f>I244*L244</f>
        <v>42.76</v>
      </c>
      <c r="O244" s="5">
        <f>M244-N244</f>
        <v>59.640000000000008</v>
      </c>
      <c r="P244" s="2">
        <f>IFERROR(O244/M244,0)</f>
        <v>0.58242187500000009</v>
      </c>
      <c r="Q244" s="4">
        <f>YEAR(SalesDataTable[[#This Row],[Order Date]])</f>
        <v>2026</v>
      </c>
      <c r="R244" s="2" t="str">
        <f>"Q"&amp;ROUNDUP(MONTH(SalesDataTable[[#This Row],[Order Date]])/3,0)</f>
        <v>Q1</v>
      </c>
      <c r="S244" s="3">
        <f>MONTH(SalesDataTable[[#This Row],[Order Date]])</f>
        <v>2</v>
      </c>
      <c r="T244" s="2" t="str">
        <f>TEXT(SalesDataTable[[#This Row],[Order Date]],"mmm")</f>
        <v>Feb</v>
      </c>
    </row>
    <row r="245" spans="1:20" ht="15.75" x14ac:dyDescent="0.25">
      <c r="A245" s="9" t="s">
        <v>2516</v>
      </c>
      <c r="B245" s="8">
        <v>46075</v>
      </c>
      <c r="C245" s="7" t="s">
        <v>15</v>
      </c>
      <c r="D245" s="7" t="s">
        <v>51</v>
      </c>
      <c r="E245" s="7" t="s">
        <v>3</v>
      </c>
      <c r="F245" s="7" t="s">
        <v>23</v>
      </c>
      <c r="G245" s="7" t="s">
        <v>26</v>
      </c>
      <c r="H245" s="7" t="s">
        <v>65</v>
      </c>
      <c r="I245" s="3">
        <v>1</v>
      </c>
      <c r="J245" s="5">
        <v>81.81</v>
      </c>
      <c r="K245" s="6">
        <v>0</v>
      </c>
      <c r="L245" s="5">
        <v>40.32</v>
      </c>
      <c r="M245" s="5">
        <f>I245*J245*(1-K245)</f>
        <v>81.81</v>
      </c>
      <c r="N245" s="5">
        <f>I245*L245</f>
        <v>40.32</v>
      </c>
      <c r="O245" s="5">
        <f>M245-N245</f>
        <v>41.49</v>
      </c>
      <c r="P245" s="2">
        <f>IFERROR(O245/M245,0)</f>
        <v>0.50715071507150711</v>
      </c>
      <c r="Q245" s="4">
        <f>YEAR(SalesDataTable[[#This Row],[Order Date]])</f>
        <v>2026</v>
      </c>
      <c r="R245" s="2" t="str">
        <f>"Q"&amp;ROUNDUP(MONTH(SalesDataTable[[#This Row],[Order Date]])/3,0)</f>
        <v>Q1</v>
      </c>
      <c r="S245" s="3">
        <f>MONTH(SalesDataTable[[#This Row],[Order Date]])</f>
        <v>2</v>
      </c>
      <c r="T245" s="2" t="str">
        <f>TEXT(SalesDataTable[[#This Row],[Order Date]],"mmm")</f>
        <v>Feb</v>
      </c>
    </row>
    <row r="246" spans="1:20" ht="15.75" x14ac:dyDescent="0.25">
      <c r="A246" s="9" t="s">
        <v>2515</v>
      </c>
      <c r="B246" s="8">
        <v>46075</v>
      </c>
      <c r="C246" s="7" t="s">
        <v>42</v>
      </c>
      <c r="D246" s="7" t="s">
        <v>41</v>
      </c>
      <c r="E246" s="7" t="s">
        <v>13</v>
      </c>
      <c r="F246" s="7" t="s">
        <v>12</v>
      </c>
      <c r="G246" s="7" t="s">
        <v>22</v>
      </c>
      <c r="H246" s="7" t="s">
        <v>92</v>
      </c>
      <c r="I246" s="3">
        <v>1</v>
      </c>
      <c r="J246" s="5">
        <v>152.96</v>
      </c>
      <c r="K246" s="6">
        <v>0</v>
      </c>
      <c r="L246" s="5">
        <v>79.510000000000005</v>
      </c>
      <c r="M246" s="5">
        <f>I246*J246*(1-K246)</f>
        <v>152.96</v>
      </c>
      <c r="N246" s="5">
        <f>I246*L246</f>
        <v>79.510000000000005</v>
      </c>
      <c r="O246" s="5">
        <f>M246-N246</f>
        <v>73.45</v>
      </c>
      <c r="P246" s="2">
        <f>IFERROR(O246/M246,0)</f>
        <v>0.48019089958158995</v>
      </c>
      <c r="Q246" s="4">
        <f>YEAR(SalesDataTable[[#This Row],[Order Date]])</f>
        <v>2026</v>
      </c>
      <c r="R246" s="2" t="str">
        <f>"Q"&amp;ROUNDUP(MONTH(SalesDataTable[[#This Row],[Order Date]])/3,0)</f>
        <v>Q1</v>
      </c>
      <c r="S246" s="3">
        <f>MONTH(SalesDataTable[[#This Row],[Order Date]])</f>
        <v>2</v>
      </c>
      <c r="T246" s="2" t="str">
        <f>TEXT(SalesDataTable[[#This Row],[Order Date]],"mmm")</f>
        <v>Feb</v>
      </c>
    </row>
    <row r="247" spans="1:20" ht="15.75" x14ac:dyDescent="0.25">
      <c r="A247" s="9" t="s">
        <v>2514</v>
      </c>
      <c r="B247" s="8">
        <v>46076</v>
      </c>
      <c r="C247" s="7" t="s">
        <v>15</v>
      </c>
      <c r="D247" s="7" t="s">
        <v>14</v>
      </c>
      <c r="E247" s="7" t="s">
        <v>18</v>
      </c>
      <c r="F247" s="7" t="s">
        <v>12</v>
      </c>
      <c r="G247" s="7" t="s">
        <v>29</v>
      </c>
      <c r="H247" s="7" t="s">
        <v>88</v>
      </c>
      <c r="I247" s="3">
        <v>1</v>
      </c>
      <c r="J247" s="5">
        <v>166.13</v>
      </c>
      <c r="K247" s="6">
        <v>0.05</v>
      </c>
      <c r="L247" s="5">
        <v>85.7</v>
      </c>
      <c r="M247" s="5">
        <f>I247*J247*(1-K247)</f>
        <v>157.8235</v>
      </c>
      <c r="N247" s="5">
        <f>I247*L247</f>
        <v>85.7</v>
      </c>
      <c r="O247" s="5">
        <f>M247-N247</f>
        <v>72.123499999999993</v>
      </c>
      <c r="P247" s="2">
        <f>IFERROR(O247/M247,0)</f>
        <v>0.45698834457479398</v>
      </c>
      <c r="Q247" s="4">
        <f>YEAR(SalesDataTable[[#This Row],[Order Date]])</f>
        <v>2026</v>
      </c>
      <c r="R247" s="2" t="str">
        <f>"Q"&amp;ROUNDUP(MONTH(SalesDataTable[[#This Row],[Order Date]])/3,0)</f>
        <v>Q1</v>
      </c>
      <c r="S247" s="3">
        <f>MONTH(SalesDataTable[[#This Row],[Order Date]])</f>
        <v>2</v>
      </c>
      <c r="T247" s="2" t="str">
        <f>TEXT(SalesDataTable[[#This Row],[Order Date]],"mmm")</f>
        <v>Feb</v>
      </c>
    </row>
    <row r="248" spans="1:20" ht="15.75" x14ac:dyDescent="0.25">
      <c r="A248" s="9" t="s">
        <v>2513</v>
      </c>
      <c r="B248" s="8">
        <v>46076</v>
      </c>
      <c r="C248" s="7" t="s">
        <v>42</v>
      </c>
      <c r="D248" s="7" t="s">
        <v>41</v>
      </c>
      <c r="E248" s="7" t="s">
        <v>3</v>
      </c>
      <c r="F248" s="7" t="s">
        <v>2</v>
      </c>
      <c r="G248" s="7" t="s">
        <v>26</v>
      </c>
      <c r="H248" s="7" t="s">
        <v>25</v>
      </c>
      <c r="I248" s="3">
        <v>3</v>
      </c>
      <c r="J248" s="5">
        <v>193.18</v>
      </c>
      <c r="K248" s="6">
        <v>0.05</v>
      </c>
      <c r="L248" s="5">
        <v>106.19</v>
      </c>
      <c r="M248" s="5">
        <f>I248*J248*(1-K248)</f>
        <v>550.56299999999999</v>
      </c>
      <c r="N248" s="5">
        <f>I248*L248</f>
        <v>318.57</v>
      </c>
      <c r="O248" s="5">
        <f>M248-N248</f>
        <v>231.99299999999999</v>
      </c>
      <c r="P248" s="2">
        <f>IFERROR(O248/M248,0)</f>
        <v>0.42137412067283853</v>
      </c>
      <c r="Q248" s="4">
        <f>YEAR(SalesDataTable[[#This Row],[Order Date]])</f>
        <v>2026</v>
      </c>
      <c r="R248" s="2" t="str">
        <f>"Q"&amp;ROUNDUP(MONTH(SalesDataTable[[#This Row],[Order Date]])/3,0)</f>
        <v>Q1</v>
      </c>
      <c r="S248" s="3">
        <f>MONTH(SalesDataTable[[#This Row],[Order Date]])</f>
        <v>2</v>
      </c>
      <c r="T248" s="2" t="str">
        <f>TEXT(SalesDataTable[[#This Row],[Order Date]],"mmm")</f>
        <v>Feb</v>
      </c>
    </row>
    <row r="249" spans="1:20" ht="15.75" x14ac:dyDescent="0.25">
      <c r="A249" s="9" t="s">
        <v>2512</v>
      </c>
      <c r="B249" s="8">
        <v>46076</v>
      </c>
      <c r="C249" s="7" t="s">
        <v>5</v>
      </c>
      <c r="D249" s="7" t="s">
        <v>4</v>
      </c>
      <c r="E249" s="7" t="s">
        <v>3</v>
      </c>
      <c r="F249" s="7" t="s">
        <v>23</v>
      </c>
      <c r="G249" s="7" t="s">
        <v>1</v>
      </c>
      <c r="H249" s="7" t="s">
        <v>11</v>
      </c>
      <c r="I249" s="3">
        <v>1</v>
      </c>
      <c r="J249" s="5">
        <v>80.42</v>
      </c>
      <c r="K249" s="6">
        <v>0</v>
      </c>
      <c r="L249" s="5">
        <v>41.72</v>
      </c>
      <c r="M249" s="5">
        <f>I249*J249*(1-K249)</f>
        <v>80.42</v>
      </c>
      <c r="N249" s="5">
        <f>I249*L249</f>
        <v>41.72</v>
      </c>
      <c r="O249" s="5">
        <f>M249-N249</f>
        <v>38.700000000000003</v>
      </c>
      <c r="P249" s="2">
        <f>IFERROR(O249/M249,0)</f>
        <v>0.4812235762248197</v>
      </c>
      <c r="Q249" s="4">
        <f>YEAR(SalesDataTable[[#This Row],[Order Date]])</f>
        <v>2026</v>
      </c>
      <c r="R249" s="2" t="str">
        <f>"Q"&amp;ROUNDUP(MONTH(SalesDataTable[[#This Row],[Order Date]])/3,0)</f>
        <v>Q1</v>
      </c>
      <c r="S249" s="3">
        <f>MONTH(SalesDataTable[[#This Row],[Order Date]])</f>
        <v>2</v>
      </c>
      <c r="T249" s="2" t="str">
        <f>TEXT(SalesDataTable[[#This Row],[Order Date]],"mmm")</f>
        <v>Feb</v>
      </c>
    </row>
    <row r="250" spans="1:20" ht="15.75" x14ac:dyDescent="0.25">
      <c r="A250" s="9" t="s">
        <v>2511</v>
      </c>
      <c r="B250" s="8">
        <v>46076</v>
      </c>
      <c r="C250" s="7" t="s">
        <v>15</v>
      </c>
      <c r="D250" s="7" t="s">
        <v>19</v>
      </c>
      <c r="E250" s="7" t="s">
        <v>3</v>
      </c>
      <c r="F250" s="7" t="s">
        <v>23</v>
      </c>
      <c r="G250" s="7" t="s">
        <v>26</v>
      </c>
      <c r="H250" s="7" t="s">
        <v>50</v>
      </c>
      <c r="I250" s="3">
        <v>2</v>
      </c>
      <c r="J250" s="5">
        <v>122.17</v>
      </c>
      <c r="K250" s="6">
        <v>0</v>
      </c>
      <c r="L250" s="5">
        <v>60.62</v>
      </c>
      <c r="M250" s="5">
        <f>I250*J250*(1-K250)</f>
        <v>244.34</v>
      </c>
      <c r="N250" s="5">
        <f>I250*L250</f>
        <v>121.24</v>
      </c>
      <c r="O250" s="5">
        <f>M250-N250</f>
        <v>123.10000000000001</v>
      </c>
      <c r="P250" s="2">
        <f>IFERROR(O250/M250,0)</f>
        <v>0.50380617172792019</v>
      </c>
      <c r="Q250" s="4">
        <f>YEAR(SalesDataTable[[#This Row],[Order Date]])</f>
        <v>2026</v>
      </c>
      <c r="R250" s="2" t="str">
        <f>"Q"&amp;ROUNDUP(MONTH(SalesDataTable[[#This Row],[Order Date]])/3,0)</f>
        <v>Q1</v>
      </c>
      <c r="S250" s="3">
        <f>MONTH(SalesDataTable[[#This Row],[Order Date]])</f>
        <v>2</v>
      </c>
      <c r="T250" s="2" t="str">
        <f>TEXT(SalesDataTable[[#This Row],[Order Date]],"mmm")</f>
        <v>Feb</v>
      </c>
    </row>
    <row r="251" spans="1:20" ht="15.75" x14ac:dyDescent="0.25">
      <c r="A251" s="9" t="s">
        <v>2510</v>
      </c>
      <c r="B251" s="8">
        <v>46077</v>
      </c>
      <c r="C251" s="7" t="s">
        <v>9</v>
      </c>
      <c r="D251" s="7" t="s">
        <v>30</v>
      </c>
      <c r="E251" s="7" t="s">
        <v>18</v>
      </c>
      <c r="F251" s="7" t="s">
        <v>2</v>
      </c>
      <c r="G251" s="7" t="s">
        <v>29</v>
      </c>
      <c r="H251" s="7" t="s">
        <v>88</v>
      </c>
      <c r="I251" s="3">
        <v>1</v>
      </c>
      <c r="J251" s="5">
        <v>164.6</v>
      </c>
      <c r="K251" s="6">
        <v>0</v>
      </c>
      <c r="L251" s="5">
        <v>85.07</v>
      </c>
      <c r="M251" s="5">
        <f>I251*J251*(1-K251)</f>
        <v>164.6</v>
      </c>
      <c r="N251" s="5">
        <f>I251*L251</f>
        <v>85.07</v>
      </c>
      <c r="O251" s="5">
        <f>M251-N251</f>
        <v>79.53</v>
      </c>
      <c r="P251" s="2">
        <f>IFERROR(O251/M251,0)</f>
        <v>0.48317132442284327</v>
      </c>
      <c r="Q251" s="4">
        <f>YEAR(SalesDataTable[[#This Row],[Order Date]])</f>
        <v>2026</v>
      </c>
      <c r="R251" s="2" t="str">
        <f>"Q"&amp;ROUNDUP(MONTH(SalesDataTable[[#This Row],[Order Date]])/3,0)</f>
        <v>Q1</v>
      </c>
      <c r="S251" s="3">
        <f>MONTH(SalesDataTable[[#This Row],[Order Date]])</f>
        <v>2</v>
      </c>
      <c r="T251" s="2" t="str">
        <f>TEXT(SalesDataTable[[#This Row],[Order Date]],"mmm")</f>
        <v>Feb</v>
      </c>
    </row>
    <row r="252" spans="1:20" ht="15.75" x14ac:dyDescent="0.25">
      <c r="A252" s="9" t="s">
        <v>2509</v>
      </c>
      <c r="B252" s="8">
        <v>46077</v>
      </c>
      <c r="C252" s="7" t="s">
        <v>9</v>
      </c>
      <c r="D252" s="7" t="s">
        <v>47</v>
      </c>
      <c r="E252" s="7" t="s">
        <v>3</v>
      </c>
      <c r="F252" s="7" t="s">
        <v>2</v>
      </c>
      <c r="G252" s="7" t="s">
        <v>29</v>
      </c>
      <c r="H252" s="7" t="s">
        <v>72</v>
      </c>
      <c r="I252" s="3">
        <v>1</v>
      </c>
      <c r="J252" s="5">
        <v>132.19999999999999</v>
      </c>
      <c r="K252" s="6">
        <v>0</v>
      </c>
      <c r="L252" s="5">
        <v>67.180000000000007</v>
      </c>
      <c r="M252" s="5">
        <f>I252*J252*(1-K252)</f>
        <v>132.19999999999999</v>
      </c>
      <c r="N252" s="5">
        <f>I252*L252</f>
        <v>67.180000000000007</v>
      </c>
      <c r="O252" s="5">
        <f>M252-N252</f>
        <v>65.019999999999982</v>
      </c>
      <c r="P252" s="2">
        <f>IFERROR(O252/M252,0)</f>
        <v>0.49183055975794243</v>
      </c>
      <c r="Q252" s="4">
        <f>YEAR(SalesDataTable[[#This Row],[Order Date]])</f>
        <v>2026</v>
      </c>
      <c r="R252" s="2" t="str">
        <f>"Q"&amp;ROUNDUP(MONTH(SalesDataTable[[#This Row],[Order Date]])/3,0)</f>
        <v>Q1</v>
      </c>
      <c r="S252" s="3">
        <f>MONTH(SalesDataTable[[#This Row],[Order Date]])</f>
        <v>2</v>
      </c>
      <c r="T252" s="2" t="str">
        <f>TEXT(SalesDataTable[[#This Row],[Order Date]],"mmm")</f>
        <v>Feb</v>
      </c>
    </row>
    <row r="253" spans="1:20" ht="15.75" x14ac:dyDescent="0.25">
      <c r="A253" s="9" t="s">
        <v>2508</v>
      </c>
      <c r="B253" s="8">
        <v>46077</v>
      </c>
      <c r="C253" s="7" t="s">
        <v>15</v>
      </c>
      <c r="D253" s="7" t="s">
        <v>51</v>
      </c>
      <c r="E253" s="7" t="s">
        <v>3</v>
      </c>
      <c r="F253" s="7" t="s">
        <v>23</v>
      </c>
      <c r="G253" s="7" t="s">
        <v>1</v>
      </c>
      <c r="H253" s="7" t="s">
        <v>17</v>
      </c>
      <c r="I253" s="3">
        <v>2</v>
      </c>
      <c r="J253" s="5">
        <v>40.700000000000003</v>
      </c>
      <c r="K253" s="6">
        <v>0</v>
      </c>
      <c r="L253" s="5">
        <v>16.63</v>
      </c>
      <c r="M253" s="5">
        <f>I253*J253*(1-K253)</f>
        <v>81.400000000000006</v>
      </c>
      <c r="N253" s="5">
        <f>I253*L253</f>
        <v>33.26</v>
      </c>
      <c r="O253" s="5">
        <f>M253-N253</f>
        <v>48.140000000000008</v>
      </c>
      <c r="P253" s="2">
        <f>IFERROR(O253/M253,0)</f>
        <v>0.59140049140049145</v>
      </c>
      <c r="Q253" s="4">
        <f>YEAR(SalesDataTable[[#This Row],[Order Date]])</f>
        <v>2026</v>
      </c>
      <c r="R253" s="2" t="str">
        <f>"Q"&amp;ROUNDUP(MONTH(SalesDataTable[[#This Row],[Order Date]])/3,0)</f>
        <v>Q1</v>
      </c>
      <c r="S253" s="3">
        <f>MONTH(SalesDataTable[[#This Row],[Order Date]])</f>
        <v>2</v>
      </c>
      <c r="T253" s="2" t="str">
        <f>TEXT(SalesDataTable[[#This Row],[Order Date]],"mmm")</f>
        <v>Feb</v>
      </c>
    </row>
    <row r="254" spans="1:20" ht="15.75" x14ac:dyDescent="0.25">
      <c r="A254" s="9" t="s">
        <v>2507</v>
      </c>
      <c r="B254" s="8">
        <v>46077</v>
      </c>
      <c r="C254" s="7" t="s">
        <v>9</v>
      </c>
      <c r="D254" s="7" t="s">
        <v>8</v>
      </c>
      <c r="E254" s="7" t="s">
        <v>3</v>
      </c>
      <c r="F254" s="7" t="s">
        <v>23</v>
      </c>
      <c r="G254" s="7" t="s">
        <v>29</v>
      </c>
      <c r="H254" s="7" t="s">
        <v>28</v>
      </c>
      <c r="I254" s="3">
        <v>1</v>
      </c>
      <c r="J254" s="5">
        <v>35.39</v>
      </c>
      <c r="K254" s="6">
        <v>0</v>
      </c>
      <c r="L254" s="5">
        <v>13.93</v>
      </c>
      <c r="M254" s="5">
        <f>I254*J254*(1-K254)</f>
        <v>35.39</v>
      </c>
      <c r="N254" s="5">
        <f>I254*L254</f>
        <v>13.93</v>
      </c>
      <c r="O254" s="5">
        <f>M254-N254</f>
        <v>21.46</v>
      </c>
      <c r="P254" s="2">
        <f>IFERROR(O254/M254,0)</f>
        <v>0.60638598474145244</v>
      </c>
      <c r="Q254" s="4">
        <f>YEAR(SalesDataTable[[#This Row],[Order Date]])</f>
        <v>2026</v>
      </c>
      <c r="R254" s="2" t="str">
        <f>"Q"&amp;ROUNDUP(MONTH(SalesDataTable[[#This Row],[Order Date]])/3,0)</f>
        <v>Q1</v>
      </c>
      <c r="S254" s="3">
        <f>MONTH(SalesDataTable[[#This Row],[Order Date]])</f>
        <v>2</v>
      </c>
      <c r="T254" s="2" t="str">
        <f>TEXT(SalesDataTable[[#This Row],[Order Date]],"mmm")</f>
        <v>Feb</v>
      </c>
    </row>
    <row r="255" spans="1:20" ht="15.75" x14ac:dyDescent="0.25">
      <c r="A255" s="9" t="s">
        <v>2506</v>
      </c>
      <c r="B255" s="8">
        <v>46078</v>
      </c>
      <c r="C255" s="7" t="s">
        <v>42</v>
      </c>
      <c r="D255" s="7" t="s">
        <v>95</v>
      </c>
      <c r="E255" s="7" t="s">
        <v>3</v>
      </c>
      <c r="F255" s="7" t="s">
        <v>12</v>
      </c>
      <c r="G255" s="7" t="s">
        <v>1</v>
      </c>
      <c r="H255" s="7" t="s">
        <v>0</v>
      </c>
      <c r="I255" s="3">
        <v>5</v>
      </c>
      <c r="J255" s="5">
        <v>50.58</v>
      </c>
      <c r="K255" s="6">
        <v>0.1</v>
      </c>
      <c r="L255" s="5">
        <v>22.42</v>
      </c>
      <c r="M255" s="5">
        <f>I255*J255*(1-K255)</f>
        <v>227.60999999999999</v>
      </c>
      <c r="N255" s="5">
        <f>I255*L255</f>
        <v>112.10000000000001</v>
      </c>
      <c r="O255" s="5">
        <f>M255-N255</f>
        <v>115.50999999999998</v>
      </c>
      <c r="P255" s="2">
        <f>IFERROR(O255/M255,0)</f>
        <v>0.50749088352884308</v>
      </c>
      <c r="Q255" s="4">
        <f>YEAR(SalesDataTable[[#This Row],[Order Date]])</f>
        <v>2026</v>
      </c>
      <c r="R255" s="2" t="str">
        <f>"Q"&amp;ROUNDUP(MONTH(SalesDataTable[[#This Row],[Order Date]])/3,0)</f>
        <v>Q1</v>
      </c>
      <c r="S255" s="3">
        <f>MONTH(SalesDataTable[[#This Row],[Order Date]])</f>
        <v>2</v>
      </c>
      <c r="T255" s="2" t="str">
        <f>TEXT(SalesDataTable[[#This Row],[Order Date]],"mmm")</f>
        <v>Feb</v>
      </c>
    </row>
    <row r="256" spans="1:20" ht="15.75" x14ac:dyDescent="0.25">
      <c r="A256" s="9" t="s">
        <v>2505</v>
      </c>
      <c r="B256" s="8">
        <v>46078</v>
      </c>
      <c r="C256" s="7" t="s">
        <v>9</v>
      </c>
      <c r="D256" s="7" t="s">
        <v>45</v>
      </c>
      <c r="E256" s="7" t="s">
        <v>18</v>
      </c>
      <c r="F256" s="7" t="s">
        <v>12</v>
      </c>
      <c r="G256" s="7" t="s">
        <v>34</v>
      </c>
      <c r="H256" s="7" t="s">
        <v>33</v>
      </c>
      <c r="I256" s="3">
        <v>2</v>
      </c>
      <c r="J256" s="5">
        <v>49.48</v>
      </c>
      <c r="K256" s="6">
        <v>0</v>
      </c>
      <c r="L256" s="5">
        <v>21.37</v>
      </c>
      <c r="M256" s="5">
        <f>I256*J256*(1-K256)</f>
        <v>98.96</v>
      </c>
      <c r="N256" s="5">
        <f>I256*L256</f>
        <v>42.74</v>
      </c>
      <c r="O256" s="5">
        <f>M256-N256</f>
        <v>56.219999999999992</v>
      </c>
      <c r="P256" s="2">
        <f>IFERROR(O256/M256,0)</f>
        <v>0.5681083265966046</v>
      </c>
      <c r="Q256" s="4">
        <f>YEAR(SalesDataTable[[#This Row],[Order Date]])</f>
        <v>2026</v>
      </c>
      <c r="R256" s="2" t="str">
        <f>"Q"&amp;ROUNDUP(MONTH(SalesDataTable[[#This Row],[Order Date]])/3,0)</f>
        <v>Q1</v>
      </c>
      <c r="S256" s="3">
        <f>MONTH(SalesDataTable[[#This Row],[Order Date]])</f>
        <v>2</v>
      </c>
      <c r="T256" s="2" t="str">
        <f>TEXT(SalesDataTable[[#This Row],[Order Date]],"mmm")</f>
        <v>Feb</v>
      </c>
    </row>
    <row r="257" spans="1:20" ht="15.75" x14ac:dyDescent="0.25">
      <c r="A257" s="9" t="s">
        <v>2504</v>
      </c>
      <c r="B257" s="8">
        <v>46078</v>
      </c>
      <c r="C257" s="7" t="s">
        <v>15</v>
      </c>
      <c r="D257" s="7" t="s">
        <v>19</v>
      </c>
      <c r="E257" s="7" t="s">
        <v>13</v>
      </c>
      <c r="F257" s="7" t="s">
        <v>2</v>
      </c>
      <c r="G257" s="7" t="s">
        <v>34</v>
      </c>
      <c r="H257" s="7" t="s">
        <v>33</v>
      </c>
      <c r="I257" s="3">
        <v>1</v>
      </c>
      <c r="J257" s="5">
        <v>50.51</v>
      </c>
      <c r="K257" s="6">
        <v>0</v>
      </c>
      <c r="L257" s="5">
        <v>21.4</v>
      </c>
      <c r="M257" s="5">
        <f>I257*J257*(1-K257)</f>
        <v>50.51</v>
      </c>
      <c r="N257" s="5">
        <f>I257*L257</f>
        <v>21.4</v>
      </c>
      <c r="O257" s="5">
        <f>M257-N257</f>
        <v>29.11</v>
      </c>
      <c r="P257" s="2">
        <f>IFERROR(O257/M257,0)</f>
        <v>0.57632152049099195</v>
      </c>
      <c r="Q257" s="4">
        <f>YEAR(SalesDataTable[[#This Row],[Order Date]])</f>
        <v>2026</v>
      </c>
      <c r="R257" s="2" t="str">
        <f>"Q"&amp;ROUNDUP(MONTH(SalesDataTable[[#This Row],[Order Date]])/3,0)</f>
        <v>Q1</v>
      </c>
      <c r="S257" s="3">
        <f>MONTH(SalesDataTable[[#This Row],[Order Date]])</f>
        <v>2</v>
      </c>
      <c r="T257" s="2" t="str">
        <f>TEXT(SalesDataTable[[#This Row],[Order Date]],"mmm")</f>
        <v>Feb</v>
      </c>
    </row>
    <row r="258" spans="1:20" ht="15.75" x14ac:dyDescent="0.25">
      <c r="A258" s="9" t="s">
        <v>2503</v>
      </c>
      <c r="B258" s="8">
        <v>46079</v>
      </c>
      <c r="C258" s="7" t="s">
        <v>42</v>
      </c>
      <c r="D258" s="7" t="s">
        <v>41</v>
      </c>
      <c r="E258" s="7" t="s">
        <v>3</v>
      </c>
      <c r="F258" s="7" t="s">
        <v>2</v>
      </c>
      <c r="G258" s="7" t="s">
        <v>26</v>
      </c>
      <c r="H258" s="7" t="s">
        <v>50</v>
      </c>
      <c r="I258" s="3">
        <v>2</v>
      </c>
      <c r="J258" s="5">
        <v>122.16</v>
      </c>
      <c r="K258" s="6">
        <v>0</v>
      </c>
      <c r="L258" s="5">
        <v>61.31</v>
      </c>
      <c r="M258" s="5">
        <f>I258*J258*(1-K258)</f>
        <v>244.32</v>
      </c>
      <c r="N258" s="5">
        <f>I258*L258</f>
        <v>122.62</v>
      </c>
      <c r="O258" s="5">
        <f>M258-N258</f>
        <v>121.69999999999999</v>
      </c>
      <c r="P258" s="2">
        <f>IFERROR(O258/M258,0)</f>
        <v>0.49811722331368691</v>
      </c>
      <c r="Q258" s="4">
        <f>YEAR(SalesDataTable[[#This Row],[Order Date]])</f>
        <v>2026</v>
      </c>
      <c r="R258" s="2" t="str">
        <f>"Q"&amp;ROUNDUP(MONTH(SalesDataTable[[#This Row],[Order Date]])/3,0)</f>
        <v>Q1</v>
      </c>
      <c r="S258" s="3">
        <f>MONTH(SalesDataTable[[#This Row],[Order Date]])</f>
        <v>2</v>
      </c>
      <c r="T258" s="2" t="str">
        <f>TEXT(SalesDataTable[[#This Row],[Order Date]],"mmm")</f>
        <v>Feb</v>
      </c>
    </row>
    <row r="259" spans="1:20" ht="15.75" x14ac:dyDescent="0.25">
      <c r="A259" s="9" t="s">
        <v>2502</v>
      </c>
      <c r="B259" s="8">
        <v>46079</v>
      </c>
      <c r="C259" s="7" t="s">
        <v>15</v>
      </c>
      <c r="D259" s="7" t="s">
        <v>14</v>
      </c>
      <c r="E259" s="7" t="s">
        <v>13</v>
      </c>
      <c r="F259" s="7" t="s">
        <v>23</v>
      </c>
      <c r="G259" s="7" t="s">
        <v>1</v>
      </c>
      <c r="H259" s="7" t="s">
        <v>0</v>
      </c>
      <c r="I259" s="3">
        <v>3</v>
      </c>
      <c r="J259" s="5">
        <v>51.32</v>
      </c>
      <c r="K259" s="6">
        <v>0.1</v>
      </c>
      <c r="L259" s="5">
        <v>22.62</v>
      </c>
      <c r="M259" s="5">
        <f>I259*J259*(1-K259)</f>
        <v>138.56400000000002</v>
      </c>
      <c r="N259" s="5">
        <f>I259*L259</f>
        <v>67.86</v>
      </c>
      <c r="O259" s="5">
        <f>M259-N259</f>
        <v>70.704000000000022</v>
      </c>
      <c r="P259" s="2">
        <f>IFERROR(O259/M259,0)</f>
        <v>0.51026240581969351</v>
      </c>
      <c r="Q259" s="4">
        <f>YEAR(SalesDataTable[[#This Row],[Order Date]])</f>
        <v>2026</v>
      </c>
      <c r="R259" s="2" t="str">
        <f>"Q"&amp;ROUNDUP(MONTH(SalesDataTable[[#This Row],[Order Date]])/3,0)</f>
        <v>Q1</v>
      </c>
      <c r="S259" s="3">
        <f>MONTH(SalesDataTable[[#This Row],[Order Date]])</f>
        <v>2</v>
      </c>
      <c r="T259" s="2" t="str">
        <f>TEXT(SalesDataTable[[#This Row],[Order Date]],"mmm")</f>
        <v>Feb</v>
      </c>
    </row>
    <row r="260" spans="1:20" ht="15.75" x14ac:dyDescent="0.25">
      <c r="A260" s="9" t="s">
        <v>2501</v>
      </c>
      <c r="B260" s="8">
        <v>46079</v>
      </c>
      <c r="C260" s="7" t="s">
        <v>5</v>
      </c>
      <c r="D260" s="7" t="s">
        <v>4</v>
      </c>
      <c r="E260" s="7" t="s">
        <v>3</v>
      </c>
      <c r="F260" s="7" t="s">
        <v>23</v>
      </c>
      <c r="G260" s="7" t="s">
        <v>26</v>
      </c>
      <c r="H260" s="7" t="s">
        <v>25</v>
      </c>
      <c r="I260" s="3">
        <v>2</v>
      </c>
      <c r="J260" s="5">
        <v>195.92</v>
      </c>
      <c r="K260" s="6">
        <v>0.05</v>
      </c>
      <c r="L260" s="5">
        <v>104.13</v>
      </c>
      <c r="M260" s="5">
        <f>I260*J260*(1-K260)</f>
        <v>372.24799999999993</v>
      </c>
      <c r="N260" s="5">
        <f>I260*L260</f>
        <v>208.26</v>
      </c>
      <c r="O260" s="5">
        <f>M260-N260</f>
        <v>163.98799999999994</v>
      </c>
      <c r="P260" s="2">
        <f>IFERROR(O260/M260,0)</f>
        <v>0.4405342674775955</v>
      </c>
      <c r="Q260" s="4">
        <f>YEAR(SalesDataTable[[#This Row],[Order Date]])</f>
        <v>2026</v>
      </c>
      <c r="R260" s="2" t="str">
        <f>"Q"&amp;ROUNDUP(MONTH(SalesDataTable[[#This Row],[Order Date]])/3,0)</f>
        <v>Q1</v>
      </c>
      <c r="S260" s="3">
        <f>MONTH(SalesDataTable[[#This Row],[Order Date]])</f>
        <v>2</v>
      </c>
      <c r="T260" s="2" t="str">
        <f>TEXT(SalesDataTable[[#This Row],[Order Date]],"mmm")</f>
        <v>Feb</v>
      </c>
    </row>
    <row r="261" spans="1:20" ht="15.75" x14ac:dyDescent="0.25">
      <c r="A261" s="9" t="s">
        <v>2500</v>
      </c>
      <c r="B261" s="8">
        <v>46079</v>
      </c>
      <c r="C261" s="7" t="s">
        <v>42</v>
      </c>
      <c r="D261" s="7" t="s">
        <v>41</v>
      </c>
      <c r="E261" s="7" t="s">
        <v>3</v>
      </c>
      <c r="F261" s="7" t="s">
        <v>23</v>
      </c>
      <c r="G261" s="7" t="s">
        <v>29</v>
      </c>
      <c r="H261" s="7" t="s">
        <v>28</v>
      </c>
      <c r="I261" s="3">
        <v>1</v>
      </c>
      <c r="J261" s="5">
        <v>36.19</v>
      </c>
      <c r="K261" s="6">
        <v>0.1</v>
      </c>
      <c r="L261" s="5">
        <v>13.62</v>
      </c>
      <c r="M261" s="5">
        <f>I261*J261*(1-K261)</f>
        <v>32.570999999999998</v>
      </c>
      <c r="N261" s="5">
        <f>I261*L261</f>
        <v>13.62</v>
      </c>
      <c r="O261" s="5">
        <f>M261-N261</f>
        <v>18.951000000000001</v>
      </c>
      <c r="P261" s="2">
        <f>IFERROR(O261/M261,0)</f>
        <v>0.58183660311319896</v>
      </c>
      <c r="Q261" s="4">
        <f>YEAR(SalesDataTable[[#This Row],[Order Date]])</f>
        <v>2026</v>
      </c>
      <c r="R261" s="2" t="str">
        <f>"Q"&amp;ROUNDUP(MONTH(SalesDataTable[[#This Row],[Order Date]])/3,0)</f>
        <v>Q1</v>
      </c>
      <c r="S261" s="3">
        <f>MONTH(SalesDataTable[[#This Row],[Order Date]])</f>
        <v>2</v>
      </c>
      <c r="T261" s="2" t="str">
        <f>TEXT(SalesDataTable[[#This Row],[Order Date]],"mmm")</f>
        <v>Feb</v>
      </c>
    </row>
    <row r="262" spans="1:20" ht="15.75" x14ac:dyDescent="0.25">
      <c r="A262" s="9" t="s">
        <v>2499</v>
      </c>
      <c r="B262" s="8">
        <v>46080</v>
      </c>
      <c r="C262" s="7" t="s">
        <v>5</v>
      </c>
      <c r="D262" s="7" t="s">
        <v>66</v>
      </c>
      <c r="E262" s="7" t="s">
        <v>3</v>
      </c>
      <c r="F262" s="7" t="s">
        <v>2</v>
      </c>
      <c r="G262" s="7" t="s">
        <v>22</v>
      </c>
      <c r="H262" s="7" t="s">
        <v>21</v>
      </c>
      <c r="I262" s="3">
        <v>1</v>
      </c>
      <c r="J262" s="5">
        <v>72.97</v>
      </c>
      <c r="K262" s="6">
        <v>0</v>
      </c>
      <c r="L262" s="5">
        <v>32.43</v>
      </c>
      <c r="M262" s="5">
        <f>I262*J262*(1-K262)</f>
        <v>72.97</v>
      </c>
      <c r="N262" s="5">
        <f>I262*L262</f>
        <v>32.43</v>
      </c>
      <c r="O262" s="5">
        <f>M262-N262</f>
        <v>40.54</v>
      </c>
      <c r="P262" s="2">
        <f>IFERROR(O262/M262,0)</f>
        <v>0.55557078251336167</v>
      </c>
      <c r="Q262" s="4">
        <f>YEAR(SalesDataTable[[#This Row],[Order Date]])</f>
        <v>2026</v>
      </c>
      <c r="R262" s="2" t="str">
        <f>"Q"&amp;ROUNDUP(MONTH(SalesDataTable[[#This Row],[Order Date]])/3,0)</f>
        <v>Q1</v>
      </c>
      <c r="S262" s="3">
        <f>MONTH(SalesDataTable[[#This Row],[Order Date]])</f>
        <v>2</v>
      </c>
      <c r="T262" s="2" t="str">
        <f>TEXT(SalesDataTable[[#This Row],[Order Date]],"mmm")</f>
        <v>Feb</v>
      </c>
    </row>
    <row r="263" spans="1:20" ht="15.75" x14ac:dyDescent="0.25">
      <c r="A263" s="9" t="s">
        <v>2498</v>
      </c>
      <c r="B263" s="8">
        <v>46080</v>
      </c>
      <c r="C263" s="7" t="s">
        <v>15</v>
      </c>
      <c r="D263" s="7" t="s">
        <v>14</v>
      </c>
      <c r="E263" s="7" t="s">
        <v>60</v>
      </c>
      <c r="F263" s="7" t="s">
        <v>12</v>
      </c>
      <c r="G263" s="7" t="s">
        <v>29</v>
      </c>
      <c r="H263" s="7" t="s">
        <v>39</v>
      </c>
      <c r="I263" s="3">
        <v>12</v>
      </c>
      <c r="J263" s="5">
        <v>47.15</v>
      </c>
      <c r="K263" s="6">
        <v>0.1</v>
      </c>
      <c r="L263" s="5">
        <v>17.829999999999998</v>
      </c>
      <c r="M263" s="5">
        <f>I263*J263*(1-K263)</f>
        <v>509.21999999999997</v>
      </c>
      <c r="N263" s="5">
        <f>I263*L263</f>
        <v>213.95999999999998</v>
      </c>
      <c r="O263" s="5">
        <f>M263-N263</f>
        <v>295.26</v>
      </c>
      <c r="P263" s="2">
        <f>IFERROR(O263/M263,0)</f>
        <v>0.57982797219276538</v>
      </c>
      <c r="Q263" s="4">
        <f>YEAR(SalesDataTable[[#This Row],[Order Date]])</f>
        <v>2026</v>
      </c>
      <c r="R263" s="2" t="str">
        <f>"Q"&amp;ROUNDUP(MONTH(SalesDataTable[[#This Row],[Order Date]])/3,0)</f>
        <v>Q1</v>
      </c>
      <c r="S263" s="3">
        <f>MONTH(SalesDataTable[[#This Row],[Order Date]])</f>
        <v>2</v>
      </c>
      <c r="T263" s="2" t="str">
        <f>TEXT(SalesDataTable[[#This Row],[Order Date]],"mmm")</f>
        <v>Feb</v>
      </c>
    </row>
    <row r="264" spans="1:20" ht="15.75" x14ac:dyDescent="0.25">
      <c r="A264" s="9" t="s">
        <v>2497</v>
      </c>
      <c r="B264" s="8">
        <v>46080</v>
      </c>
      <c r="C264" s="7" t="s">
        <v>42</v>
      </c>
      <c r="D264" s="7" t="s">
        <v>95</v>
      </c>
      <c r="E264" s="7" t="s">
        <v>13</v>
      </c>
      <c r="F264" s="7" t="s">
        <v>12</v>
      </c>
      <c r="G264" s="7" t="s">
        <v>29</v>
      </c>
      <c r="H264" s="7" t="s">
        <v>88</v>
      </c>
      <c r="I264" s="3">
        <v>3</v>
      </c>
      <c r="J264" s="5">
        <v>161.19999999999999</v>
      </c>
      <c r="K264" s="6">
        <v>0.1</v>
      </c>
      <c r="L264" s="5">
        <v>87.37</v>
      </c>
      <c r="M264" s="5">
        <f>I264*J264*(1-K264)</f>
        <v>435.23999999999995</v>
      </c>
      <c r="N264" s="5">
        <f>I264*L264</f>
        <v>262.11</v>
      </c>
      <c r="O264" s="5">
        <f>M264-N264</f>
        <v>173.12999999999994</v>
      </c>
      <c r="P264" s="2">
        <f>IFERROR(O264/M264,0)</f>
        <v>0.39778053487730897</v>
      </c>
      <c r="Q264" s="4">
        <f>YEAR(SalesDataTable[[#This Row],[Order Date]])</f>
        <v>2026</v>
      </c>
      <c r="R264" s="2" t="str">
        <f>"Q"&amp;ROUNDUP(MONTH(SalesDataTable[[#This Row],[Order Date]])/3,0)</f>
        <v>Q1</v>
      </c>
      <c r="S264" s="3">
        <f>MONTH(SalesDataTable[[#This Row],[Order Date]])</f>
        <v>2</v>
      </c>
      <c r="T264" s="2" t="str">
        <f>TEXT(SalesDataTable[[#This Row],[Order Date]],"mmm")</f>
        <v>Feb</v>
      </c>
    </row>
    <row r="265" spans="1:20" ht="15.75" x14ac:dyDescent="0.25">
      <c r="A265" s="9" t="s">
        <v>2496</v>
      </c>
      <c r="B265" s="8">
        <v>46080</v>
      </c>
      <c r="C265" s="7" t="s">
        <v>42</v>
      </c>
      <c r="D265" s="7" t="s">
        <v>119</v>
      </c>
      <c r="E265" s="7" t="s">
        <v>13</v>
      </c>
      <c r="F265" s="7" t="s">
        <v>12</v>
      </c>
      <c r="G265" s="7" t="s">
        <v>1</v>
      </c>
      <c r="H265" s="7" t="s">
        <v>0</v>
      </c>
      <c r="I265" s="3">
        <v>1</v>
      </c>
      <c r="J265" s="5">
        <v>49.73</v>
      </c>
      <c r="K265" s="6">
        <v>0</v>
      </c>
      <c r="L265" s="5">
        <v>22</v>
      </c>
      <c r="M265" s="5">
        <f>I265*J265*(1-K265)</f>
        <v>49.73</v>
      </c>
      <c r="N265" s="5">
        <f>I265*L265</f>
        <v>22</v>
      </c>
      <c r="O265" s="5">
        <f>M265-N265</f>
        <v>27.729999999999997</v>
      </c>
      <c r="P265" s="2">
        <f>IFERROR(O265/M265,0)</f>
        <v>0.55761109993967417</v>
      </c>
      <c r="Q265" s="4">
        <f>YEAR(SalesDataTable[[#This Row],[Order Date]])</f>
        <v>2026</v>
      </c>
      <c r="R265" s="2" t="str">
        <f>"Q"&amp;ROUNDUP(MONTH(SalesDataTable[[#This Row],[Order Date]])/3,0)</f>
        <v>Q1</v>
      </c>
      <c r="S265" s="3">
        <f>MONTH(SalesDataTable[[#This Row],[Order Date]])</f>
        <v>2</v>
      </c>
      <c r="T265" s="2" t="str">
        <f>TEXT(SalesDataTable[[#This Row],[Order Date]],"mmm")</f>
        <v>Feb</v>
      </c>
    </row>
    <row r="266" spans="1:20" ht="15.75" x14ac:dyDescent="0.25">
      <c r="A266" s="9" t="s">
        <v>2495</v>
      </c>
      <c r="B266" s="8">
        <v>46080</v>
      </c>
      <c r="C266" s="7" t="s">
        <v>5</v>
      </c>
      <c r="D266" s="7" t="s">
        <v>76</v>
      </c>
      <c r="E266" s="7" t="s">
        <v>3</v>
      </c>
      <c r="F266" s="7" t="s">
        <v>23</v>
      </c>
      <c r="G266" s="7" t="s">
        <v>26</v>
      </c>
      <c r="H266" s="7" t="s">
        <v>50</v>
      </c>
      <c r="I266" s="3">
        <v>2</v>
      </c>
      <c r="J266" s="5">
        <v>126.19</v>
      </c>
      <c r="K266" s="6">
        <v>0</v>
      </c>
      <c r="L266" s="5">
        <v>58.99</v>
      </c>
      <c r="M266" s="5">
        <f>I266*J266*(1-K266)</f>
        <v>252.38</v>
      </c>
      <c r="N266" s="5">
        <f>I266*L266</f>
        <v>117.98</v>
      </c>
      <c r="O266" s="5">
        <f>M266-N266</f>
        <v>134.39999999999998</v>
      </c>
      <c r="P266" s="2">
        <f>IFERROR(O266/M266,0)</f>
        <v>0.5325303114351374</v>
      </c>
      <c r="Q266" s="4">
        <f>YEAR(SalesDataTable[[#This Row],[Order Date]])</f>
        <v>2026</v>
      </c>
      <c r="R266" s="2" t="str">
        <f>"Q"&amp;ROUNDUP(MONTH(SalesDataTable[[#This Row],[Order Date]])/3,0)</f>
        <v>Q1</v>
      </c>
      <c r="S266" s="3">
        <f>MONTH(SalesDataTable[[#This Row],[Order Date]])</f>
        <v>2</v>
      </c>
      <c r="T266" s="2" t="str">
        <f>TEXT(SalesDataTable[[#This Row],[Order Date]],"mmm")</f>
        <v>Feb</v>
      </c>
    </row>
    <row r="267" spans="1:20" ht="15.75" x14ac:dyDescent="0.25">
      <c r="A267" s="9" t="s">
        <v>2494</v>
      </c>
      <c r="B267" s="8">
        <v>46080</v>
      </c>
      <c r="C267" s="7" t="s">
        <v>9</v>
      </c>
      <c r="D267" s="7" t="s">
        <v>8</v>
      </c>
      <c r="E267" s="7" t="s">
        <v>3</v>
      </c>
      <c r="F267" s="7" t="s">
        <v>23</v>
      </c>
      <c r="G267" s="7" t="s">
        <v>29</v>
      </c>
      <c r="H267" s="7" t="s">
        <v>72</v>
      </c>
      <c r="I267" s="3">
        <v>2</v>
      </c>
      <c r="J267" s="5">
        <v>135.38999999999999</v>
      </c>
      <c r="K267" s="6">
        <v>0.05</v>
      </c>
      <c r="L267" s="5">
        <v>65.69</v>
      </c>
      <c r="M267" s="5">
        <f>I267*J267*(1-K267)</f>
        <v>257.24099999999999</v>
      </c>
      <c r="N267" s="5">
        <f>I267*L267</f>
        <v>131.38</v>
      </c>
      <c r="O267" s="5">
        <f>M267-N267</f>
        <v>125.86099999999999</v>
      </c>
      <c r="P267" s="2">
        <f>IFERROR(O267/M267,0)</f>
        <v>0.48927270536189799</v>
      </c>
      <c r="Q267" s="4">
        <f>YEAR(SalesDataTable[[#This Row],[Order Date]])</f>
        <v>2026</v>
      </c>
      <c r="R267" s="2" t="str">
        <f>"Q"&amp;ROUNDUP(MONTH(SalesDataTable[[#This Row],[Order Date]])/3,0)</f>
        <v>Q1</v>
      </c>
      <c r="S267" s="3">
        <f>MONTH(SalesDataTable[[#This Row],[Order Date]])</f>
        <v>2</v>
      </c>
      <c r="T267" s="2" t="str">
        <f>TEXT(SalesDataTable[[#This Row],[Order Date]],"mmm")</f>
        <v>Feb</v>
      </c>
    </row>
    <row r="268" spans="1:20" ht="15.75" x14ac:dyDescent="0.25">
      <c r="A268" s="9" t="s">
        <v>2493</v>
      </c>
      <c r="B268" s="8">
        <v>46080</v>
      </c>
      <c r="C268" s="7" t="s">
        <v>9</v>
      </c>
      <c r="D268" s="7" t="s">
        <v>47</v>
      </c>
      <c r="E268" s="7" t="s">
        <v>60</v>
      </c>
      <c r="F268" s="7" t="s">
        <v>12</v>
      </c>
      <c r="G268" s="7" t="s">
        <v>34</v>
      </c>
      <c r="H268" s="7" t="s">
        <v>83</v>
      </c>
      <c r="I268" s="3">
        <v>12</v>
      </c>
      <c r="J268" s="5">
        <v>41.27</v>
      </c>
      <c r="K268" s="6">
        <v>0.1</v>
      </c>
      <c r="L268" s="5">
        <v>14.71</v>
      </c>
      <c r="M268" s="5">
        <f>I268*J268*(1-K268)</f>
        <v>445.71600000000001</v>
      </c>
      <c r="N268" s="5">
        <f>I268*L268</f>
        <v>176.52</v>
      </c>
      <c r="O268" s="5">
        <f>M268-N268</f>
        <v>269.19600000000003</v>
      </c>
      <c r="P268" s="2">
        <f>IFERROR(O268/M268,0)</f>
        <v>0.60396306168053204</v>
      </c>
      <c r="Q268" s="4">
        <f>YEAR(SalesDataTable[[#This Row],[Order Date]])</f>
        <v>2026</v>
      </c>
      <c r="R268" s="2" t="str">
        <f>"Q"&amp;ROUNDUP(MONTH(SalesDataTable[[#This Row],[Order Date]])/3,0)</f>
        <v>Q1</v>
      </c>
      <c r="S268" s="3">
        <f>MONTH(SalesDataTable[[#This Row],[Order Date]])</f>
        <v>2</v>
      </c>
      <c r="T268" s="2" t="str">
        <f>TEXT(SalesDataTable[[#This Row],[Order Date]],"mmm")</f>
        <v>Feb</v>
      </c>
    </row>
    <row r="269" spans="1:20" ht="15.75" x14ac:dyDescent="0.25">
      <c r="A269" s="9" t="s">
        <v>2492</v>
      </c>
      <c r="B269" s="8">
        <v>46080</v>
      </c>
      <c r="C269" s="7" t="s">
        <v>42</v>
      </c>
      <c r="D269" s="7" t="s">
        <v>95</v>
      </c>
      <c r="E269" s="7" t="s">
        <v>13</v>
      </c>
      <c r="F269" s="7" t="s">
        <v>23</v>
      </c>
      <c r="G269" s="7" t="s">
        <v>1</v>
      </c>
      <c r="H269" s="7" t="s">
        <v>11</v>
      </c>
      <c r="I269" s="3">
        <v>1</v>
      </c>
      <c r="J269" s="5">
        <v>82.04</v>
      </c>
      <c r="K269" s="6">
        <v>0.1</v>
      </c>
      <c r="L269" s="5">
        <v>41.46</v>
      </c>
      <c r="M269" s="5">
        <f>I269*J269*(1-K269)</f>
        <v>73.836000000000013</v>
      </c>
      <c r="N269" s="5">
        <f>I269*L269</f>
        <v>41.46</v>
      </c>
      <c r="O269" s="5">
        <f>M269-N269</f>
        <v>32.376000000000012</v>
      </c>
      <c r="P269" s="2">
        <f>IFERROR(O269/M269,0)</f>
        <v>0.43848529172761264</v>
      </c>
      <c r="Q269" s="4">
        <f>YEAR(SalesDataTable[[#This Row],[Order Date]])</f>
        <v>2026</v>
      </c>
      <c r="R269" s="2" t="str">
        <f>"Q"&amp;ROUNDUP(MONTH(SalesDataTable[[#This Row],[Order Date]])/3,0)</f>
        <v>Q1</v>
      </c>
      <c r="S269" s="3">
        <f>MONTH(SalesDataTable[[#This Row],[Order Date]])</f>
        <v>2</v>
      </c>
      <c r="T269" s="2" t="str">
        <f>TEXT(SalesDataTable[[#This Row],[Order Date]],"mmm")</f>
        <v>Feb</v>
      </c>
    </row>
    <row r="270" spans="1:20" ht="15.75" x14ac:dyDescent="0.25">
      <c r="A270" s="9" t="s">
        <v>2491</v>
      </c>
      <c r="B270" s="8">
        <v>46080</v>
      </c>
      <c r="C270" s="7" t="s">
        <v>15</v>
      </c>
      <c r="D270" s="7" t="s">
        <v>51</v>
      </c>
      <c r="E270" s="7" t="s">
        <v>3</v>
      </c>
      <c r="F270" s="7" t="s">
        <v>23</v>
      </c>
      <c r="G270" s="7" t="s">
        <v>29</v>
      </c>
      <c r="H270" s="7" t="s">
        <v>28</v>
      </c>
      <c r="I270" s="3">
        <v>3</v>
      </c>
      <c r="J270" s="5">
        <v>36.630000000000003</v>
      </c>
      <c r="K270" s="6">
        <v>0</v>
      </c>
      <c r="L270" s="5">
        <v>13.26</v>
      </c>
      <c r="M270" s="5">
        <f>I270*J270*(1-K270)</f>
        <v>109.89000000000001</v>
      </c>
      <c r="N270" s="5">
        <f>I270*L270</f>
        <v>39.78</v>
      </c>
      <c r="O270" s="5">
        <f>M270-N270</f>
        <v>70.110000000000014</v>
      </c>
      <c r="P270" s="2">
        <f>IFERROR(O270/M270,0)</f>
        <v>0.63800163800163801</v>
      </c>
      <c r="Q270" s="4">
        <f>YEAR(SalesDataTable[[#This Row],[Order Date]])</f>
        <v>2026</v>
      </c>
      <c r="R270" s="2" t="str">
        <f>"Q"&amp;ROUNDUP(MONTH(SalesDataTable[[#This Row],[Order Date]])/3,0)</f>
        <v>Q1</v>
      </c>
      <c r="S270" s="3">
        <f>MONTH(SalesDataTable[[#This Row],[Order Date]])</f>
        <v>2</v>
      </c>
      <c r="T270" s="2" t="str">
        <f>TEXT(SalesDataTable[[#This Row],[Order Date]],"mmm")</f>
        <v>Feb</v>
      </c>
    </row>
    <row r="271" spans="1:20" ht="15.75" x14ac:dyDescent="0.25">
      <c r="A271" s="9" t="s">
        <v>2490</v>
      </c>
      <c r="B271" s="8">
        <v>46080</v>
      </c>
      <c r="C271" s="7" t="s">
        <v>15</v>
      </c>
      <c r="D271" s="7" t="s">
        <v>14</v>
      </c>
      <c r="E271" s="7" t="s">
        <v>13</v>
      </c>
      <c r="F271" s="7" t="s">
        <v>23</v>
      </c>
      <c r="G271" s="7" t="s">
        <v>22</v>
      </c>
      <c r="H271" s="7" t="s">
        <v>44</v>
      </c>
      <c r="I271" s="3">
        <v>5</v>
      </c>
      <c r="J271" s="5">
        <v>92.94</v>
      </c>
      <c r="K271" s="6">
        <v>0.05</v>
      </c>
      <c r="L271" s="5">
        <v>46.47</v>
      </c>
      <c r="M271" s="5">
        <f>I271*J271*(1-K271)</f>
        <v>441.46499999999997</v>
      </c>
      <c r="N271" s="5">
        <f>I271*L271</f>
        <v>232.35</v>
      </c>
      <c r="O271" s="5">
        <f>M271-N271</f>
        <v>209.11499999999998</v>
      </c>
      <c r="P271" s="2">
        <f>IFERROR(O271/M271,0)</f>
        <v>0.47368421052631576</v>
      </c>
      <c r="Q271" s="4">
        <f>YEAR(SalesDataTable[[#This Row],[Order Date]])</f>
        <v>2026</v>
      </c>
      <c r="R271" s="2" t="str">
        <f>"Q"&amp;ROUNDUP(MONTH(SalesDataTable[[#This Row],[Order Date]])/3,0)</f>
        <v>Q1</v>
      </c>
      <c r="S271" s="3">
        <f>MONTH(SalesDataTable[[#This Row],[Order Date]])</f>
        <v>2</v>
      </c>
      <c r="T271" s="2" t="str">
        <f>TEXT(SalesDataTable[[#This Row],[Order Date]],"mmm")</f>
        <v>Feb</v>
      </c>
    </row>
    <row r="272" spans="1:20" ht="15.75" x14ac:dyDescent="0.25">
      <c r="A272" s="9" t="s">
        <v>2489</v>
      </c>
      <c r="B272" s="8">
        <v>46080</v>
      </c>
      <c r="C272" s="7" t="s">
        <v>9</v>
      </c>
      <c r="D272" s="7" t="s">
        <v>8</v>
      </c>
      <c r="E272" s="7" t="s">
        <v>13</v>
      </c>
      <c r="F272" s="7" t="s">
        <v>23</v>
      </c>
      <c r="G272" s="7" t="s">
        <v>34</v>
      </c>
      <c r="H272" s="7" t="s">
        <v>121</v>
      </c>
      <c r="I272" s="3">
        <v>2</v>
      </c>
      <c r="J272" s="5">
        <v>120.44</v>
      </c>
      <c r="K272" s="6">
        <v>0.05</v>
      </c>
      <c r="L272" s="5">
        <v>68.98</v>
      </c>
      <c r="M272" s="5">
        <f>I272*J272*(1-K272)</f>
        <v>228.83599999999998</v>
      </c>
      <c r="N272" s="5">
        <f>I272*L272</f>
        <v>137.96</v>
      </c>
      <c r="O272" s="5">
        <f>M272-N272</f>
        <v>90.875999999999976</v>
      </c>
      <c r="P272" s="2">
        <f>IFERROR(O272/M272,0)</f>
        <v>0.3971228303239</v>
      </c>
      <c r="Q272" s="4">
        <f>YEAR(SalesDataTable[[#This Row],[Order Date]])</f>
        <v>2026</v>
      </c>
      <c r="R272" s="2" t="str">
        <f>"Q"&amp;ROUNDUP(MONTH(SalesDataTable[[#This Row],[Order Date]])/3,0)</f>
        <v>Q1</v>
      </c>
      <c r="S272" s="3">
        <f>MONTH(SalesDataTable[[#This Row],[Order Date]])</f>
        <v>2</v>
      </c>
      <c r="T272" s="2" t="str">
        <f>TEXT(SalesDataTable[[#This Row],[Order Date]],"mmm")</f>
        <v>Feb</v>
      </c>
    </row>
    <row r="273" spans="1:20" ht="15.75" x14ac:dyDescent="0.25">
      <c r="A273" s="9" t="s">
        <v>2488</v>
      </c>
      <c r="B273" s="8">
        <v>46080</v>
      </c>
      <c r="C273" s="7" t="s">
        <v>9</v>
      </c>
      <c r="D273" s="7" t="s">
        <v>30</v>
      </c>
      <c r="E273" s="7" t="s">
        <v>18</v>
      </c>
      <c r="F273" s="7" t="s">
        <v>2</v>
      </c>
      <c r="G273" s="7" t="s">
        <v>29</v>
      </c>
      <c r="H273" s="7" t="s">
        <v>28</v>
      </c>
      <c r="I273" s="3">
        <v>2</v>
      </c>
      <c r="J273" s="5">
        <v>36.130000000000003</v>
      </c>
      <c r="K273" s="6">
        <v>0</v>
      </c>
      <c r="L273" s="5">
        <v>13.72</v>
      </c>
      <c r="M273" s="5">
        <f>I273*J273*(1-K273)</f>
        <v>72.260000000000005</v>
      </c>
      <c r="N273" s="5">
        <f>I273*L273</f>
        <v>27.44</v>
      </c>
      <c r="O273" s="5">
        <f>M273-N273</f>
        <v>44.820000000000007</v>
      </c>
      <c r="P273" s="2">
        <f>IFERROR(O273/M273,0)</f>
        <v>0.62026017160254643</v>
      </c>
      <c r="Q273" s="4">
        <f>YEAR(SalesDataTable[[#This Row],[Order Date]])</f>
        <v>2026</v>
      </c>
      <c r="R273" s="2" t="str">
        <f>"Q"&amp;ROUNDUP(MONTH(SalesDataTable[[#This Row],[Order Date]])/3,0)</f>
        <v>Q1</v>
      </c>
      <c r="S273" s="3">
        <f>MONTH(SalesDataTable[[#This Row],[Order Date]])</f>
        <v>2</v>
      </c>
      <c r="T273" s="2" t="str">
        <f>TEXT(SalesDataTable[[#This Row],[Order Date]],"mmm")</f>
        <v>Feb</v>
      </c>
    </row>
    <row r="274" spans="1:20" ht="15.75" x14ac:dyDescent="0.25">
      <c r="A274" s="9" t="s">
        <v>2487</v>
      </c>
      <c r="B274" s="8">
        <v>46081</v>
      </c>
      <c r="C274" s="7" t="s">
        <v>9</v>
      </c>
      <c r="D274" s="7" t="s">
        <v>79</v>
      </c>
      <c r="E274" s="7" t="s">
        <v>13</v>
      </c>
      <c r="F274" s="7" t="s">
        <v>23</v>
      </c>
      <c r="G274" s="7" t="s">
        <v>34</v>
      </c>
      <c r="H274" s="7" t="s">
        <v>121</v>
      </c>
      <c r="I274" s="3">
        <v>1</v>
      </c>
      <c r="J274" s="5">
        <v>124.97</v>
      </c>
      <c r="K274" s="6">
        <v>0.1</v>
      </c>
      <c r="L274" s="5">
        <v>69.790000000000006</v>
      </c>
      <c r="M274" s="5">
        <f>I274*J274*(1-K274)</f>
        <v>112.473</v>
      </c>
      <c r="N274" s="5">
        <f>I274*L274</f>
        <v>69.790000000000006</v>
      </c>
      <c r="O274" s="5">
        <f>M274-N274</f>
        <v>42.682999999999993</v>
      </c>
      <c r="P274" s="2">
        <f>IFERROR(O274/M274,0)</f>
        <v>0.37949552337005321</v>
      </c>
      <c r="Q274" s="4">
        <f>YEAR(SalesDataTable[[#This Row],[Order Date]])</f>
        <v>2026</v>
      </c>
      <c r="R274" s="2" t="str">
        <f>"Q"&amp;ROUNDUP(MONTH(SalesDataTable[[#This Row],[Order Date]])/3,0)</f>
        <v>Q1</v>
      </c>
      <c r="S274" s="3">
        <f>MONTH(SalesDataTable[[#This Row],[Order Date]])</f>
        <v>2</v>
      </c>
      <c r="T274" s="2" t="str">
        <f>TEXT(SalesDataTable[[#This Row],[Order Date]],"mmm")</f>
        <v>Feb</v>
      </c>
    </row>
    <row r="275" spans="1:20" ht="15.75" x14ac:dyDescent="0.25">
      <c r="A275" s="9" t="s">
        <v>2486</v>
      </c>
      <c r="B275" s="8">
        <v>46081</v>
      </c>
      <c r="C275" s="7" t="s">
        <v>15</v>
      </c>
      <c r="D275" s="7" t="s">
        <v>19</v>
      </c>
      <c r="E275" s="7" t="s">
        <v>3</v>
      </c>
      <c r="F275" s="7" t="s">
        <v>23</v>
      </c>
      <c r="G275" s="7" t="s">
        <v>29</v>
      </c>
      <c r="H275" s="7" t="s">
        <v>88</v>
      </c>
      <c r="I275" s="3">
        <v>1</v>
      </c>
      <c r="J275" s="5">
        <v>163.31</v>
      </c>
      <c r="K275" s="6">
        <v>0.05</v>
      </c>
      <c r="L275" s="5">
        <v>87.22</v>
      </c>
      <c r="M275" s="5">
        <f>I275*J275*(1-K275)</f>
        <v>155.14449999999999</v>
      </c>
      <c r="N275" s="5">
        <f>I275*L275</f>
        <v>87.22</v>
      </c>
      <c r="O275" s="5">
        <f>M275-N275</f>
        <v>67.924499999999995</v>
      </c>
      <c r="P275" s="2">
        <f>IFERROR(O275/M275,0)</f>
        <v>0.43781442461705056</v>
      </c>
      <c r="Q275" s="4">
        <f>YEAR(SalesDataTable[[#This Row],[Order Date]])</f>
        <v>2026</v>
      </c>
      <c r="R275" s="2" t="str">
        <f>"Q"&amp;ROUNDUP(MONTH(SalesDataTable[[#This Row],[Order Date]])/3,0)</f>
        <v>Q1</v>
      </c>
      <c r="S275" s="3">
        <f>MONTH(SalesDataTable[[#This Row],[Order Date]])</f>
        <v>2</v>
      </c>
      <c r="T275" s="2" t="str">
        <f>TEXT(SalesDataTable[[#This Row],[Order Date]],"mmm")</f>
        <v>Feb</v>
      </c>
    </row>
    <row r="276" spans="1:20" ht="15.75" x14ac:dyDescent="0.25">
      <c r="A276" s="9" t="s">
        <v>2485</v>
      </c>
      <c r="B276" s="8">
        <v>46082</v>
      </c>
      <c r="C276" s="7" t="s">
        <v>5</v>
      </c>
      <c r="D276" s="7" t="s">
        <v>66</v>
      </c>
      <c r="E276" s="7" t="s">
        <v>13</v>
      </c>
      <c r="F276" s="7" t="s">
        <v>23</v>
      </c>
      <c r="G276" s="7" t="s">
        <v>22</v>
      </c>
      <c r="H276" s="7" t="s">
        <v>44</v>
      </c>
      <c r="I276" s="3">
        <v>3</v>
      </c>
      <c r="J276" s="5">
        <v>92.76</v>
      </c>
      <c r="K276" s="6">
        <v>0</v>
      </c>
      <c r="L276" s="5">
        <v>45.84</v>
      </c>
      <c r="M276" s="5">
        <f>I276*J276*(1-K276)</f>
        <v>278.28000000000003</v>
      </c>
      <c r="N276" s="5">
        <f>I276*L276</f>
        <v>137.52000000000001</v>
      </c>
      <c r="O276" s="5">
        <f>M276-N276</f>
        <v>140.76000000000002</v>
      </c>
      <c r="P276" s="2">
        <f>IFERROR(O276/M276,0)</f>
        <v>0.50582147477360928</v>
      </c>
      <c r="Q276" s="4">
        <f>YEAR(SalesDataTable[[#This Row],[Order Date]])</f>
        <v>2026</v>
      </c>
      <c r="R276" s="2" t="str">
        <f>"Q"&amp;ROUNDUP(MONTH(SalesDataTable[[#This Row],[Order Date]])/3,0)</f>
        <v>Q1</v>
      </c>
      <c r="S276" s="3">
        <f>MONTH(SalesDataTable[[#This Row],[Order Date]])</f>
        <v>3</v>
      </c>
      <c r="T276" s="2" t="str">
        <f>TEXT(SalesDataTable[[#This Row],[Order Date]],"mmm")</f>
        <v>Mar</v>
      </c>
    </row>
    <row r="277" spans="1:20" ht="15.75" x14ac:dyDescent="0.25">
      <c r="A277" s="9" t="s">
        <v>2484</v>
      </c>
      <c r="B277" s="8">
        <v>46082</v>
      </c>
      <c r="C277" s="7" t="s">
        <v>42</v>
      </c>
      <c r="D277" s="7" t="s">
        <v>41</v>
      </c>
      <c r="E277" s="7" t="s">
        <v>60</v>
      </c>
      <c r="F277" s="7" t="s">
        <v>12</v>
      </c>
      <c r="G277" s="7" t="s">
        <v>34</v>
      </c>
      <c r="H277" s="7" t="s">
        <v>83</v>
      </c>
      <c r="I277" s="3">
        <v>5</v>
      </c>
      <c r="J277" s="5">
        <v>41.31</v>
      </c>
      <c r="K277" s="6">
        <v>0.1</v>
      </c>
      <c r="L277" s="5">
        <v>15.14</v>
      </c>
      <c r="M277" s="5">
        <f>I277*J277*(1-K277)</f>
        <v>185.89500000000001</v>
      </c>
      <c r="N277" s="5">
        <f>I277*L277</f>
        <v>75.7</v>
      </c>
      <c r="O277" s="5">
        <f>M277-N277</f>
        <v>110.19500000000001</v>
      </c>
      <c r="P277" s="2">
        <f>IFERROR(O277/M277,0)</f>
        <v>0.59278087092175691</v>
      </c>
      <c r="Q277" s="4">
        <f>YEAR(SalesDataTable[[#This Row],[Order Date]])</f>
        <v>2026</v>
      </c>
      <c r="R277" s="2" t="str">
        <f>"Q"&amp;ROUNDUP(MONTH(SalesDataTable[[#This Row],[Order Date]])/3,0)</f>
        <v>Q1</v>
      </c>
      <c r="S277" s="3">
        <f>MONTH(SalesDataTable[[#This Row],[Order Date]])</f>
        <v>3</v>
      </c>
      <c r="T277" s="2" t="str">
        <f>TEXT(SalesDataTable[[#This Row],[Order Date]],"mmm")</f>
        <v>Mar</v>
      </c>
    </row>
    <row r="278" spans="1:20" ht="15.75" x14ac:dyDescent="0.25">
      <c r="A278" s="9" t="s">
        <v>2483</v>
      </c>
      <c r="B278" s="8">
        <v>46082</v>
      </c>
      <c r="C278" s="7" t="s">
        <v>9</v>
      </c>
      <c r="D278" s="7" t="s">
        <v>47</v>
      </c>
      <c r="E278" s="7" t="s">
        <v>18</v>
      </c>
      <c r="F278" s="7" t="s">
        <v>2</v>
      </c>
      <c r="G278" s="7" t="s">
        <v>34</v>
      </c>
      <c r="H278" s="7" t="s">
        <v>83</v>
      </c>
      <c r="I278" s="3">
        <v>2</v>
      </c>
      <c r="J278" s="5">
        <v>41.23</v>
      </c>
      <c r="K278" s="6">
        <v>0</v>
      </c>
      <c r="L278" s="5">
        <v>14.28</v>
      </c>
      <c r="M278" s="5">
        <f>I278*J278*(1-K278)</f>
        <v>82.46</v>
      </c>
      <c r="N278" s="5">
        <f>I278*L278</f>
        <v>28.56</v>
      </c>
      <c r="O278" s="5">
        <f>M278-N278</f>
        <v>53.899999999999991</v>
      </c>
      <c r="P278" s="2">
        <f>IFERROR(O278/M278,0)</f>
        <v>0.65365025466893034</v>
      </c>
      <c r="Q278" s="4">
        <f>YEAR(SalesDataTable[[#This Row],[Order Date]])</f>
        <v>2026</v>
      </c>
      <c r="R278" s="2" t="str">
        <f>"Q"&amp;ROUNDUP(MONTH(SalesDataTable[[#This Row],[Order Date]])/3,0)</f>
        <v>Q1</v>
      </c>
      <c r="S278" s="3">
        <f>MONTH(SalesDataTable[[#This Row],[Order Date]])</f>
        <v>3</v>
      </c>
      <c r="T278" s="2" t="str">
        <f>TEXT(SalesDataTable[[#This Row],[Order Date]],"mmm")</f>
        <v>Mar</v>
      </c>
    </row>
    <row r="279" spans="1:20" ht="15.75" x14ac:dyDescent="0.25">
      <c r="A279" s="9" t="s">
        <v>2482</v>
      </c>
      <c r="B279" s="8">
        <v>46082</v>
      </c>
      <c r="C279" s="7" t="s">
        <v>9</v>
      </c>
      <c r="D279" s="7" t="s">
        <v>79</v>
      </c>
      <c r="E279" s="7" t="s">
        <v>3</v>
      </c>
      <c r="F279" s="7" t="s">
        <v>2</v>
      </c>
      <c r="G279" s="7" t="s">
        <v>29</v>
      </c>
      <c r="H279" s="7" t="s">
        <v>28</v>
      </c>
      <c r="I279" s="3">
        <v>1</v>
      </c>
      <c r="J279" s="5">
        <v>36.47</v>
      </c>
      <c r="K279" s="6">
        <v>0.05</v>
      </c>
      <c r="L279" s="5">
        <v>13.21</v>
      </c>
      <c r="M279" s="5">
        <f>I279*J279*(1-K279)</f>
        <v>34.646499999999996</v>
      </c>
      <c r="N279" s="5">
        <f>I279*L279</f>
        <v>13.21</v>
      </c>
      <c r="O279" s="5">
        <f>M279-N279</f>
        <v>21.436499999999995</v>
      </c>
      <c r="P279" s="2">
        <f>IFERROR(O279/M279,0)</f>
        <v>0.61872050567878423</v>
      </c>
      <c r="Q279" s="4">
        <f>YEAR(SalesDataTable[[#This Row],[Order Date]])</f>
        <v>2026</v>
      </c>
      <c r="R279" s="2" t="str">
        <f>"Q"&amp;ROUNDUP(MONTH(SalesDataTable[[#This Row],[Order Date]])/3,0)</f>
        <v>Q1</v>
      </c>
      <c r="S279" s="3">
        <f>MONTH(SalesDataTable[[#This Row],[Order Date]])</f>
        <v>3</v>
      </c>
      <c r="T279" s="2" t="str">
        <f>TEXT(SalesDataTable[[#This Row],[Order Date]],"mmm")</f>
        <v>Mar</v>
      </c>
    </row>
    <row r="280" spans="1:20" ht="15.75" x14ac:dyDescent="0.25">
      <c r="A280" s="9" t="s">
        <v>2481</v>
      </c>
      <c r="B280" s="8">
        <v>46082</v>
      </c>
      <c r="C280" s="7" t="s">
        <v>42</v>
      </c>
      <c r="D280" s="7" t="s">
        <v>41</v>
      </c>
      <c r="E280" s="7" t="s">
        <v>18</v>
      </c>
      <c r="F280" s="7" t="s">
        <v>2</v>
      </c>
      <c r="G280" s="7" t="s">
        <v>34</v>
      </c>
      <c r="H280" s="7" t="s">
        <v>74</v>
      </c>
      <c r="I280" s="3">
        <v>1</v>
      </c>
      <c r="J280" s="5">
        <v>36.67</v>
      </c>
      <c r="K280" s="6">
        <v>0</v>
      </c>
      <c r="L280" s="5">
        <v>13.97</v>
      </c>
      <c r="M280" s="5">
        <f>I280*J280*(1-K280)</f>
        <v>36.67</v>
      </c>
      <c r="N280" s="5">
        <f>I280*L280</f>
        <v>13.97</v>
      </c>
      <c r="O280" s="5">
        <f>M280-N280</f>
        <v>22.700000000000003</v>
      </c>
      <c r="P280" s="2">
        <f>IFERROR(O280/M280,0)</f>
        <v>0.61903463321516228</v>
      </c>
      <c r="Q280" s="4">
        <f>YEAR(SalesDataTable[[#This Row],[Order Date]])</f>
        <v>2026</v>
      </c>
      <c r="R280" s="2" t="str">
        <f>"Q"&amp;ROUNDUP(MONTH(SalesDataTable[[#This Row],[Order Date]])/3,0)</f>
        <v>Q1</v>
      </c>
      <c r="S280" s="3">
        <f>MONTH(SalesDataTable[[#This Row],[Order Date]])</f>
        <v>3</v>
      </c>
      <c r="T280" s="2" t="str">
        <f>TEXT(SalesDataTable[[#This Row],[Order Date]],"mmm")</f>
        <v>Mar</v>
      </c>
    </row>
    <row r="281" spans="1:20" ht="15.75" x14ac:dyDescent="0.25">
      <c r="A281" s="9" t="s">
        <v>2480</v>
      </c>
      <c r="B281" s="8">
        <v>46082</v>
      </c>
      <c r="C281" s="7" t="s">
        <v>9</v>
      </c>
      <c r="D281" s="7" t="s">
        <v>45</v>
      </c>
      <c r="E281" s="7" t="s">
        <v>3</v>
      </c>
      <c r="F281" s="7" t="s">
        <v>12</v>
      </c>
      <c r="G281" s="7" t="s">
        <v>1</v>
      </c>
      <c r="H281" s="7" t="s">
        <v>0</v>
      </c>
      <c r="I281" s="3">
        <v>2</v>
      </c>
      <c r="J281" s="5">
        <v>51.87</v>
      </c>
      <c r="K281" s="6">
        <v>0.1</v>
      </c>
      <c r="L281" s="5">
        <v>22.95</v>
      </c>
      <c r="M281" s="5">
        <f>I281*J281*(1-K281)</f>
        <v>93.366</v>
      </c>
      <c r="N281" s="5">
        <f>I281*L281</f>
        <v>45.9</v>
      </c>
      <c r="O281" s="5">
        <f>M281-N281</f>
        <v>47.466000000000001</v>
      </c>
      <c r="P281" s="2">
        <f>IFERROR(O281/M281,0)</f>
        <v>0.50838635049161363</v>
      </c>
      <c r="Q281" s="4">
        <f>YEAR(SalesDataTable[[#This Row],[Order Date]])</f>
        <v>2026</v>
      </c>
      <c r="R281" s="2" t="str">
        <f>"Q"&amp;ROUNDUP(MONTH(SalesDataTable[[#This Row],[Order Date]])/3,0)</f>
        <v>Q1</v>
      </c>
      <c r="S281" s="3">
        <f>MONTH(SalesDataTable[[#This Row],[Order Date]])</f>
        <v>3</v>
      </c>
      <c r="T281" s="2" t="str">
        <f>TEXT(SalesDataTable[[#This Row],[Order Date]],"mmm")</f>
        <v>Mar</v>
      </c>
    </row>
    <row r="282" spans="1:20" ht="15.75" x14ac:dyDescent="0.25">
      <c r="A282" s="9" t="s">
        <v>2479</v>
      </c>
      <c r="B282" s="8">
        <v>46082</v>
      </c>
      <c r="C282" s="7" t="s">
        <v>5</v>
      </c>
      <c r="D282" s="7" t="s">
        <v>66</v>
      </c>
      <c r="E282" s="7" t="s">
        <v>13</v>
      </c>
      <c r="F282" s="7" t="s">
        <v>12</v>
      </c>
      <c r="G282" s="7" t="s">
        <v>26</v>
      </c>
      <c r="H282" s="7" t="s">
        <v>25</v>
      </c>
      <c r="I282" s="3">
        <v>1</v>
      </c>
      <c r="J282" s="5">
        <v>195.06</v>
      </c>
      <c r="K282" s="6">
        <v>0.1</v>
      </c>
      <c r="L282" s="5">
        <v>106.68</v>
      </c>
      <c r="M282" s="5">
        <f>I282*J282*(1-K282)</f>
        <v>175.554</v>
      </c>
      <c r="N282" s="5">
        <f>I282*L282</f>
        <v>106.68</v>
      </c>
      <c r="O282" s="5">
        <f>M282-N282</f>
        <v>68.873999999999995</v>
      </c>
      <c r="P282" s="2">
        <f>IFERROR(O282/M282,0)</f>
        <v>0.39232372945076727</v>
      </c>
      <c r="Q282" s="4">
        <f>YEAR(SalesDataTable[[#This Row],[Order Date]])</f>
        <v>2026</v>
      </c>
      <c r="R282" s="2" t="str">
        <f>"Q"&amp;ROUNDUP(MONTH(SalesDataTable[[#This Row],[Order Date]])/3,0)</f>
        <v>Q1</v>
      </c>
      <c r="S282" s="3">
        <f>MONTH(SalesDataTable[[#This Row],[Order Date]])</f>
        <v>3</v>
      </c>
      <c r="T282" s="2" t="str">
        <f>TEXT(SalesDataTable[[#This Row],[Order Date]],"mmm")</f>
        <v>Mar</v>
      </c>
    </row>
    <row r="283" spans="1:20" ht="15.75" x14ac:dyDescent="0.25">
      <c r="A283" s="9" t="s">
        <v>2478</v>
      </c>
      <c r="B283" s="8">
        <v>46082</v>
      </c>
      <c r="C283" s="7" t="s">
        <v>9</v>
      </c>
      <c r="D283" s="7" t="s">
        <v>45</v>
      </c>
      <c r="E283" s="7" t="s">
        <v>18</v>
      </c>
      <c r="F283" s="7" t="s">
        <v>23</v>
      </c>
      <c r="G283" s="7" t="s">
        <v>1</v>
      </c>
      <c r="H283" s="7" t="s">
        <v>7</v>
      </c>
      <c r="I283" s="3">
        <v>2</v>
      </c>
      <c r="J283" s="5">
        <v>100.79</v>
      </c>
      <c r="K283" s="6">
        <v>0.05</v>
      </c>
      <c r="L283" s="5">
        <v>49</v>
      </c>
      <c r="M283" s="5">
        <f>I283*J283*(1-K283)</f>
        <v>191.501</v>
      </c>
      <c r="N283" s="5">
        <f>I283*L283</f>
        <v>98</v>
      </c>
      <c r="O283" s="5">
        <f>M283-N283</f>
        <v>93.501000000000005</v>
      </c>
      <c r="P283" s="2">
        <f>IFERROR(O283/M283,0)</f>
        <v>0.48825332504791097</v>
      </c>
      <c r="Q283" s="4">
        <f>YEAR(SalesDataTable[[#This Row],[Order Date]])</f>
        <v>2026</v>
      </c>
      <c r="R283" s="2" t="str">
        <f>"Q"&amp;ROUNDUP(MONTH(SalesDataTable[[#This Row],[Order Date]])/3,0)</f>
        <v>Q1</v>
      </c>
      <c r="S283" s="3">
        <f>MONTH(SalesDataTable[[#This Row],[Order Date]])</f>
        <v>3</v>
      </c>
      <c r="T283" s="2" t="str">
        <f>TEXT(SalesDataTable[[#This Row],[Order Date]],"mmm")</f>
        <v>Mar</v>
      </c>
    </row>
    <row r="284" spans="1:20" ht="15.75" x14ac:dyDescent="0.25">
      <c r="A284" s="9" t="s">
        <v>2477</v>
      </c>
      <c r="B284" s="8">
        <v>46082</v>
      </c>
      <c r="C284" s="7" t="s">
        <v>15</v>
      </c>
      <c r="D284" s="7" t="s">
        <v>61</v>
      </c>
      <c r="E284" s="7" t="s">
        <v>3</v>
      </c>
      <c r="F284" s="7" t="s">
        <v>2</v>
      </c>
      <c r="G284" s="7" t="s">
        <v>1</v>
      </c>
      <c r="H284" s="7" t="s">
        <v>0</v>
      </c>
      <c r="I284" s="3">
        <v>5</v>
      </c>
      <c r="J284" s="5">
        <v>51.92</v>
      </c>
      <c r="K284" s="6">
        <v>0.15</v>
      </c>
      <c r="L284" s="5">
        <v>22.24</v>
      </c>
      <c r="M284" s="5">
        <f>I284*J284*(1-K284)</f>
        <v>220.66000000000003</v>
      </c>
      <c r="N284" s="5">
        <f>I284*L284</f>
        <v>111.19999999999999</v>
      </c>
      <c r="O284" s="5">
        <f>M284-N284</f>
        <v>109.46000000000004</v>
      </c>
      <c r="P284" s="2">
        <f>IFERROR(O284/M284,0)</f>
        <v>0.49605728269736254</v>
      </c>
      <c r="Q284" s="4">
        <f>YEAR(SalesDataTable[[#This Row],[Order Date]])</f>
        <v>2026</v>
      </c>
      <c r="R284" s="2" t="str">
        <f>"Q"&amp;ROUNDUP(MONTH(SalesDataTable[[#This Row],[Order Date]])/3,0)</f>
        <v>Q1</v>
      </c>
      <c r="S284" s="3">
        <f>MONTH(SalesDataTable[[#This Row],[Order Date]])</f>
        <v>3</v>
      </c>
      <c r="T284" s="2" t="str">
        <f>TEXT(SalesDataTable[[#This Row],[Order Date]],"mmm")</f>
        <v>Mar</v>
      </c>
    </row>
    <row r="285" spans="1:20" ht="15.75" x14ac:dyDescent="0.25">
      <c r="A285" s="9" t="s">
        <v>2476</v>
      </c>
      <c r="B285" s="8">
        <v>46082</v>
      </c>
      <c r="C285" s="7" t="s">
        <v>15</v>
      </c>
      <c r="D285" s="7" t="s">
        <v>14</v>
      </c>
      <c r="E285" s="7" t="s">
        <v>3</v>
      </c>
      <c r="F285" s="7" t="s">
        <v>2</v>
      </c>
      <c r="G285" s="7" t="s">
        <v>26</v>
      </c>
      <c r="H285" s="7" t="s">
        <v>50</v>
      </c>
      <c r="I285" s="3">
        <v>1</v>
      </c>
      <c r="J285" s="5">
        <v>123.99</v>
      </c>
      <c r="K285" s="6">
        <v>0.05</v>
      </c>
      <c r="L285" s="5">
        <v>61.67</v>
      </c>
      <c r="M285" s="5">
        <f>I285*J285*(1-K285)</f>
        <v>117.79049999999999</v>
      </c>
      <c r="N285" s="5">
        <f>I285*L285</f>
        <v>61.67</v>
      </c>
      <c r="O285" s="5">
        <f>M285-N285</f>
        <v>56.120499999999993</v>
      </c>
      <c r="P285" s="2">
        <f>IFERROR(O285/M285,0)</f>
        <v>0.47644334644984099</v>
      </c>
      <c r="Q285" s="4">
        <f>YEAR(SalesDataTable[[#This Row],[Order Date]])</f>
        <v>2026</v>
      </c>
      <c r="R285" s="2" t="str">
        <f>"Q"&amp;ROUNDUP(MONTH(SalesDataTable[[#This Row],[Order Date]])/3,0)</f>
        <v>Q1</v>
      </c>
      <c r="S285" s="3">
        <f>MONTH(SalesDataTable[[#This Row],[Order Date]])</f>
        <v>3</v>
      </c>
      <c r="T285" s="2" t="str">
        <f>TEXT(SalesDataTable[[#This Row],[Order Date]],"mmm")</f>
        <v>Mar</v>
      </c>
    </row>
    <row r="286" spans="1:20" ht="15.75" x14ac:dyDescent="0.25">
      <c r="A286" s="9" t="s">
        <v>2475</v>
      </c>
      <c r="B286" s="8">
        <v>46082</v>
      </c>
      <c r="C286" s="7" t="s">
        <v>9</v>
      </c>
      <c r="D286" s="7" t="s">
        <v>47</v>
      </c>
      <c r="E286" s="7" t="s">
        <v>3</v>
      </c>
      <c r="F286" s="7" t="s">
        <v>2</v>
      </c>
      <c r="G286" s="7" t="s">
        <v>26</v>
      </c>
      <c r="H286" s="7" t="s">
        <v>56</v>
      </c>
      <c r="I286" s="3">
        <v>1</v>
      </c>
      <c r="J286" s="5">
        <v>344.8</v>
      </c>
      <c r="K286" s="6">
        <v>0.05</v>
      </c>
      <c r="L286" s="5">
        <v>196.14</v>
      </c>
      <c r="M286" s="5">
        <f>I286*J286*(1-K286)</f>
        <v>327.56</v>
      </c>
      <c r="N286" s="5">
        <f>I286*L286</f>
        <v>196.14</v>
      </c>
      <c r="O286" s="5">
        <f>M286-N286</f>
        <v>131.42000000000002</v>
      </c>
      <c r="P286" s="2">
        <f>IFERROR(O286/M286,0)</f>
        <v>0.40120893882036884</v>
      </c>
      <c r="Q286" s="4">
        <f>YEAR(SalesDataTable[[#This Row],[Order Date]])</f>
        <v>2026</v>
      </c>
      <c r="R286" s="2" t="str">
        <f>"Q"&amp;ROUNDUP(MONTH(SalesDataTable[[#This Row],[Order Date]])/3,0)</f>
        <v>Q1</v>
      </c>
      <c r="S286" s="3">
        <f>MONTH(SalesDataTable[[#This Row],[Order Date]])</f>
        <v>3</v>
      </c>
      <c r="T286" s="2" t="str">
        <f>TEXT(SalesDataTable[[#This Row],[Order Date]],"mmm")</f>
        <v>Mar</v>
      </c>
    </row>
    <row r="287" spans="1:20" ht="15.75" x14ac:dyDescent="0.25">
      <c r="A287" s="9" t="s">
        <v>2474</v>
      </c>
      <c r="B287" s="8">
        <v>46083</v>
      </c>
      <c r="C287" s="7" t="s">
        <v>15</v>
      </c>
      <c r="D287" s="7" t="s">
        <v>61</v>
      </c>
      <c r="E287" s="7" t="s">
        <v>18</v>
      </c>
      <c r="F287" s="7" t="s">
        <v>23</v>
      </c>
      <c r="G287" s="7" t="s">
        <v>29</v>
      </c>
      <c r="H287" s="7" t="s">
        <v>72</v>
      </c>
      <c r="I287" s="3">
        <v>3</v>
      </c>
      <c r="J287" s="5">
        <v>131.91999999999999</v>
      </c>
      <c r="K287" s="6">
        <v>0.05</v>
      </c>
      <c r="L287" s="5">
        <v>67.47</v>
      </c>
      <c r="M287" s="5">
        <f>I287*J287*(1-K287)</f>
        <v>375.97199999999998</v>
      </c>
      <c r="N287" s="5">
        <f>I287*L287</f>
        <v>202.41</v>
      </c>
      <c r="O287" s="5">
        <f>M287-N287</f>
        <v>173.56199999999998</v>
      </c>
      <c r="P287" s="2">
        <f>IFERROR(O287/M287,0)</f>
        <v>0.46163544093709102</v>
      </c>
      <c r="Q287" s="4">
        <f>YEAR(SalesDataTable[[#This Row],[Order Date]])</f>
        <v>2026</v>
      </c>
      <c r="R287" s="2" t="str">
        <f>"Q"&amp;ROUNDUP(MONTH(SalesDataTable[[#This Row],[Order Date]])/3,0)</f>
        <v>Q1</v>
      </c>
      <c r="S287" s="3">
        <f>MONTH(SalesDataTable[[#This Row],[Order Date]])</f>
        <v>3</v>
      </c>
      <c r="T287" s="2" t="str">
        <f>TEXT(SalesDataTable[[#This Row],[Order Date]],"mmm")</f>
        <v>Mar</v>
      </c>
    </row>
    <row r="288" spans="1:20" ht="15.75" x14ac:dyDescent="0.25">
      <c r="A288" s="9" t="s">
        <v>2473</v>
      </c>
      <c r="B288" s="8">
        <v>46083</v>
      </c>
      <c r="C288" s="7" t="s">
        <v>5</v>
      </c>
      <c r="D288" s="7" t="s">
        <v>76</v>
      </c>
      <c r="E288" s="7" t="s">
        <v>3</v>
      </c>
      <c r="F288" s="7" t="s">
        <v>12</v>
      </c>
      <c r="G288" s="7" t="s">
        <v>22</v>
      </c>
      <c r="H288" s="7" t="s">
        <v>37</v>
      </c>
      <c r="I288" s="3">
        <v>3</v>
      </c>
      <c r="J288" s="5">
        <v>146.99</v>
      </c>
      <c r="K288" s="6">
        <v>0</v>
      </c>
      <c r="L288" s="5">
        <v>80.069999999999993</v>
      </c>
      <c r="M288" s="5">
        <f>I288*J288*(1-K288)</f>
        <v>440.97</v>
      </c>
      <c r="N288" s="5">
        <f>I288*L288</f>
        <v>240.20999999999998</v>
      </c>
      <c r="O288" s="5">
        <f>M288-N288</f>
        <v>200.76000000000005</v>
      </c>
      <c r="P288" s="2">
        <f>IFERROR(O288/M288,0)</f>
        <v>0.45526906592285199</v>
      </c>
      <c r="Q288" s="4">
        <f>YEAR(SalesDataTable[[#This Row],[Order Date]])</f>
        <v>2026</v>
      </c>
      <c r="R288" s="2" t="str">
        <f>"Q"&amp;ROUNDUP(MONTH(SalesDataTable[[#This Row],[Order Date]])/3,0)</f>
        <v>Q1</v>
      </c>
      <c r="S288" s="3">
        <f>MONTH(SalesDataTable[[#This Row],[Order Date]])</f>
        <v>3</v>
      </c>
      <c r="T288" s="2" t="str">
        <f>TEXT(SalesDataTable[[#This Row],[Order Date]],"mmm")</f>
        <v>Mar</v>
      </c>
    </row>
    <row r="289" spans="1:20" ht="15.75" x14ac:dyDescent="0.25">
      <c r="A289" s="9" t="s">
        <v>2472</v>
      </c>
      <c r="B289" s="8">
        <v>46083</v>
      </c>
      <c r="C289" s="7" t="s">
        <v>15</v>
      </c>
      <c r="D289" s="7" t="s">
        <v>14</v>
      </c>
      <c r="E289" s="7" t="s">
        <v>3</v>
      </c>
      <c r="F289" s="7" t="s">
        <v>12</v>
      </c>
      <c r="G289" s="7" t="s">
        <v>29</v>
      </c>
      <c r="H289" s="7" t="s">
        <v>88</v>
      </c>
      <c r="I289" s="3">
        <v>2</v>
      </c>
      <c r="J289" s="5">
        <v>164.74</v>
      </c>
      <c r="K289" s="6">
        <v>0.05</v>
      </c>
      <c r="L289" s="5">
        <v>89.9</v>
      </c>
      <c r="M289" s="5">
        <f>I289*J289*(1-K289)</f>
        <v>313.00600000000003</v>
      </c>
      <c r="N289" s="5">
        <f>I289*L289</f>
        <v>179.8</v>
      </c>
      <c r="O289" s="5">
        <f>M289-N289</f>
        <v>133.20600000000002</v>
      </c>
      <c r="P289" s="2">
        <f>IFERROR(O289/M289,0)</f>
        <v>0.42557011686676932</v>
      </c>
      <c r="Q289" s="4">
        <f>YEAR(SalesDataTable[[#This Row],[Order Date]])</f>
        <v>2026</v>
      </c>
      <c r="R289" s="2" t="str">
        <f>"Q"&amp;ROUNDUP(MONTH(SalesDataTable[[#This Row],[Order Date]])/3,0)</f>
        <v>Q1</v>
      </c>
      <c r="S289" s="3">
        <f>MONTH(SalesDataTable[[#This Row],[Order Date]])</f>
        <v>3</v>
      </c>
      <c r="T289" s="2" t="str">
        <f>TEXT(SalesDataTable[[#This Row],[Order Date]],"mmm")</f>
        <v>Mar</v>
      </c>
    </row>
    <row r="290" spans="1:20" ht="15.75" x14ac:dyDescent="0.25">
      <c r="A290" s="9" t="s">
        <v>2471</v>
      </c>
      <c r="B290" s="8">
        <v>46083</v>
      </c>
      <c r="C290" s="7" t="s">
        <v>15</v>
      </c>
      <c r="D290" s="7" t="s">
        <v>14</v>
      </c>
      <c r="E290" s="7" t="s">
        <v>3</v>
      </c>
      <c r="F290" s="7" t="s">
        <v>23</v>
      </c>
      <c r="G290" s="7" t="s">
        <v>22</v>
      </c>
      <c r="H290" s="7" t="s">
        <v>44</v>
      </c>
      <c r="I290" s="3">
        <v>2</v>
      </c>
      <c r="J290" s="5">
        <v>89.81</v>
      </c>
      <c r="K290" s="6">
        <v>0</v>
      </c>
      <c r="L290" s="5">
        <v>46.44</v>
      </c>
      <c r="M290" s="5">
        <f>I290*J290*(1-K290)</f>
        <v>179.62</v>
      </c>
      <c r="N290" s="5">
        <f>I290*L290</f>
        <v>92.88</v>
      </c>
      <c r="O290" s="5">
        <f>M290-N290</f>
        <v>86.740000000000009</v>
      </c>
      <c r="P290" s="2">
        <f>IFERROR(O290/M290,0)</f>
        <v>0.482908362097762</v>
      </c>
      <c r="Q290" s="4">
        <f>YEAR(SalesDataTable[[#This Row],[Order Date]])</f>
        <v>2026</v>
      </c>
      <c r="R290" s="2" t="str">
        <f>"Q"&amp;ROUNDUP(MONTH(SalesDataTable[[#This Row],[Order Date]])/3,0)</f>
        <v>Q1</v>
      </c>
      <c r="S290" s="3">
        <f>MONTH(SalesDataTable[[#This Row],[Order Date]])</f>
        <v>3</v>
      </c>
      <c r="T290" s="2" t="str">
        <f>TEXT(SalesDataTable[[#This Row],[Order Date]],"mmm")</f>
        <v>Mar</v>
      </c>
    </row>
    <row r="291" spans="1:20" ht="15.75" x14ac:dyDescent="0.25">
      <c r="A291" s="9" t="s">
        <v>2470</v>
      </c>
      <c r="B291" s="8">
        <v>46084</v>
      </c>
      <c r="C291" s="7" t="s">
        <v>5</v>
      </c>
      <c r="D291" s="7" t="s">
        <v>76</v>
      </c>
      <c r="E291" s="7" t="s">
        <v>13</v>
      </c>
      <c r="F291" s="7" t="s">
        <v>23</v>
      </c>
      <c r="G291" s="7" t="s">
        <v>34</v>
      </c>
      <c r="H291" s="7" t="s">
        <v>74</v>
      </c>
      <c r="I291" s="3">
        <v>1</v>
      </c>
      <c r="J291" s="5">
        <v>35.369999999999997</v>
      </c>
      <c r="K291" s="6">
        <v>0</v>
      </c>
      <c r="L291" s="5">
        <v>13.88</v>
      </c>
      <c r="M291" s="5">
        <f>I291*J291*(1-K291)</f>
        <v>35.369999999999997</v>
      </c>
      <c r="N291" s="5">
        <f>I291*L291</f>
        <v>13.88</v>
      </c>
      <c r="O291" s="5">
        <f>M291-N291</f>
        <v>21.489999999999995</v>
      </c>
      <c r="P291" s="2">
        <f>IFERROR(O291/M291,0)</f>
        <v>0.60757704269154644</v>
      </c>
      <c r="Q291" s="4">
        <f>YEAR(SalesDataTable[[#This Row],[Order Date]])</f>
        <v>2026</v>
      </c>
      <c r="R291" s="2" t="str">
        <f>"Q"&amp;ROUNDUP(MONTH(SalesDataTable[[#This Row],[Order Date]])/3,0)</f>
        <v>Q1</v>
      </c>
      <c r="S291" s="3">
        <f>MONTH(SalesDataTable[[#This Row],[Order Date]])</f>
        <v>3</v>
      </c>
      <c r="T291" s="2" t="str">
        <f>TEXT(SalesDataTable[[#This Row],[Order Date]],"mmm")</f>
        <v>Mar</v>
      </c>
    </row>
    <row r="292" spans="1:20" ht="15.75" x14ac:dyDescent="0.25">
      <c r="A292" s="9" t="s">
        <v>2469</v>
      </c>
      <c r="B292" s="8">
        <v>46084</v>
      </c>
      <c r="C292" s="7" t="s">
        <v>9</v>
      </c>
      <c r="D292" s="7" t="s">
        <v>8</v>
      </c>
      <c r="E292" s="7" t="s">
        <v>18</v>
      </c>
      <c r="F292" s="7" t="s">
        <v>2</v>
      </c>
      <c r="G292" s="7" t="s">
        <v>1</v>
      </c>
      <c r="H292" s="7" t="s">
        <v>0</v>
      </c>
      <c r="I292" s="3">
        <v>4</v>
      </c>
      <c r="J292" s="5">
        <v>50.64</v>
      </c>
      <c r="K292" s="6">
        <v>0</v>
      </c>
      <c r="L292" s="5">
        <v>23.09</v>
      </c>
      <c r="M292" s="5">
        <f>I292*J292*(1-K292)</f>
        <v>202.56</v>
      </c>
      <c r="N292" s="5">
        <f>I292*L292</f>
        <v>92.36</v>
      </c>
      <c r="O292" s="5">
        <f>M292-N292</f>
        <v>110.2</v>
      </c>
      <c r="P292" s="2">
        <f>IFERROR(O292/M292,0)</f>
        <v>0.54403633491311221</v>
      </c>
      <c r="Q292" s="4">
        <f>YEAR(SalesDataTable[[#This Row],[Order Date]])</f>
        <v>2026</v>
      </c>
      <c r="R292" s="2" t="str">
        <f>"Q"&amp;ROUNDUP(MONTH(SalesDataTable[[#This Row],[Order Date]])/3,0)</f>
        <v>Q1</v>
      </c>
      <c r="S292" s="3">
        <f>MONTH(SalesDataTable[[#This Row],[Order Date]])</f>
        <v>3</v>
      </c>
      <c r="T292" s="2" t="str">
        <f>TEXT(SalesDataTable[[#This Row],[Order Date]],"mmm")</f>
        <v>Mar</v>
      </c>
    </row>
    <row r="293" spans="1:20" ht="15.75" x14ac:dyDescent="0.25">
      <c r="A293" s="9" t="s">
        <v>2468</v>
      </c>
      <c r="B293" s="8">
        <v>46084</v>
      </c>
      <c r="C293" s="7" t="s">
        <v>15</v>
      </c>
      <c r="D293" s="7" t="s">
        <v>14</v>
      </c>
      <c r="E293" s="7" t="s">
        <v>13</v>
      </c>
      <c r="F293" s="7" t="s">
        <v>23</v>
      </c>
      <c r="G293" s="7" t="s">
        <v>22</v>
      </c>
      <c r="H293" s="7" t="s">
        <v>37</v>
      </c>
      <c r="I293" s="3">
        <v>1</v>
      </c>
      <c r="J293" s="5">
        <v>146.37</v>
      </c>
      <c r="K293" s="6">
        <v>0</v>
      </c>
      <c r="L293" s="5">
        <v>78.3</v>
      </c>
      <c r="M293" s="5">
        <f>I293*J293*(1-K293)</f>
        <v>146.37</v>
      </c>
      <c r="N293" s="5">
        <f>I293*L293</f>
        <v>78.3</v>
      </c>
      <c r="O293" s="5">
        <f>M293-N293</f>
        <v>68.070000000000007</v>
      </c>
      <c r="P293" s="2">
        <f>IFERROR(O293/M293,0)</f>
        <v>0.46505431440869033</v>
      </c>
      <c r="Q293" s="4">
        <f>YEAR(SalesDataTable[[#This Row],[Order Date]])</f>
        <v>2026</v>
      </c>
      <c r="R293" s="2" t="str">
        <f>"Q"&amp;ROUNDUP(MONTH(SalesDataTable[[#This Row],[Order Date]])/3,0)</f>
        <v>Q1</v>
      </c>
      <c r="S293" s="3">
        <f>MONTH(SalesDataTable[[#This Row],[Order Date]])</f>
        <v>3</v>
      </c>
      <c r="T293" s="2" t="str">
        <f>TEXT(SalesDataTable[[#This Row],[Order Date]],"mmm")</f>
        <v>Mar</v>
      </c>
    </row>
    <row r="294" spans="1:20" ht="15.75" x14ac:dyDescent="0.25">
      <c r="A294" s="9" t="s">
        <v>2467</v>
      </c>
      <c r="B294" s="8">
        <v>46084</v>
      </c>
      <c r="C294" s="7" t="s">
        <v>5</v>
      </c>
      <c r="D294" s="7" t="s">
        <v>66</v>
      </c>
      <c r="E294" s="7" t="s">
        <v>3</v>
      </c>
      <c r="F294" s="7" t="s">
        <v>23</v>
      </c>
      <c r="G294" s="7" t="s">
        <v>22</v>
      </c>
      <c r="H294" s="7" t="s">
        <v>37</v>
      </c>
      <c r="I294" s="3">
        <v>3</v>
      </c>
      <c r="J294" s="5">
        <v>143.74</v>
      </c>
      <c r="K294" s="6">
        <v>0</v>
      </c>
      <c r="L294" s="5">
        <v>81.58</v>
      </c>
      <c r="M294" s="5">
        <f>I294*J294*(1-K294)</f>
        <v>431.22</v>
      </c>
      <c r="N294" s="5">
        <f>I294*L294</f>
        <v>244.74</v>
      </c>
      <c r="O294" s="5">
        <f>M294-N294</f>
        <v>186.48000000000002</v>
      </c>
      <c r="P294" s="2">
        <f>IFERROR(O294/M294,0)</f>
        <v>0.43244747460692917</v>
      </c>
      <c r="Q294" s="4">
        <f>YEAR(SalesDataTable[[#This Row],[Order Date]])</f>
        <v>2026</v>
      </c>
      <c r="R294" s="2" t="str">
        <f>"Q"&amp;ROUNDUP(MONTH(SalesDataTable[[#This Row],[Order Date]])/3,0)</f>
        <v>Q1</v>
      </c>
      <c r="S294" s="3">
        <f>MONTH(SalesDataTable[[#This Row],[Order Date]])</f>
        <v>3</v>
      </c>
      <c r="T294" s="2" t="str">
        <f>TEXT(SalesDataTable[[#This Row],[Order Date]],"mmm")</f>
        <v>Mar</v>
      </c>
    </row>
    <row r="295" spans="1:20" ht="15.75" x14ac:dyDescent="0.25">
      <c r="A295" s="9" t="s">
        <v>2466</v>
      </c>
      <c r="B295" s="8">
        <v>46084</v>
      </c>
      <c r="C295" s="7" t="s">
        <v>15</v>
      </c>
      <c r="D295" s="7" t="s">
        <v>14</v>
      </c>
      <c r="E295" s="7" t="s">
        <v>18</v>
      </c>
      <c r="F295" s="7" t="s">
        <v>2</v>
      </c>
      <c r="G295" s="7" t="s">
        <v>26</v>
      </c>
      <c r="H295" s="7" t="s">
        <v>65</v>
      </c>
      <c r="I295" s="3">
        <v>2</v>
      </c>
      <c r="J295" s="5">
        <v>81.94</v>
      </c>
      <c r="K295" s="6">
        <v>0.1</v>
      </c>
      <c r="L295" s="5">
        <v>39.9</v>
      </c>
      <c r="M295" s="5">
        <f>I295*J295*(1-K295)</f>
        <v>147.49199999999999</v>
      </c>
      <c r="N295" s="5">
        <f>I295*L295</f>
        <v>79.8</v>
      </c>
      <c r="O295" s="5">
        <f>M295-N295</f>
        <v>67.691999999999993</v>
      </c>
      <c r="P295" s="2">
        <f>IFERROR(O295/M295,0)</f>
        <v>0.45895370596371327</v>
      </c>
      <c r="Q295" s="4">
        <f>YEAR(SalesDataTable[[#This Row],[Order Date]])</f>
        <v>2026</v>
      </c>
      <c r="R295" s="2" t="str">
        <f>"Q"&amp;ROUNDUP(MONTH(SalesDataTable[[#This Row],[Order Date]])/3,0)</f>
        <v>Q1</v>
      </c>
      <c r="S295" s="3">
        <f>MONTH(SalesDataTable[[#This Row],[Order Date]])</f>
        <v>3</v>
      </c>
      <c r="T295" s="2" t="str">
        <f>TEXT(SalesDataTable[[#This Row],[Order Date]],"mmm")</f>
        <v>Mar</v>
      </c>
    </row>
    <row r="296" spans="1:20" ht="15.75" x14ac:dyDescent="0.25">
      <c r="A296" s="9" t="s">
        <v>2465</v>
      </c>
      <c r="B296" s="8">
        <v>46084</v>
      </c>
      <c r="C296" s="7" t="s">
        <v>5</v>
      </c>
      <c r="D296" s="7" t="s">
        <v>69</v>
      </c>
      <c r="E296" s="7" t="s">
        <v>3</v>
      </c>
      <c r="F296" s="7" t="s">
        <v>2</v>
      </c>
      <c r="G296" s="7" t="s">
        <v>29</v>
      </c>
      <c r="H296" s="7" t="s">
        <v>39</v>
      </c>
      <c r="I296" s="3">
        <v>1</v>
      </c>
      <c r="J296" s="5">
        <v>46.46</v>
      </c>
      <c r="K296" s="6">
        <v>0.1</v>
      </c>
      <c r="L296" s="5">
        <v>17.989999999999998</v>
      </c>
      <c r="M296" s="5">
        <f>I296*J296*(1-K296)</f>
        <v>41.814</v>
      </c>
      <c r="N296" s="5">
        <f>I296*L296</f>
        <v>17.989999999999998</v>
      </c>
      <c r="O296" s="5">
        <f>M296-N296</f>
        <v>23.824000000000002</v>
      </c>
      <c r="P296" s="2">
        <f>IFERROR(O296/M296,0)</f>
        <v>0.56976132395848289</v>
      </c>
      <c r="Q296" s="4">
        <f>YEAR(SalesDataTable[[#This Row],[Order Date]])</f>
        <v>2026</v>
      </c>
      <c r="R296" s="2" t="str">
        <f>"Q"&amp;ROUNDUP(MONTH(SalesDataTable[[#This Row],[Order Date]])/3,0)</f>
        <v>Q1</v>
      </c>
      <c r="S296" s="3">
        <f>MONTH(SalesDataTable[[#This Row],[Order Date]])</f>
        <v>3</v>
      </c>
      <c r="T296" s="2" t="str">
        <f>TEXT(SalesDataTable[[#This Row],[Order Date]],"mmm")</f>
        <v>Mar</v>
      </c>
    </row>
    <row r="297" spans="1:20" ht="15.75" x14ac:dyDescent="0.25">
      <c r="A297" s="9" t="s">
        <v>2464</v>
      </c>
      <c r="B297" s="8">
        <v>46085</v>
      </c>
      <c r="C297" s="7" t="s">
        <v>9</v>
      </c>
      <c r="D297" s="7" t="s">
        <v>45</v>
      </c>
      <c r="E297" s="7" t="s">
        <v>3</v>
      </c>
      <c r="F297" s="7" t="s">
        <v>2</v>
      </c>
      <c r="G297" s="7" t="s">
        <v>1</v>
      </c>
      <c r="H297" s="7" t="s">
        <v>17</v>
      </c>
      <c r="I297" s="3">
        <v>3</v>
      </c>
      <c r="J297" s="5">
        <v>39.49</v>
      </c>
      <c r="K297" s="6">
        <v>0</v>
      </c>
      <c r="L297" s="5">
        <v>16.420000000000002</v>
      </c>
      <c r="M297" s="5">
        <f>I297*J297*(1-K297)</f>
        <v>118.47</v>
      </c>
      <c r="N297" s="5">
        <f>I297*L297</f>
        <v>49.260000000000005</v>
      </c>
      <c r="O297" s="5">
        <f>M297-N297</f>
        <v>69.209999999999994</v>
      </c>
      <c r="P297" s="2">
        <f>IFERROR(O297/M297,0)</f>
        <v>0.58419853127374011</v>
      </c>
      <c r="Q297" s="4">
        <f>YEAR(SalesDataTable[[#This Row],[Order Date]])</f>
        <v>2026</v>
      </c>
      <c r="R297" s="2" t="str">
        <f>"Q"&amp;ROUNDUP(MONTH(SalesDataTable[[#This Row],[Order Date]])/3,0)</f>
        <v>Q1</v>
      </c>
      <c r="S297" s="3">
        <f>MONTH(SalesDataTable[[#This Row],[Order Date]])</f>
        <v>3</v>
      </c>
      <c r="T297" s="2" t="str">
        <f>TEXT(SalesDataTable[[#This Row],[Order Date]],"mmm")</f>
        <v>Mar</v>
      </c>
    </row>
    <row r="298" spans="1:20" ht="15.75" x14ac:dyDescent="0.25">
      <c r="A298" s="9" t="s">
        <v>2463</v>
      </c>
      <c r="B298" s="8">
        <v>46085</v>
      </c>
      <c r="C298" s="7" t="s">
        <v>15</v>
      </c>
      <c r="D298" s="7" t="s">
        <v>19</v>
      </c>
      <c r="E298" s="7" t="s">
        <v>3</v>
      </c>
      <c r="F298" s="7" t="s">
        <v>23</v>
      </c>
      <c r="G298" s="7" t="s">
        <v>34</v>
      </c>
      <c r="H298" s="7" t="s">
        <v>83</v>
      </c>
      <c r="I298" s="3">
        <v>1</v>
      </c>
      <c r="J298" s="5">
        <v>40.909999999999997</v>
      </c>
      <c r="K298" s="6">
        <v>0</v>
      </c>
      <c r="L298" s="5">
        <v>14.89</v>
      </c>
      <c r="M298" s="5">
        <f>I298*J298*(1-K298)</f>
        <v>40.909999999999997</v>
      </c>
      <c r="N298" s="5">
        <f>I298*L298</f>
        <v>14.89</v>
      </c>
      <c r="O298" s="5">
        <f>M298-N298</f>
        <v>26.019999999999996</v>
      </c>
      <c r="P298" s="2">
        <f>IFERROR(O298/M298,0)</f>
        <v>0.63603031043754577</v>
      </c>
      <c r="Q298" s="4">
        <f>YEAR(SalesDataTable[[#This Row],[Order Date]])</f>
        <v>2026</v>
      </c>
      <c r="R298" s="2" t="str">
        <f>"Q"&amp;ROUNDUP(MONTH(SalesDataTable[[#This Row],[Order Date]])/3,0)</f>
        <v>Q1</v>
      </c>
      <c r="S298" s="3">
        <f>MONTH(SalesDataTable[[#This Row],[Order Date]])</f>
        <v>3</v>
      </c>
      <c r="T298" s="2" t="str">
        <f>TEXT(SalesDataTable[[#This Row],[Order Date]],"mmm")</f>
        <v>Mar</v>
      </c>
    </row>
    <row r="299" spans="1:20" ht="15.75" x14ac:dyDescent="0.25">
      <c r="A299" s="9" t="s">
        <v>2462</v>
      </c>
      <c r="B299" s="8">
        <v>46085</v>
      </c>
      <c r="C299" s="7" t="s">
        <v>15</v>
      </c>
      <c r="D299" s="7" t="s">
        <v>61</v>
      </c>
      <c r="E299" s="7" t="s">
        <v>18</v>
      </c>
      <c r="F299" s="7" t="s">
        <v>2</v>
      </c>
      <c r="G299" s="7" t="s">
        <v>1</v>
      </c>
      <c r="H299" s="7" t="s">
        <v>0</v>
      </c>
      <c r="I299" s="3">
        <v>1</v>
      </c>
      <c r="J299" s="5">
        <v>49.94</v>
      </c>
      <c r="K299" s="6">
        <v>0.1</v>
      </c>
      <c r="L299" s="5">
        <v>21.84</v>
      </c>
      <c r="M299" s="5">
        <f>I299*J299*(1-K299)</f>
        <v>44.945999999999998</v>
      </c>
      <c r="N299" s="5">
        <f>I299*L299</f>
        <v>21.84</v>
      </c>
      <c r="O299" s="5">
        <f>M299-N299</f>
        <v>23.105999999999998</v>
      </c>
      <c r="P299" s="2">
        <f>IFERROR(O299/M299,0)</f>
        <v>0.51408356694700308</v>
      </c>
      <c r="Q299" s="4">
        <f>YEAR(SalesDataTable[[#This Row],[Order Date]])</f>
        <v>2026</v>
      </c>
      <c r="R299" s="2" t="str">
        <f>"Q"&amp;ROUNDUP(MONTH(SalesDataTable[[#This Row],[Order Date]])/3,0)</f>
        <v>Q1</v>
      </c>
      <c r="S299" s="3">
        <f>MONTH(SalesDataTable[[#This Row],[Order Date]])</f>
        <v>3</v>
      </c>
      <c r="T299" s="2" t="str">
        <f>TEXT(SalesDataTable[[#This Row],[Order Date]],"mmm")</f>
        <v>Mar</v>
      </c>
    </row>
    <row r="300" spans="1:20" ht="15.75" x14ac:dyDescent="0.25">
      <c r="A300" s="9" t="s">
        <v>2461</v>
      </c>
      <c r="B300" s="8">
        <v>46085</v>
      </c>
      <c r="C300" s="7" t="s">
        <v>5</v>
      </c>
      <c r="D300" s="7" t="s">
        <v>69</v>
      </c>
      <c r="E300" s="7" t="s">
        <v>3</v>
      </c>
      <c r="F300" s="7" t="s">
        <v>12</v>
      </c>
      <c r="G300" s="7" t="s">
        <v>29</v>
      </c>
      <c r="H300" s="7" t="s">
        <v>28</v>
      </c>
      <c r="I300" s="3">
        <v>1</v>
      </c>
      <c r="J300" s="5">
        <v>35.520000000000003</v>
      </c>
      <c r="K300" s="6">
        <v>0</v>
      </c>
      <c r="L300" s="5">
        <v>13.21</v>
      </c>
      <c r="M300" s="5">
        <f>I300*J300*(1-K300)</f>
        <v>35.520000000000003</v>
      </c>
      <c r="N300" s="5">
        <f>I300*L300</f>
        <v>13.21</v>
      </c>
      <c r="O300" s="5">
        <f>M300-N300</f>
        <v>22.310000000000002</v>
      </c>
      <c r="P300" s="2">
        <f>IFERROR(O300/M300,0)</f>
        <v>0.62809684684684686</v>
      </c>
      <c r="Q300" s="4">
        <f>YEAR(SalesDataTable[[#This Row],[Order Date]])</f>
        <v>2026</v>
      </c>
      <c r="R300" s="2" t="str">
        <f>"Q"&amp;ROUNDUP(MONTH(SalesDataTable[[#This Row],[Order Date]])/3,0)</f>
        <v>Q1</v>
      </c>
      <c r="S300" s="3">
        <f>MONTH(SalesDataTable[[#This Row],[Order Date]])</f>
        <v>3</v>
      </c>
      <c r="T300" s="2" t="str">
        <f>TEXT(SalesDataTable[[#This Row],[Order Date]],"mmm")</f>
        <v>Mar</v>
      </c>
    </row>
    <row r="301" spans="1:20" ht="15.75" x14ac:dyDescent="0.25">
      <c r="A301" s="9" t="s">
        <v>2460</v>
      </c>
      <c r="B301" s="8">
        <v>46085</v>
      </c>
      <c r="C301" s="7" t="s">
        <v>15</v>
      </c>
      <c r="D301" s="7" t="s">
        <v>14</v>
      </c>
      <c r="E301" s="7" t="s">
        <v>13</v>
      </c>
      <c r="F301" s="7" t="s">
        <v>2</v>
      </c>
      <c r="G301" s="7" t="s">
        <v>26</v>
      </c>
      <c r="H301" s="7" t="s">
        <v>56</v>
      </c>
      <c r="I301" s="3">
        <v>2</v>
      </c>
      <c r="J301" s="5">
        <v>341.1</v>
      </c>
      <c r="K301" s="6">
        <v>0</v>
      </c>
      <c r="L301" s="5">
        <v>200.19</v>
      </c>
      <c r="M301" s="5">
        <f>I301*J301*(1-K301)</f>
        <v>682.2</v>
      </c>
      <c r="N301" s="5">
        <f>I301*L301</f>
        <v>400.38</v>
      </c>
      <c r="O301" s="5">
        <f>M301-N301</f>
        <v>281.82000000000005</v>
      </c>
      <c r="P301" s="2">
        <f>IFERROR(O301/M301,0)</f>
        <v>0.41310466138962187</v>
      </c>
      <c r="Q301" s="4">
        <f>YEAR(SalesDataTable[[#This Row],[Order Date]])</f>
        <v>2026</v>
      </c>
      <c r="R301" s="2" t="str">
        <f>"Q"&amp;ROUNDUP(MONTH(SalesDataTable[[#This Row],[Order Date]])/3,0)</f>
        <v>Q1</v>
      </c>
      <c r="S301" s="3">
        <f>MONTH(SalesDataTable[[#This Row],[Order Date]])</f>
        <v>3</v>
      </c>
      <c r="T301" s="2" t="str">
        <f>TEXT(SalesDataTable[[#This Row],[Order Date]],"mmm")</f>
        <v>Mar</v>
      </c>
    </row>
    <row r="302" spans="1:20" ht="15.75" x14ac:dyDescent="0.25">
      <c r="A302" s="9" t="s">
        <v>2459</v>
      </c>
      <c r="B302" s="8">
        <v>46085</v>
      </c>
      <c r="C302" s="7" t="s">
        <v>5</v>
      </c>
      <c r="D302" s="7" t="s">
        <v>76</v>
      </c>
      <c r="E302" s="7" t="s">
        <v>18</v>
      </c>
      <c r="F302" s="7" t="s">
        <v>2</v>
      </c>
      <c r="G302" s="7" t="s">
        <v>34</v>
      </c>
      <c r="H302" s="7" t="s">
        <v>74</v>
      </c>
      <c r="I302" s="3">
        <v>4</v>
      </c>
      <c r="J302" s="5">
        <v>36.08</v>
      </c>
      <c r="K302" s="6">
        <v>0</v>
      </c>
      <c r="L302" s="5">
        <v>13.89</v>
      </c>
      <c r="M302" s="5">
        <f>I302*J302*(1-K302)</f>
        <v>144.32</v>
      </c>
      <c r="N302" s="5">
        <f>I302*L302</f>
        <v>55.56</v>
      </c>
      <c r="O302" s="5">
        <f>M302-N302</f>
        <v>88.759999999999991</v>
      </c>
      <c r="P302" s="2">
        <f>IFERROR(O302/M302,0)</f>
        <v>0.61502217294900219</v>
      </c>
      <c r="Q302" s="4">
        <f>YEAR(SalesDataTable[[#This Row],[Order Date]])</f>
        <v>2026</v>
      </c>
      <c r="R302" s="2" t="str">
        <f>"Q"&amp;ROUNDUP(MONTH(SalesDataTable[[#This Row],[Order Date]])/3,0)</f>
        <v>Q1</v>
      </c>
      <c r="S302" s="3">
        <f>MONTH(SalesDataTable[[#This Row],[Order Date]])</f>
        <v>3</v>
      </c>
      <c r="T302" s="2" t="str">
        <f>TEXT(SalesDataTable[[#This Row],[Order Date]],"mmm")</f>
        <v>Mar</v>
      </c>
    </row>
    <row r="303" spans="1:20" ht="15.75" x14ac:dyDescent="0.25">
      <c r="A303" s="9" t="s">
        <v>2458</v>
      </c>
      <c r="B303" s="8">
        <v>46085</v>
      </c>
      <c r="C303" s="7" t="s">
        <v>15</v>
      </c>
      <c r="D303" s="7" t="s">
        <v>51</v>
      </c>
      <c r="E303" s="7" t="s">
        <v>3</v>
      </c>
      <c r="F303" s="7" t="s">
        <v>12</v>
      </c>
      <c r="G303" s="7" t="s">
        <v>22</v>
      </c>
      <c r="H303" s="7" t="s">
        <v>92</v>
      </c>
      <c r="I303" s="3">
        <v>2</v>
      </c>
      <c r="J303" s="5">
        <v>151.69999999999999</v>
      </c>
      <c r="K303" s="6">
        <v>0</v>
      </c>
      <c r="L303" s="5">
        <v>80.44</v>
      </c>
      <c r="M303" s="5">
        <f>I303*J303*(1-K303)</f>
        <v>303.39999999999998</v>
      </c>
      <c r="N303" s="5">
        <f>I303*L303</f>
        <v>160.88</v>
      </c>
      <c r="O303" s="5">
        <f>M303-N303</f>
        <v>142.51999999999998</v>
      </c>
      <c r="P303" s="2">
        <f>IFERROR(O303/M303,0)</f>
        <v>0.46974291364535264</v>
      </c>
      <c r="Q303" s="4">
        <f>YEAR(SalesDataTable[[#This Row],[Order Date]])</f>
        <v>2026</v>
      </c>
      <c r="R303" s="2" t="str">
        <f>"Q"&amp;ROUNDUP(MONTH(SalesDataTable[[#This Row],[Order Date]])/3,0)</f>
        <v>Q1</v>
      </c>
      <c r="S303" s="3">
        <f>MONTH(SalesDataTable[[#This Row],[Order Date]])</f>
        <v>3</v>
      </c>
      <c r="T303" s="2" t="str">
        <f>TEXT(SalesDataTable[[#This Row],[Order Date]],"mmm")</f>
        <v>Mar</v>
      </c>
    </row>
    <row r="304" spans="1:20" ht="15.75" x14ac:dyDescent="0.25">
      <c r="A304" s="9" t="s">
        <v>2457</v>
      </c>
      <c r="B304" s="8">
        <v>46085</v>
      </c>
      <c r="C304" s="7" t="s">
        <v>9</v>
      </c>
      <c r="D304" s="7" t="s">
        <v>30</v>
      </c>
      <c r="E304" s="7" t="s">
        <v>18</v>
      </c>
      <c r="F304" s="7" t="s">
        <v>2</v>
      </c>
      <c r="G304" s="7" t="s">
        <v>22</v>
      </c>
      <c r="H304" s="7" t="s">
        <v>92</v>
      </c>
      <c r="I304" s="3">
        <v>2</v>
      </c>
      <c r="J304" s="5">
        <v>151.55000000000001</v>
      </c>
      <c r="K304" s="6">
        <v>0.1</v>
      </c>
      <c r="L304" s="5">
        <v>80.680000000000007</v>
      </c>
      <c r="M304" s="5">
        <f>I304*J304*(1-K304)</f>
        <v>272.79000000000002</v>
      </c>
      <c r="N304" s="5">
        <f>I304*L304</f>
        <v>161.36000000000001</v>
      </c>
      <c r="O304" s="5">
        <f>M304-N304</f>
        <v>111.43</v>
      </c>
      <c r="P304" s="2">
        <f>IFERROR(O304/M304,0)</f>
        <v>0.40848271564206901</v>
      </c>
      <c r="Q304" s="4">
        <f>YEAR(SalesDataTable[[#This Row],[Order Date]])</f>
        <v>2026</v>
      </c>
      <c r="R304" s="2" t="str">
        <f>"Q"&amp;ROUNDUP(MONTH(SalesDataTable[[#This Row],[Order Date]])/3,0)</f>
        <v>Q1</v>
      </c>
      <c r="S304" s="3">
        <f>MONTH(SalesDataTable[[#This Row],[Order Date]])</f>
        <v>3</v>
      </c>
      <c r="T304" s="2" t="str">
        <f>TEXT(SalesDataTable[[#This Row],[Order Date]],"mmm")</f>
        <v>Mar</v>
      </c>
    </row>
    <row r="305" spans="1:20" ht="15.75" x14ac:dyDescent="0.25">
      <c r="A305" s="9" t="s">
        <v>2456</v>
      </c>
      <c r="B305" s="8">
        <v>46085</v>
      </c>
      <c r="C305" s="7" t="s">
        <v>5</v>
      </c>
      <c r="D305" s="7" t="s">
        <v>66</v>
      </c>
      <c r="E305" s="7" t="s">
        <v>60</v>
      </c>
      <c r="F305" s="7" t="s">
        <v>12</v>
      </c>
      <c r="G305" s="7" t="s">
        <v>1</v>
      </c>
      <c r="H305" s="7" t="s">
        <v>11</v>
      </c>
      <c r="I305" s="3">
        <v>5</v>
      </c>
      <c r="J305" s="5">
        <v>82.44</v>
      </c>
      <c r="K305" s="6">
        <v>0.1</v>
      </c>
      <c r="L305" s="5">
        <v>41.57</v>
      </c>
      <c r="M305" s="5">
        <f>I305*J305*(1-K305)</f>
        <v>370.98</v>
      </c>
      <c r="N305" s="5">
        <f>I305*L305</f>
        <v>207.85</v>
      </c>
      <c r="O305" s="5">
        <f>M305-N305</f>
        <v>163.13000000000002</v>
      </c>
      <c r="P305" s="2">
        <f>IFERROR(O305/M305,0)</f>
        <v>0.43972720901396306</v>
      </c>
      <c r="Q305" s="4">
        <f>YEAR(SalesDataTable[[#This Row],[Order Date]])</f>
        <v>2026</v>
      </c>
      <c r="R305" s="2" t="str">
        <f>"Q"&amp;ROUNDUP(MONTH(SalesDataTable[[#This Row],[Order Date]])/3,0)</f>
        <v>Q1</v>
      </c>
      <c r="S305" s="3">
        <f>MONTH(SalesDataTable[[#This Row],[Order Date]])</f>
        <v>3</v>
      </c>
      <c r="T305" s="2" t="str">
        <f>TEXT(SalesDataTable[[#This Row],[Order Date]],"mmm")</f>
        <v>Mar</v>
      </c>
    </row>
    <row r="306" spans="1:20" ht="15.75" x14ac:dyDescent="0.25">
      <c r="A306" s="9" t="s">
        <v>2455</v>
      </c>
      <c r="B306" s="8">
        <v>46086</v>
      </c>
      <c r="C306" s="7" t="s">
        <v>15</v>
      </c>
      <c r="D306" s="7" t="s">
        <v>61</v>
      </c>
      <c r="E306" s="7" t="s">
        <v>3</v>
      </c>
      <c r="F306" s="7" t="s">
        <v>23</v>
      </c>
      <c r="G306" s="7" t="s">
        <v>34</v>
      </c>
      <c r="H306" s="7" t="s">
        <v>74</v>
      </c>
      <c r="I306" s="3">
        <v>1</v>
      </c>
      <c r="J306" s="5">
        <v>35.61</v>
      </c>
      <c r="K306" s="6">
        <v>0.05</v>
      </c>
      <c r="L306" s="5">
        <v>13.8</v>
      </c>
      <c r="M306" s="5">
        <f>I306*J306*(1-K306)</f>
        <v>33.829499999999996</v>
      </c>
      <c r="N306" s="5">
        <f>I306*L306</f>
        <v>13.8</v>
      </c>
      <c r="O306" s="5">
        <f>M306-N306</f>
        <v>20.029499999999995</v>
      </c>
      <c r="P306" s="2">
        <f>IFERROR(O306/M306,0)</f>
        <v>0.59207200815855976</v>
      </c>
      <c r="Q306" s="4">
        <f>YEAR(SalesDataTable[[#This Row],[Order Date]])</f>
        <v>2026</v>
      </c>
      <c r="R306" s="2" t="str">
        <f>"Q"&amp;ROUNDUP(MONTH(SalesDataTable[[#This Row],[Order Date]])/3,0)</f>
        <v>Q1</v>
      </c>
      <c r="S306" s="3">
        <f>MONTH(SalesDataTable[[#This Row],[Order Date]])</f>
        <v>3</v>
      </c>
      <c r="T306" s="2" t="str">
        <f>TEXT(SalesDataTable[[#This Row],[Order Date]],"mmm")</f>
        <v>Mar</v>
      </c>
    </row>
    <row r="307" spans="1:20" ht="15.75" x14ac:dyDescent="0.25">
      <c r="A307" s="9" t="s">
        <v>2454</v>
      </c>
      <c r="B307" s="8">
        <v>46086</v>
      </c>
      <c r="C307" s="7" t="s">
        <v>42</v>
      </c>
      <c r="D307" s="7" t="s">
        <v>95</v>
      </c>
      <c r="E307" s="7" t="s">
        <v>18</v>
      </c>
      <c r="F307" s="7" t="s">
        <v>2</v>
      </c>
      <c r="G307" s="7" t="s">
        <v>22</v>
      </c>
      <c r="H307" s="7" t="s">
        <v>92</v>
      </c>
      <c r="I307" s="3">
        <v>5</v>
      </c>
      <c r="J307" s="5">
        <v>156.13</v>
      </c>
      <c r="K307" s="6">
        <v>0</v>
      </c>
      <c r="L307" s="5">
        <v>77.03</v>
      </c>
      <c r="M307" s="5">
        <f>I307*J307*(1-K307)</f>
        <v>780.65</v>
      </c>
      <c r="N307" s="5">
        <f>I307*L307</f>
        <v>385.15</v>
      </c>
      <c r="O307" s="5">
        <f>M307-N307</f>
        <v>395.5</v>
      </c>
      <c r="P307" s="2">
        <f>IFERROR(O307/M307,0)</f>
        <v>0.50662909114199706</v>
      </c>
      <c r="Q307" s="4">
        <f>YEAR(SalesDataTable[[#This Row],[Order Date]])</f>
        <v>2026</v>
      </c>
      <c r="R307" s="2" t="str">
        <f>"Q"&amp;ROUNDUP(MONTH(SalesDataTable[[#This Row],[Order Date]])/3,0)</f>
        <v>Q1</v>
      </c>
      <c r="S307" s="3">
        <f>MONTH(SalesDataTable[[#This Row],[Order Date]])</f>
        <v>3</v>
      </c>
      <c r="T307" s="2" t="str">
        <f>TEXT(SalesDataTable[[#This Row],[Order Date]],"mmm")</f>
        <v>Mar</v>
      </c>
    </row>
    <row r="308" spans="1:20" ht="15.75" x14ac:dyDescent="0.25">
      <c r="A308" s="9" t="s">
        <v>2453</v>
      </c>
      <c r="B308" s="8">
        <v>46086</v>
      </c>
      <c r="C308" s="7" t="s">
        <v>42</v>
      </c>
      <c r="D308" s="7" t="s">
        <v>41</v>
      </c>
      <c r="E308" s="7" t="s">
        <v>3</v>
      </c>
      <c r="F308" s="7" t="s">
        <v>23</v>
      </c>
      <c r="G308" s="7" t="s">
        <v>26</v>
      </c>
      <c r="H308" s="7" t="s">
        <v>50</v>
      </c>
      <c r="I308" s="3">
        <v>1</v>
      </c>
      <c r="J308" s="5">
        <v>124.31</v>
      </c>
      <c r="K308" s="6">
        <v>0</v>
      </c>
      <c r="L308" s="5">
        <v>61.16</v>
      </c>
      <c r="M308" s="5">
        <f>I308*J308*(1-K308)</f>
        <v>124.31</v>
      </c>
      <c r="N308" s="5">
        <f>I308*L308</f>
        <v>61.16</v>
      </c>
      <c r="O308" s="5">
        <f>M308-N308</f>
        <v>63.150000000000006</v>
      </c>
      <c r="P308" s="2">
        <f>IFERROR(O308/M308,0)</f>
        <v>0.50800418309066053</v>
      </c>
      <c r="Q308" s="4">
        <f>YEAR(SalesDataTable[[#This Row],[Order Date]])</f>
        <v>2026</v>
      </c>
      <c r="R308" s="2" t="str">
        <f>"Q"&amp;ROUNDUP(MONTH(SalesDataTable[[#This Row],[Order Date]])/3,0)</f>
        <v>Q1</v>
      </c>
      <c r="S308" s="3">
        <f>MONTH(SalesDataTable[[#This Row],[Order Date]])</f>
        <v>3</v>
      </c>
      <c r="T308" s="2" t="str">
        <f>TEXT(SalesDataTable[[#This Row],[Order Date]],"mmm")</f>
        <v>Mar</v>
      </c>
    </row>
    <row r="309" spans="1:20" ht="15.75" x14ac:dyDescent="0.25">
      <c r="A309" s="9" t="s">
        <v>2452</v>
      </c>
      <c r="B309" s="8">
        <v>46086</v>
      </c>
      <c r="C309" s="7" t="s">
        <v>9</v>
      </c>
      <c r="D309" s="7" t="s">
        <v>47</v>
      </c>
      <c r="E309" s="7" t="s">
        <v>13</v>
      </c>
      <c r="F309" s="7" t="s">
        <v>12</v>
      </c>
      <c r="G309" s="7" t="s">
        <v>26</v>
      </c>
      <c r="H309" s="7" t="s">
        <v>65</v>
      </c>
      <c r="I309" s="3">
        <v>3</v>
      </c>
      <c r="J309" s="5">
        <v>82.9</v>
      </c>
      <c r="K309" s="6">
        <v>0.1</v>
      </c>
      <c r="L309" s="5">
        <v>38.31</v>
      </c>
      <c r="M309" s="5">
        <f>I309*J309*(1-K309)</f>
        <v>223.83</v>
      </c>
      <c r="N309" s="5">
        <f>I309*L309</f>
        <v>114.93</v>
      </c>
      <c r="O309" s="5">
        <f>M309-N309</f>
        <v>108.9</v>
      </c>
      <c r="P309" s="2">
        <f>IFERROR(O309/M309,0)</f>
        <v>0.48652995577000402</v>
      </c>
      <c r="Q309" s="4">
        <f>YEAR(SalesDataTable[[#This Row],[Order Date]])</f>
        <v>2026</v>
      </c>
      <c r="R309" s="2" t="str">
        <f>"Q"&amp;ROUNDUP(MONTH(SalesDataTable[[#This Row],[Order Date]])/3,0)</f>
        <v>Q1</v>
      </c>
      <c r="S309" s="3">
        <f>MONTH(SalesDataTable[[#This Row],[Order Date]])</f>
        <v>3</v>
      </c>
      <c r="T309" s="2" t="str">
        <f>TEXT(SalesDataTable[[#This Row],[Order Date]],"mmm")</f>
        <v>Mar</v>
      </c>
    </row>
    <row r="310" spans="1:20" ht="15.75" x14ac:dyDescent="0.25">
      <c r="A310" s="9" t="s">
        <v>2451</v>
      </c>
      <c r="B310" s="8">
        <v>46086</v>
      </c>
      <c r="C310" s="7" t="s">
        <v>9</v>
      </c>
      <c r="D310" s="7" t="s">
        <v>45</v>
      </c>
      <c r="E310" s="7" t="s">
        <v>13</v>
      </c>
      <c r="F310" s="7" t="s">
        <v>12</v>
      </c>
      <c r="G310" s="7" t="s">
        <v>1</v>
      </c>
      <c r="H310" s="7" t="s">
        <v>17</v>
      </c>
      <c r="I310" s="3">
        <v>1</v>
      </c>
      <c r="J310" s="5">
        <v>41.1</v>
      </c>
      <c r="K310" s="6">
        <v>0</v>
      </c>
      <c r="L310" s="5">
        <v>16.34</v>
      </c>
      <c r="M310" s="5">
        <f>I310*J310*(1-K310)</f>
        <v>41.1</v>
      </c>
      <c r="N310" s="5">
        <f>I310*L310</f>
        <v>16.34</v>
      </c>
      <c r="O310" s="5">
        <f>M310-N310</f>
        <v>24.76</v>
      </c>
      <c r="P310" s="2">
        <f>IFERROR(O310/M310,0)</f>
        <v>0.60243309002433088</v>
      </c>
      <c r="Q310" s="4">
        <f>YEAR(SalesDataTable[[#This Row],[Order Date]])</f>
        <v>2026</v>
      </c>
      <c r="R310" s="2" t="str">
        <f>"Q"&amp;ROUNDUP(MONTH(SalesDataTable[[#This Row],[Order Date]])/3,0)</f>
        <v>Q1</v>
      </c>
      <c r="S310" s="3">
        <f>MONTH(SalesDataTable[[#This Row],[Order Date]])</f>
        <v>3</v>
      </c>
      <c r="T310" s="2" t="str">
        <f>TEXT(SalesDataTable[[#This Row],[Order Date]],"mmm")</f>
        <v>Mar</v>
      </c>
    </row>
    <row r="311" spans="1:20" ht="15.75" x14ac:dyDescent="0.25">
      <c r="A311" s="9" t="s">
        <v>2450</v>
      </c>
      <c r="B311" s="8">
        <v>46087</v>
      </c>
      <c r="C311" s="7" t="s">
        <v>42</v>
      </c>
      <c r="D311" s="7" t="s">
        <v>95</v>
      </c>
      <c r="E311" s="7" t="s">
        <v>3</v>
      </c>
      <c r="F311" s="7" t="s">
        <v>12</v>
      </c>
      <c r="G311" s="7" t="s">
        <v>1</v>
      </c>
      <c r="H311" s="7" t="s">
        <v>17</v>
      </c>
      <c r="I311" s="3">
        <v>1</v>
      </c>
      <c r="J311" s="5">
        <v>40.380000000000003</v>
      </c>
      <c r="K311" s="6">
        <v>0</v>
      </c>
      <c r="L311" s="5">
        <v>16.41</v>
      </c>
      <c r="M311" s="5">
        <f>I311*J311*(1-K311)</f>
        <v>40.380000000000003</v>
      </c>
      <c r="N311" s="5">
        <f>I311*L311</f>
        <v>16.41</v>
      </c>
      <c r="O311" s="5">
        <f>M311-N311</f>
        <v>23.970000000000002</v>
      </c>
      <c r="P311" s="2">
        <f>IFERROR(O311/M311,0)</f>
        <v>0.59361069836552749</v>
      </c>
      <c r="Q311" s="4">
        <f>YEAR(SalesDataTable[[#This Row],[Order Date]])</f>
        <v>2026</v>
      </c>
      <c r="R311" s="2" t="str">
        <f>"Q"&amp;ROUNDUP(MONTH(SalesDataTable[[#This Row],[Order Date]])/3,0)</f>
        <v>Q1</v>
      </c>
      <c r="S311" s="3">
        <f>MONTH(SalesDataTable[[#This Row],[Order Date]])</f>
        <v>3</v>
      </c>
      <c r="T311" s="2" t="str">
        <f>TEXT(SalesDataTable[[#This Row],[Order Date]],"mmm")</f>
        <v>Mar</v>
      </c>
    </row>
    <row r="312" spans="1:20" ht="15.75" x14ac:dyDescent="0.25">
      <c r="A312" s="9" t="s">
        <v>2449</v>
      </c>
      <c r="B312" s="8">
        <v>46087</v>
      </c>
      <c r="C312" s="7" t="s">
        <v>5</v>
      </c>
      <c r="D312" s="7" t="s">
        <v>66</v>
      </c>
      <c r="E312" s="7" t="s">
        <v>3</v>
      </c>
      <c r="F312" s="7" t="s">
        <v>23</v>
      </c>
      <c r="G312" s="7" t="s">
        <v>1</v>
      </c>
      <c r="H312" s="7" t="s">
        <v>11</v>
      </c>
      <c r="I312" s="3">
        <v>1</v>
      </c>
      <c r="J312" s="5">
        <v>80.349999999999994</v>
      </c>
      <c r="K312" s="6">
        <v>0.1</v>
      </c>
      <c r="L312" s="5">
        <v>42.43</v>
      </c>
      <c r="M312" s="5">
        <f>I312*J312*(1-K312)</f>
        <v>72.314999999999998</v>
      </c>
      <c r="N312" s="5">
        <f>I312*L312</f>
        <v>42.43</v>
      </c>
      <c r="O312" s="5">
        <f>M312-N312</f>
        <v>29.884999999999998</v>
      </c>
      <c r="P312" s="2">
        <f>IFERROR(O312/M312,0)</f>
        <v>0.41326142570697638</v>
      </c>
      <c r="Q312" s="4">
        <f>YEAR(SalesDataTable[[#This Row],[Order Date]])</f>
        <v>2026</v>
      </c>
      <c r="R312" s="2" t="str">
        <f>"Q"&amp;ROUNDUP(MONTH(SalesDataTable[[#This Row],[Order Date]])/3,0)</f>
        <v>Q1</v>
      </c>
      <c r="S312" s="3">
        <f>MONTH(SalesDataTable[[#This Row],[Order Date]])</f>
        <v>3</v>
      </c>
      <c r="T312" s="2" t="str">
        <f>TEXT(SalesDataTable[[#This Row],[Order Date]],"mmm")</f>
        <v>Mar</v>
      </c>
    </row>
    <row r="313" spans="1:20" ht="15.75" x14ac:dyDescent="0.25">
      <c r="A313" s="9" t="s">
        <v>2448</v>
      </c>
      <c r="B313" s="8">
        <v>46087</v>
      </c>
      <c r="C313" s="7" t="s">
        <v>15</v>
      </c>
      <c r="D313" s="7" t="s">
        <v>19</v>
      </c>
      <c r="E313" s="7" t="s">
        <v>3</v>
      </c>
      <c r="F313" s="7" t="s">
        <v>23</v>
      </c>
      <c r="G313" s="7" t="s">
        <v>1</v>
      </c>
      <c r="H313" s="7" t="s">
        <v>17</v>
      </c>
      <c r="I313" s="3">
        <v>1</v>
      </c>
      <c r="J313" s="5">
        <v>40.44</v>
      </c>
      <c r="K313" s="6">
        <v>0.05</v>
      </c>
      <c r="L313" s="5">
        <v>16.829999999999998</v>
      </c>
      <c r="M313" s="5">
        <f>I313*J313*(1-K313)</f>
        <v>38.417999999999999</v>
      </c>
      <c r="N313" s="5">
        <f>I313*L313</f>
        <v>16.829999999999998</v>
      </c>
      <c r="O313" s="5">
        <f>M313-N313</f>
        <v>21.588000000000001</v>
      </c>
      <c r="P313" s="2">
        <f>IFERROR(O313/M313,0)</f>
        <v>0.56192409807902555</v>
      </c>
      <c r="Q313" s="4">
        <f>YEAR(SalesDataTable[[#This Row],[Order Date]])</f>
        <v>2026</v>
      </c>
      <c r="R313" s="2" t="str">
        <f>"Q"&amp;ROUNDUP(MONTH(SalesDataTable[[#This Row],[Order Date]])/3,0)</f>
        <v>Q1</v>
      </c>
      <c r="S313" s="3">
        <f>MONTH(SalesDataTable[[#This Row],[Order Date]])</f>
        <v>3</v>
      </c>
      <c r="T313" s="2" t="str">
        <f>TEXT(SalesDataTable[[#This Row],[Order Date]],"mmm")</f>
        <v>Mar</v>
      </c>
    </row>
    <row r="314" spans="1:20" ht="15.75" x14ac:dyDescent="0.25">
      <c r="A314" s="9" t="s">
        <v>2447</v>
      </c>
      <c r="B314" s="8">
        <v>46087</v>
      </c>
      <c r="C314" s="7" t="s">
        <v>5</v>
      </c>
      <c r="D314" s="7" t="s">
        <v>76</v>
      </c>
      <c r="E314" s="7" t="s">
        <v>3</v>
      </c>
      <c r="F314" s="7" t="s">
        <v>23</v>
      </c>
      <c r="G314" s="7" t="s">
        <v>29</v>
      </c>
      <c r="H314" s="7" t="s">
        <v>28</v>
      </c>
      <c r="I314" s="3">
        <v>3</v>
      </c>
      <c r="J314" s="5">
        <v>35.89</v>
      </c>
      <c r="K314" s="6">
        <v>0</v>
      </c>
      <c r="L314" s="5">
        <v>13.25</v>
      </c>
      <c r="M314" s="5">
        <f>I314*J314*(1-K314)</f>
        <v>107.67</v>
      </c>
      <c r="N314" s="5">
        <f>I314*L314</f>
        <v>39.75</v>
      </c>
      <c r="O314" s="5">
        <f>M314-N314</f>
        <v>67.92</v>
      </c>
      <c r="P314" s="2">
        <f>IFERROR(O314/M314,0)</f>
        <v>0.63081638339370294</v>
      </c>
      <c r="Q314" s="4">
        <f>YEAR(SalesDataTable[[#This Row],[Order Date]])</f>
        <v>2026</v>
      </c>
      <c r="R314" s="2" t="str">
        <f>"Q"&amp;ROUNDUP(MONTH(SalesDataTable[[#This Row],[Order Date]])/3,0)</f>
        <v>Q1</v>
      </c>
      <c r="S314" s="3">
        <f>MONTH(SalesDataTable[[#This Row],[Order Date]])</f>
        <v>3</v>
      </c>
      <c r="T314" s="2" t="str">
        <f>TEXT(SalesDataTable[[#This Row],[Order Date]],"mmm")</f>
        <v>Mar</v>
      </c>
    </row>
    <row r="315" spans="1:20" ht="15.75" x14ac:dyDescent="0.25">
      <c r="A315" s="9" t="s">
        <v>2446</v>
      </c>
      <c r="B315" s="8">
        <v>46087</v>
      </c>
      <c r="C315" s="7" t="s">
        <v>9</v>
      </c>
      <c r="D315" s="7" t="s">
        <v>8</v>
      </c>
      <c r="E315" s="7" t="s">
        <v>18</v>
      </c>
      <c r="F315" s="7" t="s">
        <v>23</v>
      </c>
      <c r="G315" s="7" t="s">
        <v>29</v>
      </c>
      <c r="H315" s="7" t="s">
        <v>88</v>
      </c>
      <c r="I315" s="3">
        <v>3</v>
      </c>
      <c r="J315" s="5">
        <v>163.44999999999999</v>
      </c>
      <c r="K315" s="6">
        <v>0</v>
      </c>
      <c r="L315" s="5">
        <v>86.88</v>
      </c>
      <c r="M315" s="5">
        <f>I315*J315*(1-K315)</f>
        <v>490.34999999999997</v>
      </c>
      <c r="N315" s="5">
        <f>I315*L315</f>
        <v>260.64</v>
      </c>
      <c r="O315" s="5">
        <f>M315-N315</f>
        <v>229.70999999999998</v>
      </c>
      <c r="P315" s="2">
        <f>IFERROR(O315/M315,0)</f>
        <v>0.46846130315081064</v>
      </c>
      <c r="Q315" s="4">
        <f>YEAR(SalesDataTable[[#This Row],[Order Date]])</f>
        <v>2026</v>
      </c>
      <c r="R315" s="2" t="str">
        <f>"Q"&amp;ROUNDUP(MONTH(SalesDataTable[[#This Row],[Order Date]])/3,0)</f>
        <v>Q1</v>
      </c>
      <c r="S315" s="3">
        <f>MONTH(SalesDataTable[[#This Row],[Order Date]])</f>
        <v>3</v>
      </c>
      <c r="T315" s="2" t="str">
        <f>TEXT(SalesDataTable[[#This Row],[Order Date]],"mmm")</f>
        <v>Mar</v>
      </c>
    </row>
    <row r="316" spans="1:20" ht="15.75" x14ac:dyDescent="0.25">
      <c r="A316" s="9" t="s">
        <v>2445</v>
      </c>
      <c r="B316" s="8">
        <v>46088</v>
      </c>
      <c r="C316" s="7" t="s">
        <v>9</v>
      </c>
      <c r="D316" s="7" t="s">
        <v>79</v>
      </c>
      <c r="E316" s="7" t="s">
        <v>13</v>
      </c>
      <c r="F316" s="7" t="s">
        <v>23</v>
      </c>
      <c r="G316" s="7" t="s">
        <v>34</v>
      </c>
      <c r="H316" s="7" t="s">
        <v>83</v>
      </c>
      <c r="I316" s="3">
        <v>2</v>
      </c>
      <c r="J316" s="5">
        <v>40.020000000000003</v>
      </c>
      <c r="K316" s="6">
        <v>0</v>
      </c>
      <c r="L316" s="5">
        <v>14.38</v>
      </c>
      <c r="M316" s="5">
        <f>I316*J316*(1-K316)</f>
        <v>80.040000000000006</v>
      </c>
      <c r="N316" s="5">
        <f>I316*L316</f>
        <v>28.76</v>
      </c>
      <c r="O316" s="5">
        <f>M316-N316</f>
        <v>51.28</v>
      </c>
      <c r="P316" s="2">
        <f>IFERROR(O316/M316,0)</f>
        <v>0.64067966016991496</v>
      </c>
      <c r="Q316" s="4">
        <f>YEAR(SalesDataTable[[#This Row],[Order Date]])</f>
        <v>2026</v>
      </c>
      <c r="R316" s="2" t="str">
        <f>"Q"&amp;ROUNDUP(MONTH(SalesDataTable[[#This Row],[Order Date]])/3,0)</f>
        <v>Q1</v>
      </c>
      <c r="S316" s="3">
        <f>MONTH(SalesDataTable[[#This Row],[Order Date]])</f>
        <v>3</v>
      </c>
      <c r="T316" s="2" t="str">
        <f>TEXT(SalesDataTable[[#This Row],[Order Date]],"mmm")</f>
        <v>Mar</v>
      </c>
    </row>
    <row r="317" spans="1:20" ht="15.75" x14ac:dyDescent="0.25">
      <c r="A317" s="9" t="s">
        <v>2444</v>
      </c>
      <c r="B317" s="8">
        <v>46088</v>
      </c>
      <c r="C317" s="7" t="s">
        <v>42</v>
      </c>
      <c r="D317" s="7" t="s">
        <v>41</v>
      </c>
      <c r="E317" s="7" t="s">
        <v>3</v>
      </c>
      <c r="F317" s="7" t="s">
        <v>2</v>
      </c>
      <c r="G317" s="7" t="s">
        <v>34</v>
      </c>
      <c r="H317" s="7" t="s">
        <v>83</v>
      </c>
      <c r="I317" s="3">
        <v>1</v>
      </c>
      <c r="J317" s="5">
        <v>40.01</v>
      </c>
      <c r="K317" s="6">
        <v>0.05</v>
      </c>
      <c r="L317" s="5">
        <v>14.35</v>
      </c>
      <c r="M317" s="5">
        <f>I317*J317*(1-K317)</f>
        <v>38.009499999999996</v>
      </c>
      <c r="N317" s="5">
        <f>I317*L317</f>
        <v>14.35</v>
      </c>
      <c r="O317" s="5">
        <f>M317-N317</f>
        <v>23.659499999999994</v>
      </c>
      <c r="P317" s="2">
        <f>IFERROR(O317/M317,0)</f>
        <v>0.62246280535129372</v>
      </c>
      <c r="Q317" s="4">
        <f>YEAR(SalesDataTable[[#This Row],[Order Date]])</f>
        <v>2026</v>
      </c>
      <c r="R317" s="2" t="str">
        <f>"Q"&amp;ROUNDUP(MONTH(SalesDataTable[[#This Row],[Order Date]])/3,0)</f>
        <v>Q1</v>
      </c>
      <c r="S317" s="3">
        <f>MONTH(SalesDataTable[[#This Row],[Order Date]])</f>
        <v>3</v>
      </c>
      <c r="T317" s="2" t="str">
        <f>TEXT(SalesDataTable[[#This Row],[Order Date]],"mmm")</f>
        <v>Mar</v>
      </c>
    </row>
    <row r="318" spans="1:20" ht="15.75" x14ac:dyDescent="0.25">
      <c r="A318" s="9" t="s">
        <v>2443</v>
      </c>
      <c r="B318" s="8">
        <v>46088</v>
      </c>
      <c r="C318" s="7" t="s">
        <v>9</v>
      </c>
      <c r="D318" s="7" t="s">
        <v>8</v>
      </c>
      <c r="E318" s="7" t="s">
        <v>3</v>
      </c>
      <c r="F318" s="7" t="s">
        <v>23</v>
      </c>
      <c r="G318" s="7" t="s">
        <v>22</v>
      </c>
      <c r="H318" s="7" t="s">
        <v>92</v>
      </c>
      <c r="I318" s="3">
        <v>3</v>
      </c>
      <c r="J318" s="5">
        <v>155.16</v>
      </c>
      <c r="K318" s="6">
        <v>0</v>
      </c>
      <c r="L318" s="5">
        <v>76.849999999999994</v>
      </c>
      <c r="M318" s="5">
        <f>I318*J318*(1-K318)</f>
        <v>465.48</v>
      </c>
      <c r="N318" s="5">
        <f>I318*L318</f>
        <v>230.54999999999998</v>
      </c>
      <c r="O318" s="5">
        <f>M318-N318</f>
        <v>234.93000000000004</v>
      </c>
      <c r="P318" s="2">
        <f>IFERROR(O318/M318,0)</f>
        <v>0.50470482083011092</v>
      </c>
      <c r="Q318" s="4">
        <f>YEAR(SalesDataTable[[#This Row],[Order Date]])</f>
        <v>2026</v>
      </c>
      <c r="R318" s="2" t="str">
        <f>"Q"&amp;ROUNDUP(MONTH(SalesDataTable[[#This Row],[Order Date]])/3,0)</f>
        <v>Q1</v>
      </c>
      <c r="S318" s="3">
        <f>MONTH(SalesDataTable[[#This Row],[Order Date]])</f>
        <v>3</v>
      </c>
      <c r="T318" s="2" t="str">
        <f>TEXT(SalesDataTable[[#This Row],[Order Date]],"mmm")</f>
        <v>Mar</v>
      </c>
    </row>
    <row r="319" spans="1:20" ht="15.75" x14ac:dyDescent="0.25">
      <c r="A319" s="9" t="s">
        <v>2442</v>
      </c>
      <c r="B319" s="8">
        <v>46088</v>
      </c>
      <c r="C319" s="7" t="s">
        <v>9</v>
      </c>
      <c r="D319" s="7" t="s">
        <v>47</v>
      </c>
      <c r="E319" s="7" t="s">
        <v>18</v>
      </c>
      <c r="F319" s="7" t="s">
        <v>2</v>
      </c>
      <c r="G319" s="7" t="s">
        <v>34</v>
      </c>
      <c r="H319" s="7" t="s">
        <v>83</v>
      </c>
      <c r="I319" s="3">
        <v>1</v>
      </c>
      <c r="J319" s="5">
        <v>39.96</v>
      </c>
      <c r="K319" s="6">
        <v>0</v>
      </c>
      <c r="L319" s="5">
        <v>14.5</v>
      </c>
      <c r="M319" s="5">
        <f>I319*J319*(1-K319)</f>
        <v>39.96</v>
      </c>
      <c r="N319" s="5">
        <f>I319*L319</f>
        <v>14.5</v>
      </c>
      <c r="O319" s="5">
        <f>M319-N319</f>
        <v>25.46</v>
      </c>
      <c r="P319" s="2">
        <f>IFERROR(O319/M319,0)</f>
        <v>0.63713713713713716</v>
      </c>
      <c r="Q319" s="4">
        <f>YEAR(SalesDataTable[[#This Row],[Order Date]])</f>
        <v>2026</v>
      </c>
      <c r="R319" s="2" t="str">
        <f>"Q"&amp;ROUNDUP(MONTH(SalesDataTable[[#This Row],[Order Date]])/3,0)</f>
        <v>Q1</v>
      </c>
      <c r="S319" s="3">
        <f>MONTH(SalesDataTable[[#This Row],[Order Date]])</f>
        <v>3</v>
      </c>
      <c r="T319" s="2" t="str">
        <f>TEXT(SalesDataTable[[#This Row],[Order Date]],"mmm")</f>
        <v>Mar</v>
      </c>
    </row>
    <row r="320" spans="1:20" ht="15.75" x14ac:dyDescent="0.25">
      <c r="A320" s="9" t="s">
        <v>2441</v>
      </c>
      <c r="B320" s="8">
        <v>46089</v>
      </c>
      <c r="C320" s="7" t="s">
        <v>9</v>
      </c>
      <c r="D320" s="7" t="s">
        <v>79</v>
      </c>
      <c r="E320" s="7" t="s">
        <v>3</v>
      </c>
      <c r="F320" s="7" t="s">
        <v>2</v>
      </c>
      <c r="G320" s="7" t="s">
        <v>22</v>
      </c>
      <c r="H320" s="7" t="s">
        <v>37</v>
      </c>
      <c r="I320" s="3">
        <v>1</v>
      </c>
      <c r="J320" s="5">
        <v>146.6</v>
      </c>
      <c r="K320" s="6">
        <v>0</v>
      </c>
      <c r="L320" s="5">
        <v>78.92</v>
      </c>
      <c r="M320" s="5">
        <f>I320*J320*(1-K320)</f>
        <v>146.6</v>
      </c>
      <c r="N320" s="5">
        <f>I320*L320</f>
        <v>78.92</v>
      </c>
      <c r="O320" s="5">
        <f>M320-N320</f>
        <v>67.679999999999993</v>
      </c>
      <c r="P320" s="2">
        <f>IFERROR(O320/M320,0)</f>
        <v>0.46166439290586625</v>
      </c>
      <c r="Q320" s="4">
        <f>YEAR(SalesDataTable[[#This Row],[Order Date]])</f>
        <v>2026</v>
      </c>
      <c r="R320" s="2" t="str">
        <f>"Q"&amp;ROUNDUP(MONTH(SalesDataTable[[#This Row],[Order Date]])/3,0)</f>
        <v>Q1</v>
      </c>
      <c r="S320" s="3">
        <f>MONTH(SalesDataTable[[#This Row],[Order Date]])</f>
        <v>3</v>
      </c>
      <c r="T320" s="2" t="str">
        <f>TEXT(SalesDataTable[[#This Row],[Order Date]],"mmm")</f>
        <v>Mar</v>
      </c>
    </row>
    <row r="321" spans="1:20" ht="15.75" x14ac:dyDescent="0.25">
      <c r="A321" s="9" t="s">
        <v>2440</v>
      </c>
      <c r="B321" s="8">
        <v>46089</v>
      </c>
      <c r="C321" s="7" t="s">
        <v>9</v>
      </c>
      <c r="D321" s="7" t="s">
        <v>47</v>
      </c>
      <c r="E321" s="7" t="s">
        <v>13</v>
      </c>
      <c r="F321" s="7" t="s">
        <v>23</v>
      </c>
      <c r="G321" s="7" t="s">
        <v>22</v>
      </c>
      <c r="H321" s="7" t="s">
        <v>44</v>
      </c>
      <c r="I321" s="3">
        <v>1</v>
      </c>
      <c r="J321" s="5">
        <v>94.38</v>
      </c>
      <c r="K321" s="6">
        <v>0</v>
      </c>
      <c r="L321" s="5">
        <v>44.78</v>
      </c>
      <c r="M321" s="5">
        <f>I321*J321*(1-K321)</f>
        <v>94.38</v>
      </c>
      <c r="N321" s="5">
        <f>I321*L321</f>
        <v>44.78</v>
      </c>
      <c r="O321" s="5">
        <f>M321-N321</f>
        <v>49.599999999999994</v>
      </c>
      <c r="P321" s="2">
        <f>IFERROR(O321/M321,0)</f>
        <v>0.52553507098961638</v>
      </c>
      <c r="Q321" s="4">
        <f>YEAR(SalesDataTable[[#This Row],[Order Date]])</f>
        <v>2026</v>
      </c>
      <c r="R321" s="2" t="str">
        <f>"Q"&amp;ROUNDUP(MONTH(SalesDataTable[[#This Row],[Order Date]])/3,0)</f>
        <v>Q1</v>
      </c>
      <c r="S321" s="3">
        <f>MONTH(SalesDataTable[[#This Row],[Order Date]])</f>
        <v>3</v>
      </c>
      <c r="T321" s="2" t="str">
        <f>TEXT(SalesDataTable[[#This Row],[Order Date]],"mmm")</f>
        <v>Mar</v>
      </c>
    </row>
    <row r="322" spans="1:20" ht="15.75" x14ac:dyDescent="0.25">
      <c r="A322" s="9" t="s">
        <v>2439</v>
      </c>
      <c r="B322" s="8">
        <v>46089</v>
      </c>
      <c r="C322" s="7" t="s">
        <v>9</v>
      </c>
      <c r="D322" s="7" t="s">
        <v>8</v>
      </c>
      <c r="E322" s="7" t="s">
        <v>13</v>
      </c>
      <c r="F322" s="7" t="s">
        <v>23</v>
      </c>
      <c r="G322" s="7" t="s">
        <v>34</v>
      </c>
      <c r="H322" s="7" t="s">
        <v>121</v>
      </c>
      <c r="I322" s="3">
        <v>1</v>
      </c>
      <c r="J322" s="5">
        <v>121.77</v>
      </c>
      <c r="K322" s="6">
        <v>0</v>
      </c>
      <c r="L322" s="5">
        <v>67.52</v>
      </c>
      <c r="M322" s="5">
        <f>I322*J322*(1-K322)</f>
        <v>121.77</v>
      </c>
      <c r="N322" s="5">
        <f>I322*L322</f>
        <v>67.52</v>
      </c>
      <c r="O322" s="5">
        <f>M322-N322</f>
        <v>54.25</v>
      </c>
      <c r="P322" s="2">
        <f>IFERROR(O322/M322,0)</f>
        <v>0.44551203087788455</v>
      </c>
      <c r="Q322" s="4">
        <f>YEAR(SalesDataTable[[#This Row],[Order Date]])</f>
        <v>2026</v>
      </c>
      <c r="R322" s="2" t="str">
        <f>"Q"&amp;ROUNDUP(MONTH(SalesDataTable[[#This Row],[Order Date]])/3,0)</f>
        <v>Q1</v>
      </c>
      <c r="S322" s="3">
        <f>MONTH(SalesDataTable[[#This Row],[Order Date]])</f>
        <v>3</v>
      </c>
      <c r="T322" s="2" t="str">
        <f>TEXT(SalesDataTable[[#This Row],[Order Date]],"mmm")</f>
        <v>Mar</v>
      </c>
    </row>
    <row r="323" spans="1:20" ht="15.75" x14ac:dyDescent="0.25">
      <c r="A323" s="9" t="s">
        <v>2438</v>
      </c>
      <c r="B323" s="8">
        <v>46089</v>
      </c>
      <c r="C323" s="7" t="s">
        <v>15</v>
      </c>
      <c r="D323" s="7" t="s">
        <v>61</v>
      </c>
      <c r="E323" s="7" t="s">
        <v>18</v>
      </c>
      <c r="F323" s="7" t="s">
        <v>23</v>
      </c>
      <c r="G323" s="7" t="s">
        <v>26</v>
      </c>
      <c r="H323" s="7" t="s">
        <v>50</v>
      </c>
      <c r="I323" s="3">
        <v>5</v>
      </c>
      <c r="J323" s="5">
        <v>123.29</v>
      </c>
      <c r="K323" s="6">
        <v>0</v>
      </c>
      <c r="L323" s="5">
        <v>61.34</v>
      </c>
      <c r="M323" s="5">
        <f>I323*J323*(1-K323)</f>
        <v>616.45000000000005</v>
      </c>
      <c r="N323" s="5">
        <f>I323*L323</f>
        <v>306.70000000000005</v>
      </c>
      <c r="O323" s="5">
        <f>M323-N323</f>
        <v>309.75</v>
      </c>
      <c r="P323" s="2">
        <f>IFERROR(O323/M323,0)</f>
        <v>0.50247384216075919</v>
      </c>
      <c r="Q323" s="4">
        <f>YEAR(SalesDataTable[[#This Row],[Order Date]])</f>
        <v>2026</v>
      </c>
      <c r="R323" s="2" t="str">
        <f>"Q"&amp;ROUNDUP(MONTH(SalesDataTable[[#This Row],[Order Date]])/3,0)</f>
        <v>Q1</v>
      </c>
      <c r="S323" s="3">
        <f>MONTH(SalesDataTable[[#This Row],[Order Date]])</f>
        <v>3</v>
      </c>
      <c r="T323" s="2" t="str">
        <f>TEXT(SalesDataTable[[#This Row],[Order Date]],"mmm")</f>
        <v>Mar</v>
      </c>
    </row>
    <row r="324" spans="1:20" ht="15.75" x14ac:dyDescent="0.25">
      <c r="A324" s="9" t="s">
        <v>2437</v>
      </c>
      <c r="B324" s="8">
        <v>46090</v>
      </c>
      <c r="C324" s="7" t="s">
        <v>9</v>
      </c>
      <c r="D324" s="7" t="s">
        <v>8</v>
      </c>
      <c r="E324" s="7" t="s">
        <v>3</v>
      </c>
      <c r="F324" s="7" t="s">
        <v>2</v>
      </c>
      <c r="G324" s="7" t="s">
        <v>34</v>
      </c>
      <c r="H324" s="7" t="s">
        <v>83</v>
      </c>
      <c r="I324" s="3">
        <v>1</v>
      </c>
      <c r="J324" s="5">
        <v>41.15</v>
      </c>
      <c r="K324" s="6">
        <v>0.05</v>
      </c>
      <c r="L324" s="5">
        <v>14.4</v>
      </c>
      <c r="M324" s="5">
        <f>I324*J324*(1-K324)</f>
        <v>39.092499999999994</v>
      </c>
      <c r="N324" s="5">
        <f>I324*L324</f>
        <v>14.4</v>
      </c>
      <c r="O324" s="5">
        <f>M324-N324</f>
        <v>24.692499999999995</v>
      </c>
      <c r="P324" s="2">
        <f>IFERROR(O324/M324,0)</f>
        <v>0.63164289825414077</v>
      </c>
      <c r="Q324" s="4">
        <f>YEAR(SalesDataTable[[#This Row],[Order Date]])</f>
        <v>2026</v>
      </c>
      <c r="R324" s="2" t="str">
        <f>"Q"&amp;ROUNDUP(MONTH(SalesDataTable[[#This Row],[Order Date]])/3,0)</f>
        <v>Q1</v>
      </c>
      <c r="S324" s="3">
        <f>MONTH(SalesDataTable[[#This Row],[Order Date]])</f>
        <v>3</v>
      </c>
      <c r="T324" s="2" t="str">
        <f>TEXT(SalesDataTable[[#This Row],[Order Date]],"mmm")</f>
        <v>Mar</v>
      </c>
    </row>
    <row r="325" spans="1:20" ht="15.75" x14ac:dyDescent="0.25">
      <c r="A325" s="9" t="s">
        <v>2436</v>
      </c>
      <c r="B325" s="8">
        <v>46090</v>
      </c>
      <c r="C325" s="7" t="s">
        <v>15</v>
      </c>
      <c r="D325" s="7" t="s">
        <v>51</v>
      </c>
      <c r="E325" s="7" t="s">
        <v>18</v>
      </c>
      <c r="F325" s="7" t="s">
        <v>2</v>
      </c>
      <c r="G325" s="7" t="s">
        <v>29</v>
      </c>
      <c r="H325" s="7" t="s">
        <v>28</v>
      </c>
      <c r="I325" s="3">
        <v>4</v>
      </c>
      <c r="J325" s="5">
        <v>35.42</v>
      </c>
      <c r="K325" s="6">
        <v>0</v>
      </c>
      <c r="L325" s="5">
        <v>13.31</v>
      </c>
      <c r="M325" s="5">
        <f>I325*J325*(1-K325)</f>
        <v>141.68</v>
      </c>
      <c r="N325" s="5">
        <f>I325*L325</f>
        <v>53.24</v>
      </c>
      <c r="O325" s="5">
        <f>M325-N325</f>
        <v>88.44</v>
      </c>
      <c r="P325" s="2">
        <f>IFERROR(O325/M325,0)</f>
        <v>0.62422360248447195</v>
      </c>
      <c r="Q325" s="4">
        <f>YEAR(SalesDataTable[[#This Row],[Order Date]])</f>
        <v>2026</v>
      </c>
      <c r="R325" s="2" t="str">
        <f>"Q"&amp;ROUNDUP(MONTH(SalesDataTable[[#This Row],[Order Date]])/3,0)</f>
        <v>Q1</v>
      </c>
      <c r="S325" s="3">
        <f>MONTH(SalesDataTable[[#This Row],[Order Date]])</f>
        <v>3</v>
      </c>
      <c r="T325" s="2" t="str">
        <f>TEXT(SalesDataTable[[#This Row],[Order Date]],"mmm")</f>
        <v>Mar</v>
      </c>
    </row>
    <row r="326" spans="1:20" ht="15.75" x14ac:dyDescent="0.25">
      <c r="A326" s="9" t="s">
        <v>2435</v>
      </c>
      <c r="B326" s="8">
        <v>46090</v>
      </c>
      <c r="C326" s="7" t="s">
        <v>9</v>
      </c>
      <c r="D326" s="7" t="s">
        <v>8</v>
      </c>
      <c r="E326" s="7" t="s">
        <v>3</v>
      </c>
      <c r="F326" s="7" t="s">
        <v>12</v>
      </c>
      <c r="G326" s="7" t="s">
        <v>1</v>
      </c>
      <c r="H326" s="7" t="s">
        <v>7</v>
      </c>
      <c r="I326" s="3">
        <v>1</v>
      </c>
      <c r="J326" s="5">
        <v>103.74</v>
      </c>
      <c r="K326" s="6">
        <v>0.1</v>
      </c>
      <c r="L326" s="5">
        <v>51.32</v>
      </c>
      <c r="M326" s="5">
        <f>I326*J326*(1-K326)</f>
        <v>93.366</v>
      </c>
      <c r="N326" s="5">
        <f>I326*L326</f>
        <v>51.32</v>
      </c>
      <c r="O326" s="5">
        <f>M326-N326</f>
        <v>42.045999999999999</v>
      </c>
      <c r="P326" s="2">
        <f>IFERROR(O326/M326,0)</f>
        <v>0.45033523980892404</v>
      </c>
      <c r="Q326" s="4">
        <f>YEAR(SalesDataTable[[#This Row],[Order Date]])</f>
        <v>2026</v>
      </c>
      <c r="R326" s="2" t="str">
        <f>"Q"&amp;ROUNDUP(MONTH(SalesDataTable[[#This Row],[Order Date]])/3,0)</f>
        <v>Q1</v>
      </c>
      <c r="S326" s="3">
        <f>MONTH(SalesDataTable[[#This Row],[Order Date]])</f>
        <v>3</v>
      </c>
      <c r="T326" s="2" t="str">
        <f>TEXT(SalesDataTable[[#This Row],[Order Date]],"mmm")</f>
        <v>Mar</v>
      </c>
    </row>
    <row r="327" spans="1:20" ht="15.75" x14ac:dyDescent="0.25">
      <c r="A327" s="9" t="s">
        <v>2434</v>
      </c>
      <c r="B327" s="8">
        <v>46090</v>
      </c>
      <c r="C327" s="7" t="s">
        <v>5</v>
      </c>
      <c r="D327" s="7" t="s">
        <v>76</v>
      </c>
      <c r="E327" s="7" t="s">
        <v>18</v>
      </c>
      <c r="F327" s="7" t="s">
        <v>12</v>
      </c>
      <c r="G327" s="7" t="s">
        <v>29</v>
      </c>
      <c r="H327" s="7" t="s">
        <v>88</v>
      </c>
      <c r="I327" s="3">
        <v>2</v>
      </c>
      <c r="J327" s="5">
        <v>165.49</v>
      </c>
      <c r="K327" s="6">
        <v>0.05</v>
      </c>
      <c r="L327" s="5">
        <v>89.82</v>
      </c>
      <c r="M327" s="5">
        <f>I327*J327*(1-K327)</f>
        <v>314.43099999999998</v>
      </c>
      <c r="N327" s="5">
        <f>I327*L327</f>
        <v>179.64</v>
      </c>
      <c r="O327" s="5">
        <f>M327-N327</f>
        <v>134.791</v>
      </c>
      <c r="P327" s="2">
        <f>IFERROR(O327/M327,0)</f>
        <v>0.4286822864157796</v>
      </c>
      <c r="Q327" s="4">
        <f>YEAR(SalesDataTable[[#This Row],[Order Date]])</f>
        <v>2026</v>
      </c>
      <c r="R327" s="2" t="str">
        <f>"Q"&amp;ROUNDUP(MONTH(SalesDataTable[[#This Row],[Order Date]])/3,0)</f>
        <v>Q1</v>
      </c>
      <c r="S327" s="3">
        <f>MONTH(SalesDataTable[[#This Row],[Order Date]])</f>
        <v>3</v>
      </c>
      <c r="T327" s="2" t="str">
        <f>TEXT(SalesDataTable[[#This Row],[Order Date]],"mmm")</f>
        <v>Mar</v>
      </c>
    </row>
    <row r="328" spans="1:20" ht="15.75" x14ac:dyDescent="0.25">
      <c r="A328" s="9" t="s">
        <v>2433</v>
      </c>
      <c r="B328" s="8">
        <v>46090</v>
      </c>
      <c r="C328" s="7" t="s">
        <v>9</v>
      </c>
      <c r="D328" s="7" t="s">
        <v>30</v>
      </c>
      <c r="E328" s="7" t="s">
        <v>18</v>
      </c>
      <c r="F328" s="7" t="s">
        <v>2</v>
      </c>
      <c r="G328" s="7" t="s">
        <v>22</v>
      </c>
      <c r="H328" s="7" t="s">
        <v>21</v>
      </c>
      <c r="I328" s="3">
        <v>1</v>
      </c>
      <c r="J328" s="5">
        <v>72.87</v>
      </c>
      <c r="K328" s="6">
        <v>0.05</v>
      </c>
      <c r="L328" s="5">
        <v>32</v>
      </c>
      <c r="M328" s="5">
        <f>I328*J328*(1-K328)</f>
        <v>69.226500000000001</v>
      </c>
      <c r="N328" s="5">
        <f>I328*L328</f>
        <v>32</v>
      </c>
      <c r="O328" s="5">
        <f>M328-N328</f>
        <v>37.226500000000001</v>
      </c>
      <c r="P328" s="2">
        <f>IFERROR(O328/M328,0)</f>
        <v>0.53774927231623726</v>
      </c>
      <c r="Q328" s="4">
        <f>YEAR(SalesDataTable[[#This Row],[Order Date]])</f>
        <v>2026</v>
      </c>
      <c r="R328" s="2" t="str">
        <f>"Q"&amp;ROUNDUP(MONTH(SalesDataTable[[#This Row],[Order Date]])/3,0)</f>
        <v>Q1</v>
      </c>
      <c r="S328" s="3">
        <f>MONTH(SalesDataTable[[#This Row],[Order Date]])</f>
        <v>3</v>
      </c>
      <c r="T328" s="2" t="str">
        <f>TEXT(SalesDataTable[[#This Row],[Order Date]],"mmm")</f>
        <v>Mar</v>
      </c>
    </row>
    <row r="329" spans="1:20" ht="15.75" x14ac:dyDescent="0.25">
      <c r="A329" s="9" t="s">
        <v>2432</v>
      </c>
      <c r="B329" s="8">
        <v>46090</v>
      </c>
      <c r="C329" s="7" t="s">
        <v>15</v>
      </c>
      <c r="D329" s="7" t="s">
        <v>19</v>
      </c>
      <c r="E329" s="7" t="s">
        <v>13</v>
      </c>
      <c r="F329" s="7" t="s">
        <v>23</v>
      </c>
      <c r="G329" s="7" t="s">
        <v>29</v>
      </c>
      <c r="H329" s="7" t="s">
        <v>88</v>
      </c>
      <c r="I329" s="3">
        <v>1</v>
      </c>
      <c r="J329" s="5">
        <v>161.04</v>
      </c>
      <c r="K329" s="6">
        <v>0</v>
      </c>
      <c r="L329" s="5">
        <v>85.83</v>
      </c>
      <c r="M329" s="5">
        <f>I329*J329*(1-K329)</f>
        <v>161.04</v>
      </c>
      <c r="N329" s="5">
        <f>I329*L329</f>
        <v>85.83</v>
      </c>
      <c r="O329" s="5">
        <f>M329-N329</f>
        <v>75.209999999999994</v>
      </c>
      <c r="P329" s="2">
        <f>IFERROR(O329/M329,0)</f>
        <v>0.46702682563338299</v>
      </c>
      <c r="Q329" s="4">
        <f>YEAR(SalesDataTable[[#This Row],[Order Date]])</f>
        <v>2026</v>
      </c>
      <c r="R329" s="2" t="str">
        <f>"Q"&amp;ROUNDUP(MONTH(SalesDataTable[[#This Row],[Order Date]])/3,0)</f>
        <v>Q1</v>
      </c>
      <c r="S329" s="3">
        <f>MONTH(SalesDataTable[[#This Row],[Order Date]])</f>
        <v>3</v>
      </c>
      <c r="T329" s="2" t="str">
        <f>TEXT(SalesDataTable[[#This Row],[Order Date]],"mmm")</f>
        <v>Mar</v>
      </c>
    </row>
    <row r="330" spans="1:20" ht="15.75" x14ac:dyDescent="0.25">
      <c r="A330" s="9" t="s">
        <v>2431</v>
      </c>
      <c r="B330" s="8">
        <v>46091</v>
      </c>
      <c r="C330" s="7" t="s">
        <v>42</v>
      </c>
      <c r="D330" s="7" t="s">
        <v>95</v>
      </c>
      <c r="E330" s="7" t="s">
        <v>3</v>
      </c>
      <c r="F330" s="7" t="s">
        <v>2</v>
      </c>
      <c r="G330" s="7" t="s">
        <v>29</v>
      </c>
      <c r="H330" s="7" t="s">
        <v>72</v>
      </c>
      <c r="I330" s="3">
        <v>3</v>
      </c>
      <c r="J330" s="5">
        <v>130.6</v>
      </c>
      <c r="K330" s="6">
        <v>0.05</v>
      </c>
      <c r="L330" s="5">
        <v>65.62</v>
      </c>
      <c r="M330" s="5">
        <f>I330*J330*(1-K330)</f>
        <v>372.20999999999992</v>
      </c>
      <c r="N330" s="5">
        <f>I330*L330</f>
        <v>196.86</v>
      </c>
      <c r="O330" s="5">
        <f>M330-N330</f>
        <v>175.34999999999991</v>
      </c>
      <c r="P330" s="2">
        <f>IFERROR(O330/M330,0)</f>
        <v>0.47110502135891014</v>
      </c>
      <c r="Q330" s="4">
        <f>YEAR(SalesDataTable[[#This Row],[Order Date]])</f>
        <v>2026</v>
      </c>
      <c r="R330" s="2" t="str">
        <f>"Q"&amp;ROUNDUP(MONTH(SalesDataTable[[#This Row],[Order Date]])/3,0)</f>
        <v>Q1</v>
      </c>
      <c r="S330" s="3">
        <f>MONTH(SalesDataTable[[#This Row],[Order Date]])</f>
        <v>3</v>
      </c>
      <c r="T330" s="2" t="str">
        <f>TEXT(SalesDataTable[[#This Row],[Order Date]],"mmm")</f>
        <v>Mar</v>
      </c>
    </row>
    <row r="331" spans="1:20" ht="15.75" x14ac:dyDescent="0.25">
      <c r="A331" s="9" t="s">
        <v>2430</v>
      </c>
      <c r="B331" s="8">
        <v>46091</v>
      </c>
      <c r="C331" s="7" t="s">
        <v>5</v>
      </c>
      <c r="D331" s="7" t="s">
        <v>4</v>
      </c>
      <c r="E331" s="7" t="s">
        <v>18</v>
      </c>
      <c r="F331" s="7" t="s">
        <v>23</v>
      </c>
      <c r="G331" s="7" t="s">
        <v>1</v>
      </c>
      <c r="H331" s="7" t="s">
        <v>11</v>
      </c>
      <c r="I331" s="3">
        <v>2</v>
      </c>
      <c r="J331" s="5">
        <v>81.290000000000006</v>
      </c>
      <c r="K331" s="6">
        <v>0</v>
      </c>
      <c r="L331" s="5">
        <v>43.9</v>
      </c>
      <c r="M331" s="5">
        <f>I331*J331*(1-K331)</f>
        <v>162.58000000000001</v>
      </c>
      <c r="N331" s="5">
        <f>I331*L331</f>
        <v>87.8</v>
      </c>
      <c r="O331" s="5">
        <f>M331-N331</f>
        <v>74.780000000000015</v>
      </c>
      <c r="P331" s="2">
        <f>IFERROR(O331/M331,0)</f>
        <v>0.45995817443720022</v>
      </c>
      <c r="Q331" s="4">
        <f>YEAR(SalesDataTable[[#This Row],[Order Date]])</f>
        <v>2026</v>
      </c>
      <c r="R331" s="2" t="str">
        <f>"Q"&amp;ROUNDUP(MONTH(SalesDataTable[[#This Row],[Order Date]])/3,0)</f>
        <v>Q1</v>
      </c>
      <c r="S331" s="3">
        <f>MONTH(SalesDataTable[[#This Row],[Order Date]])</f>
        <v>3</v>
      </c>
      <c r="T331" s="2" t="str">
        <f>TEXT(SalesDataTable[[#This Row],[Order Date]],"mmm")</f>
        <v>Mar</v>
      </c>
    </row>
    <row r="332" spans="1:20" ht="15.75" x14ac:dyDescent="0.25">
      <c r="A332" s="9" t="s">
        <v>2429</v>
      </c>
      <c r="B332" s="8">
        <v>46091</v>
      </c>
      <c r="C332" s="7" t="s">
        <v>9</v>
      </c>
      <c r="D332" s="7" t="s">
        <v>8</v>
      </c>
      <c r="E332" s="7" t="s">
        <v>18</v>
      </c>
      <c r="F332" s="7" t="s">
        <v>2</v>
      </c>
      <c r="G332" s="7" t="s">
        <v>1</v>
      </c>
      <c r="H332" s="7" t="s">
        <v>7</v>
      </c>
      <c r="I332" s="3">
        <v>2</v>
      </c>
      <c r="J332" s="5">
        <v>103.33</v>
      </c>
      <c r="K332" s="6">
        <v>0.05</v>
      </c>
      <c r="L332" s="5">
        <v>51.58</v>
      </c>
      <c r="M332" s="5">
        <f>I332*J332*(1-K332)</f>
        <v>196.327</v>
      </c>
      <c r="N332" s="5">
        <f>I332*L332</f>
        <v>103.16</v>
      </c>
      <c r="O332" s="5">
        <f>M332-N332</f>
        <v>93.167000000000002</v>
      </c>
      <c r="P332" s="2">
        <f>IFERROR(O332/M332,0)</f>
        <v>0.47455011282197557</v>
      </c>
      <c r="Q332" s="4">
        <f>YEAR(SalesDataTable[[#This Row],[Order Date]])</f>
        <v>2026</v>
      </c>
      <c r="R332" s="2" t="str">
        <f>"Q"&amp;ROUNDUP(MONTH(SalesDataTable[[#This Row],[Order Date]])/3,0)</f>
        <v>Q1</v>
      </c>
      <c r="S332" s="3">
        <f>MONTH(SalesDataTable[[#This Row],[Order Date]])</f>
        <v>3</v>
      </c>
      <c r="T332" s="2" t="str">
        <f>TEXT(SalesDataTable[[#This Row],[Order Date]],"mmm")</f>
        <v>Mar</v>
      </c>
    </row>
    <row r="333" spans="1:20" ht="15.75" x14ac:dyDescent="0.25">
      <c r="A333" s="9" t="s">
        <v>2428</v>
      </c>
      <c r="B333" s="8">
        <v>46091</v>
      </c>
      <c r="C333" s="7" t="s">
        <v>15</v>
      </c>
      <c r="D333" s="7" t="s">
        <v>14</v>
      </c>
      <c r="E333" s="7" t="s">
        <v>13</v>
      </c>
      <c r="F333" s="7" t="s">
        <v>12</v>
      </c>
      <c r="G333" s="7" t="s">
        <v>34</v>
      </c>
      <c r="H333" s="7" t="s">
        <v>33</v>
      </c>
      <c r="I333" s="3">
        <v>2</v>
      </c>
      <c r="J333" s="5">
        <v>51.14</v>
      </c>
      <c r="K333" s="6">
        <v>0</v>
      </c>
      <c r="L333" s="5">
        <v>21.58</v>
      </c>
      <c r="M333" s="5">
        <f>I333*J333*(1-K333)</f>
        <v>102.28</v>
      </c>
      <c r="N333" s="5">
        <f>I333*L333</f>
        <v>43.16</v>
      </c>
      <c r="O333" s="5">
        <f>M333-N333</f>
        <v>59.120000000000005</v>
      </c>
      <c r="P333" s="2">
        <f>IFERROR(O333/M333,0)</f>
        <v>0.57802111849824012</v>
      </c>
      <c r="Q333" s="4">
        <f>YEAR(SalesDataTable[[#This Row],[Order Date]])</f>
        <v>2026</v>
      </c>
      <c r="R333" s="2" t="str">
        <f>"Q"&amp;ROUNDUP(MONTH(SalesDataTable[[#This Row],[Order Date]])/3,0)</f>
        <v>Q1</v>
      </c>
      <c r="S333" s="3">
        <f>MONTH(SalesDataTable[[#This Row],[Order Date]])</f>
        <v>3</v>
      </c>
      <c r="T333" s="2" t="str">
        <f>TEXT(SalesDataTable[[#This Row],[Order Date]],"mmm")</f>
        <v>Mar</v>
      </c>
    </row>
    <row r="334" spans="1:20" ht="15.75" x14ac:dyDescent="0.25">
      <c r="A334" s="9" t="s">
        <v>2427</v>
      </c>
      <c r="B334" s="8">
        <v>46091</v>
      </c>
      <c r="C334" s="7" t="s">
        <v>9</v>
      </c>
      <c r="D334" s="7" t="s">
        <v>8</v>
      </c>
      <c r="E334" s="7" t="s">
        <v>18</v>
      </c>
      <c r="F334" s="7" t="s">
        <v>23</v>
      </c>
      <c r="G334" s="7" t="s">
        <v>1</v>
      </c>
      <c r="H334" s="7" t="s">
        <v>0</v>
      </c>
      <c r="I334" s="3">
        <v>2</v>
      </c>
      <c r="J334" s="5">
        <v>49.7</v>
      </c>
      <c r="K334" s="6">
        <v>0</v>
      </c>
      <c r="L334" s="5">
        <v>23.14</v>
      </c>
      <c r="M334" s="5">
        <f>I334*J334*(1-K334)</f>
        <v>99.4</v>
      </c>
      <c r="N334" s="5">
        <f>I334*L334</f>
        <v>46.28</v>
      </c>
      <c r="O334" s="5">
        <f>M334-N334</f>
        <v>53.120000000000005</v>
      </c>
      <c r="P334" s="2">
        <f>IFERROR(O334/M334,0)</f>
        <v>0.53440643863179071</v>
      </c>
      <c r="Q334" s="4">
        <f>YEAR(SalesDataTable[[#This Row],[Order Date]])</f>
        <v>2026</v>
      </c>
      <c r="R334" s="2" t="str">
        <f>"Q"&amp;ROUNDUP(MONTH(SalesDataTable[[#This Row],[Order Date]])/3,0)</f>
        <v>Q1</v>
      </c>
      <c r="S334" s="3">
        <f>MONTH(SalesDataTable[[#This Row],[Order Date]])</f>
        <v>3</v>
      </c>
      <c r="T334" s="2" t="str">
        <f>TEXT(SalesDataTable[[#This Row],[Order Date]],"mmm")</f>
        <v>Mar</v>
      </c>
    </row>
    <row r="335" spans="1:20" ht="15.75" x14ac:dyDescent="0.25">
      <c r="A335" s="9" t="s">
        <v>2426</v>
      </c>
      <c r="B335" s="8">
        <v>46091</v>
      </c>
      <c r="C335" s="7" t="s">
        <v>15</v>
      </c>
      <c r="D335" s="7" t="s">
        <v>51</v>
      </c>
      <c r="E335" s="7" t="s">
        <v>3</v>
      </c>
      <c r="F335" s="7" t="s">
        <v>23</v>
      </c>
      <c r="G335" s="7" t="s">
        <v>1</v>
      </c>
      <c r="H335" s="7" t="s">
        <v>17</v>
      </c>
      <c r="I335" s="3">
        <v>1</v>
      </c>
      <c r="J335" s="5">
        <v>39.659999999999997</v>
      </c>
      <c r="K335" s="6">
        <v>0.05</v>
      </c>
      <c r="L335" s="5">
        <v>16.93</v>
      </c>
      <c r="M335" s="5">
        <f>I335*J335*(1-K335)</f>
        <v>37.676999999999992</v>
      </c>
      <c r="N335" s="5">
        <f>I335*L335</f>
        <v>16.93</v>
      </c>
      <c r="O335" s="5">
        <f>M335-N335</f>
        <v>20.746999999999993</v>
      </c>
      <c r="P335" s="2">
        <f>IFERROR(O335/M335,0)</f>
        <v>0.5506542452955383</v>
      </c>
      <c r="Q335" s="4">
        <f>YEAR(SalesDataTable[[#This Row],[Order Date]])</f>
        <v>2026</v>
      </c>
      <c r="R335" s="2" t="str">
        <f>"Q"&amp;ROUNDUP(MONTH(SalesDataTable[[#This Row],[Order Date]])/3,0)</f>
        <v>Q1</v>
      </c>
      <c r="S335" s="3">
        <f>MONTH(SalesDataTable[[#This Row],[Order Date]])</f>
        <v>3</v>
      </c>
      <c r="T335" s="2" t="str">
        <f>TEXT(SalesDataTable[[#This Row],[Order Date]],"mmm")</f>
        <v>Mar</v>
      </c>
    </row>
    <row r="336" spans="1:20" ht="15.75" x14ac:dyDescent="0.25">
      <c r="A336" s="9" t="s">
        <v>2425</v>
      </c>
      <c r="B336" s="8">
        <v>46092</v>
      </c>
      <c r="C336" s="7" t="s">
        <v>9</v>
      </c>
      <c r="D336" s="7" t="s">
        <v>8</v>
      </c>
      <c r="E336" s="7" t="s">
        <v>60</v>
      </c>
      <c r="F336" s="7" t="s">
        <v>12</v>
      </c>
      <c r="G336" s="7" t="s">
        <v>34</v>
      </c>
      <c r="H336" s="7" t="s">
        <v>33</v>
      </c>
      <c r="I336" s="3">
        <v>4</v>
      </c>
      <c r="J336" s="5">
        <v>50.65</v>
      </c>
      <c r="K336" s="6">
        <v>0.15</v>
      </c>
      <c r="L336" s="5">
        <v>22</v>
      </c>
      <c r="M336" s="5">
        <f>I336*J336*(1-K336)</f>
        <v>172.20999999999998</v>
      </c>
      <c r="N336" s="5">
        <f>I336*L336</f>
        <v>88</v>
      </c>
      <c r="O336" s="5">
        <f>M336-N336</f>
        <v>84.20999999999998</v>
      </c>
      <c r="P336" s="2">
        <f>IFERROR(O336/M336,0)</f>
        <v>0.48899599326403803</v>
      </c>
      <c r="Q336" s="4">
        <f>YEAR(SalesDataTable[[#This Row],[Order Date]])</f>
        <v>2026</v>
      </c>
      <c r="R336" s="2" t="str">
        <f>"Q"&amp;ROUNDUP(MONTH(SalesDataTable[[#This Row],[Order Date]])/3,0)</f>
        <v>Q1</v>
      </c>
      <c r="S336" s="3">
        <f>MONTH(SalesDataTable[[#This Row],[Order Date]])</f>
        <v>3</v>
      </c>
      <c r="T336" s="2" t="str">
        <f>TEXT(SalesDataTable[[#This Row],[Order Date]],"mmm")</f>
        <v>Mar</v>
      </c>
    </row>
    <row r="337" spans="1:20" ht="15.75" x14ac:dyDescent="0.25">
      <c r="A337" s="9" t="s">
        <v>2424</v>
      </c>
      <c r="B337" s="8">
        <v>46092</v>
      </c>
      <c r="C337" s="7" t="s">
        <v>5</v>
      </c>
      <c r="D337" s="7" t="s">
        <v>66</v>
      </c>
      <c r="E337" s="7" t="s">
        <v>18</v>
      </c>
      <c r="F337" s="7" t="s">
        <v>23</v>
      </c>
      <c r="G337" s="7" t="s">
        <v>34</v>
      </c>
      <c r="H337" s="7" t="s">
        <v>33</v>
      </c>
      <c r="I337" s="3">
        <v>2</v>
      </c>
      <c r="J337" s="5">
        <v>50.72</v>
      </c>
      <c r="K337" s="6">
        <v>0</v>
      </c>
      <c r="L337" s="5">
        <v>21.88</v>
      </c>
      <c r="M337" s="5">
        <f>I337*J337*(1-K337)</f>
        <v>101.44</v>
      </c>
      <c r="N337" s="5">
        <f>I337*L337</f>
        <v>43.76</v>
      </c>
      <c r="O337" s="5">
        <f>M337-N337</f>
        <v>57.68</v>
      </c>
      <c r="P337" s="2">
        <f>IFERROR(O337/M337,0)</f>
        <v>0.56861198738170349</v>
      </c>
      <c r="Q337" s="4">
        <f>YEAR(SalesDataTable[[#This Row],[Order Date]])</f>
        <v>2026</v>
      </c>
      <c r="R337" s="2" t="str">
        <f>"Q"&amp;ROUNDUP(MONTH(SalesDataTable[[#This Row],[Order Date]])/3,0)</f>
        <v>Q1</v>
      </c>
      <c r="S337" s="3">
        <f>MONTH(SalesDataTable[[#This Row],[Order Date]])</f>
        <v>3</v>
      </c>
      <c r="T337" s="2" t="str">
        <f>TEXT(SalesDataTable[[#This Row],[Order Date]],"mmm")</f>
        <v>Mar</v>
      </c>
    </row>
    <row r="338" spans="1:20" ht="15.75" x14ac:dyDescent="0.25">
      <c r="A338" s="9" t="s">
        <v>2423</v>
      </c>
      <c r="B338" s="8">
        <v>46092</v>
      </c>
      <c r="C338" s="7" t="s">
        <v>9</v>
      </c>
      <c r="D338" s="7" t="s">
        <v>8</v>
      </c>
      <c r="E338" s="7" t="s">
        <v>13</v>
      </c>
      <c r="F338" s="7" t="s">
        <v>2</v>
      </c>
      <c r="G338" s="7" t="s">
        <v>29</v>
      </c>
      <c r="H338" s="7" t="s">
        <v>28</v>
      </c>
      <c r="I338" s="3">
        <v>2</v>
      </c>
      <c r="J338" s="5">
        <v>36.08</v>
      </c>
      <c r="K338" s="6">
        <v>0.05</v>
      </c>
      <c r="L338" s="5">
        <v>13.19</v>
      </c>
      <c r="M338" s="5">
        <f>I338*J338*(1-K338)</f>
        <v>68.551999999999992</v>
      </c>
      <c r="N338" s="5">
        <f>I338*L338</f>
        <v>26.38</v>
      </c>
      <c r="O338" s="5">
        <f>M338-N338</f>
        <v>42.171999999999997</v>
      </c>
      <c r="P338" s="2">
        <f>IFERROR(O338/M338,0)</f>
        <v>0.61518263507993931</v>
      </c>
      <c r="Q338" s="4">
        <f>YEAR(SalesDataTable[[#This Row],[Order Date]])</f>
        <v>2026</v>
      </c>
      <c r="R338" s="2" t="str">
        <f>"Q"&amp;ROUNDUP(MONTH(SalesDataTable[[#This Row],[Order Date]])/3,0)</f>
        <v>Q1</v>
      </c>
      <c r="S338" s="3">
        <f>MONTH(SalesDataTable[[#This Row],[Order Date]])</f>
        <v>3</v>
      </c>
      <c r="T338" s="2" t="str">
        <f>TEXT(SalesDataTable[[#This Row],[Order Date]],"mmm")</f>
        <v>Mar</v>
      </c>
    </row>
    <row r="339" spans="1:20" ht="15.75" x14ac:dyDescent="0.25">
      <c r="A339" s="9" t="s">
        <v>2422</v>
      </c>
      <c r="B339" s="8">
        <v>46092</v>
      </c>
      <c r="C339" s="7" t="s">
        <v>15</v>
      </c>
      <c r="D339" s="7" t="s">
        <v>61</v>
      </c>
      <c r="E339" s="7" t="s">
        <v>3</v>
      </c>
      <c r="F339" s="7" t="s">
        <v>23</v>
      </c>
      <c r="G339" s="7" t="s">
        <v>26</v>
      </c>
      <c r="H339" s="7" t="s">
        <v>50</v>
      </c>
      <c r="I339" s="3">
        <v>6</v>
      </c>
      <c r="J339" s="5">
        <v>124.04</v>
      </c>
      <c r="K339" s="6">
        <v>0.05</v>
      </c>
      <c r="L339" s="5">
        <v>61.17</v>
      </c>
      <c r="M339" s="5">
        <f>I339*J339*(1-K339)</f>
        <v>707.02800000000002</v>
      </c>
      <c r="N339" s="5">
        <f>I339*L339</f>
        <v>367.02</v>
      </c>
      <c r="O339" s="5">
        <f>M339-N339</f>
        <v>340.00800000000004</v>
      </c>
      <c r="P339" s="2">
        <f>IFERROR(O339/M339,0)</f>
        <v>0.48089750335205966</v>
      </c>
      <c r="Q339" s="4">
        <f>YEAR(SalesDataTable[[#This Row],[Order Date]])</f>
        <v>2026</v>
      </c>
      <c r="R339" s="2" t="str">
        <f>"Q"&amp;ROUNDUP(MONTH(SalesDataTable[[#This Row],[Order Date]])/3,0)</f>
        <v>Q1</v>
      </c>
      <c r="S339" s="3">
        <f>MONTH(SalesDataTable[[#This Row],[Order Date]])</f>
        <v>3</v>
      </c>
      <c r="T339" s="2" t="str">
        <f>TEXT(SalesDataTable[[#This Row],[Order Date]],"mmm")</f>
        <v>Mar</v>
      </c>
    </row>
    <row r="340" spans="1:20" ht="15.75" x14ac:dyDescent="0.25">
      <c r="A340" s="9" t="s">
        <v>2421</v>
      </c>
      <c r="B340" s="8">
        <v>46092</v>
      </c>
      <c r="C340" s="7" t="s">
        <v>9</v>
      </c>
      <c r="D340" s="7" t="s">
        <v>8</v>
      </c>
      <c r="E340" s="7" t="s">
        <v>18</v>
      </c>
      <c r="F340" s="7" t="s">
        <v>2</v>
      </c>
      <c r="G340" s="7" t="s">
        <v>22</v>
      </c>
      <c r="H340" s="7" t="s">
        <v>44</v>
      </c>
      <c r="I340" s="3">
        <v>3</v>
      </c>
      <c r="J340" s="5">
        <v>90.31</v>
      </c>
      <c r="K340" s="6">
        <v>0</v>
      </c>
      <c r="L340" s="5">
        <v>44.58</v>
      </c>
      <c r="M340" s="5">
        <f>I340*J340*(1-K340)</f>
        <v>270.93</v>
      </c>
      <c r="N340" s="5">
        <f>I340*L340</f>
        <v>133.74</v>
      </c>
      <c r="O340" s="5">
        <f>M340-N340</f>
        <v>137.19</v>
      </c>
      <c r="P340" s="2">
        <f>IFERROR(O340/M340,0)</f>
        <v>0.50636695825489975</v>
      </c>
      <c r="Q340" s="4">
        <f>YEAR(SalesDataTable[[#This Row],[Order Date]])</f>
        <v>2026</v>
      </c>
      <c r="R340" s="2" t="str">
        <f>"Q"&amp;ROUNDUP(MONTH(SalesDataTable[[#This Row],[Order Date]])/3,0)</f>
        <v>Q1</v>
      </c>
      <c r="S340" s="3">
        <f>MONTH(SalesDataTable[[#This Row],[Order Date]])</f>
        <v>3</v>
      </c>
      <c r="T340" s="2" t="str">
        <f>TEXT(SalesDataTable[[#This Row],[Order Date]],"mmm")</f>
        <v>Mar</v>
      </c>
    </row>
    <row r="341" spans="1:20" ht="15.75" x14ac:dyDescent="0.25">
      <c r="A341" s="9" t="s">
        <v>2420</v>
      </c>
      <c r="B341" s="8">
        <v>46093</v>
      </c>
      <c r="C341" s="7" t="s">
        <v>15</v>
      </c>
      <c r="D341" s="7" t="s">
        <v>14</v>
      </c>
      <c r="E341" s="7" t="s">
        <v>3</v>
      </c>
      <c r="F341" s="7" t="s">
        <v>23</v>
      </c>
      <c r="G341" s="7" t="s">
        <v>22</v>
      </c>
      <c r="H341" s="7" t="s">
        <v>21</v>
      </c>
      <c r="I341" s="3">
        <v>4</v>
      </c>
      <c r="J341" s="5">
        <v>72.63</v>
      </c>
      <c r="K341" s="6">
        <v>0.1</v>
      </c>
      <c r="L341" s="5">
        <v>31.45</v>
      </c>
      <c r="M341" s="5">
        <f>I341*J341*(1-K341)</f>
        <v>261.46800000000002</v>
      </c>
      <c r="N341" s="5">
        <f>I341*L341</f>
        <v>125.8</v>
      </c>
      <c r="O341" s="5">
        <f>M341-N341</f>
        <v>135.66800000000001</v>
      </c>
      <c r="P341" s="2">
        <f>IFERROR(O341/M341,0)</f>
        <v>0.51887037801948999</v>
      </c>
      <c r="Q341" s="4">
        <f>YEAR(SalesDataTable[[#This Row],[Order Date]])</f>
        <v>2026</v>
      </c>
      <c r="R341" s="2" t="str">
        <f>"Q"&amp;ROUNDUP(MONTH(SalesDataTable[[#This Row],[Order Date]])/3,0)</f>
        <v>Q1</v>
      </c>
      <c r="S341" s="3">
        <f>MONTH(SalesDataTable[[#This Row],[Order Date]])</f>
        <v>3</v>
      </c>
      <c r="T341" s="2" t="str">
        <f>TEXT(SalesDataTable[[#This Row],[Order Date]],"mmm")</f>
        <v>Mar</v>
      </c>
    </row>
    <row r="342" spans="1:20" ht="15.75" x14ac:dyDescent="0.25">
      <c r="A342" s="9" t="s">
        <v>2419</v>
      </c>
      <c r="B342" s="8">
        <v>46093</v>
      </c>
      <c r="C342" s="7" t="s">
        <v>9</v>
      </c>
      <c r="D342" s="7" t="s">
        <v>47</v>
      </c>
      <c r="E342" s="7" t="s">
        <v>3</v>
      </c>
      <c r="F342" s="7" t="s">
        <v>23</v>
      </c>
      <c r="G342" s="7" t="s">
        <v>34</v>
      </c>
      <c r="H342" s="7" t="s">
        <v>83</v>
      </c>
      <c r="I342" s="3">
        <v>3</v>
      </c>
      <c r="J342" s="5">
        <v>39.9</v>
      </c>
      <c r="K342" s="6">
        <v>0</v>
      </c>
      <c r="L342" s="5">
        <v>14.49</v>
      </c>
      <c r="M342" s="5">
        <f>I342*J342*(1-K342)</f>
        <v>119.69999999999999</v>
      </c>
      <c r="N342" s="5">
        <f>I342*L342</f>
        <v>43.47</v>
      </c>
      <c r="O342" s="5">
        <f>M342-N342</f>
        <v>76.22999999999999</v>
      </c>
      <c r="P342" s="2">
        <f>IFERROR(O342/M342,0)</f>
        <v>0.63684210526315788</v>
      </c>
      <c r="Q342" s="4">
        <f>YEAR(SalesDataTable[[#This Row],[Order Date]])</f>
        <v>2026</v>
      </c>
      <c r="R342" s="2" t="str">
        <f>"Q"&amp;ROUNDUP(MONTH(SalesDataTable[[#This Row],[Order Date]])/3,0)</f>
        <v>Q1</v>
      </c>
      <c r="S342" s="3">
        <f>MONTH(SalesDataTable[[#This Row],[Order Date]])</f>
        <v>3</v>
      </c>
      <c r="T342" s="2" t="str">
        <f>TEXT(SalesDataTable[[#This Row],[Order Date]],"mmm")</f>
        <v>Mar</v>
      </c>
    </row>
    <row r="343" spans="1:20" ht="15.75" x14ac:dyDescent="0.25">
      <c r="A343" s="9" t="s">
        <v>2418</v>
      </c>
      <c r="B343" s="8">
        <v>46093</v>
      </c>
      <c r="C343" s="7" t="s">
        <v>9</v>
      </c>
      <c r="D343" s="7" t="s">
        <v>8</v>
      </c>
      <c r="E343" s="7" t="s">
        <v>3</v>
      </c>
      <c r="F343" s="7" t="s">
        <v>2</v>
      </c>
      <c r="G343" s="7" t="s">
        <v>34</v>
      </c>
      <c r="H343" s="7" t="s">
        <v>33</v>
      </c>
      <c r="I343" s="3">
        <v>1</v>
      </c>
      <c r="J343" s="5">
        <v>49.79</v>
      </c>
      <c r="K343" s="6">
        <v>0.1</v>
      </c>
      <c r="L343" s="5">
        <v>22.29</v>
      </c>
      <c r="M343" s="5">
        <f>I343*J343*(1-K343)</f>
        <v>44.811</v>
      </c>
      <c r="N343" s="5">
        <f>I343*L343</f>
        <v>22.29</v>
      </c>
      <c r="O343" s="5">
        <f>M343-N343</f>
        <v>22.521000000000001</v>
      </c>
      <c r="P343" s="2">
        <f>IFERROR(O343/M343,0)</f>
        <v>0.5025774921336279</v>
      </c>
      <c r="Q343" s="4">
        <f>YEAR(SalesDataTable[[#This Row],[Order Date]])</f>
        <v>2026</v>
      </c>
      <c r="R343" s="2" t="str">
        <f>"Q"&amp;ROUNDUP(MONTH(SalesDataTable[[#This Row],[Order Date]])/3,0)</f>
        <v>Q1</v>
      </c>
      <c r="S343" s="3">
        <f>MONTH(SalesDataTable[[#This Row],[Order Date]])</f>
        <v>3</v>
      </c>
      <c r="T343" s="2" t="str">
        <f>TEXT(SalesDataTable[[#This Row],[Order Date]],"mmm")</f>
        <v>Mar</v>
      </c>
    </row>
    <row r="344" spans="1:20" ht="15.75" x14ac:dyDescent="0.25">
      <c r="A344" s="9" t="s">
        <v>2417</v>
      </c>
      <c r="B344" s="8">
        <v>46093</v>
      </c>
      <c r="C344" s="7" t="s">
        <v>5</v>
      </c>
      <c r="D344" s="7" t="s">
        <v>66</v>
      </c>
      <c r="E344" s="7" t="s">
        <v>18</v>
      </c>
      <c r="F344" s="7" t="s">
        <v>2</v>
      </c>
      <c r="G344" s="7" t="s">
        <v>1</v>
      </c>
      <c r="H344" s="7" t="s">
        <v>17</v>
      </c>
      <c r="I344" s="3">
        <v>1</v>
      </c>
      <c r="J344" s="5">
        <v>41.24</v>
      </c>
      <c r="K344" s="6">
        <v>0.05</v>
      </c>
      <c r="L344" s="5">
        <v>16.64</v>
      </c>
      <c r="M344" s="5">
        <f>I344*J344*(1-K344)</f>
        <v>39.177999999999997</v>
      </c>
      <c r="N344" s="5">
        <f>I344*L344</f>
        <v>16.64</v>
      </c>
      <c r="O344" s="5">
        <f>M344-N344</f>
        <v>22.537999999999997</v>
      </c>
      <c r="P344" s="2">
        <f>IFERROR(O344/M344,0)</f>
        <v>0.57527183623462141</v>
      </c>
      <c r="Q344" s="4">
        <f>YEAR(SalesDataTable[[#This Row],[Order Date]])</f>
        <v>2026</v>
      </c>
      <c r="R344" s="2" t="str">
        <f>"Q"&amp;ROUNDUP(MONTH(SalesDataTable[[#This Row],[Order Date]])/3,0)</f>
        <v>Q1</v>
      </c>
      <c r="S344" s="3">
        <f>MONTH(SalesDataTable[[#This Row],[Order Date]])</f>
        <v>3</v>
      </c>
      <c r="T344" s="2" t="str">
        <f>TEXT(SalesDataTable[[#This Row],[Order Date]],"mmm")</f>
        <v>Mar</v>
      </c>
    </row>
    <row r="345" spans="1:20" ht="15.75" x14ac:dyDescent="0.25">
      <c r="A345" s="9" t="s">
        <v>2416</v>
      </c>
      <c r="B345" s="8">
        <v>46093</v>
      </c>
      <c r="C345" s="7" t="s">
        <v>42</v>
      </c>
      <c r="D345" s="7" t="s">
        <v>119</v>
      </c>
      <c r="E345" s="7" t="s">
        <v>3</v>
      </c>
      <c r="F345" s="7" t="s">
        <v>2</v>
      </c>
      <c r="G345" s="7" t="s">
        <v>22</v>
      </c>
      <c r="H345" s="7" t="s">
        <v>37</v>
      </c>
      <c r="I345" s="3">
        <v>1</v>
      </c>
      <c r="J345" s="5">
        <v>142.88999999999999</v>
      </c>
      <c r="K345" s="6">
        <v>0</v>
      </c>
      <c r="L345" s="5">
        <v>81.099999999999994</v>
      </c>
      <c r="M345" s="5">
        <f>I345*J345*(1-K345)</f>
        <v>142.88999999999999</v>
      </c>
      <c r="N345" s="5">
        <f>I345*L345</f>
        <v>81.099999999999994</v>
      </c>
      <c r="O345" s="5">
        <f>M345-N345</f>
        <v>61.789999999999992</v>
      </c>
      <c r="P345" s="2">
        <f>IFERROR(O345/M345,0)</f>
        <v>0.43243054097557559</v>
      </c>
      <c r="Q345" s="4">
        <f>YEAR(SalesDataTable[[#This Row],[Order Date]])</f>
        <v>2026</v>
      </c>
      <c r="R345" s="2" t="str">
        <f>"Q"&amp;ROUNDUP(MONTH(SalesDataTable[[#This Row],[Order Date]])/3,0)</f>
        <v>Q1</v>
      </c>
      <c r="S345" s="3">
        <f>MONTH(SalesDataTable[[#This Row],[Order Date]])</f>
        <v>3</v>
      </c>
      <c r="T345" s="2" t="str">
        <f>TEXT(SalesDataTable[[#This Row],[Order Date]],"mmm")</f>
        <v>Mar</v>
      </c>
    </row>
    <row r="346" spans="1:20" ht="15.75" x14ac:dyDescent="0.25">
      <c r="A346" s="9" t="s">
        <v>2415</v>
      </c>
      <c r="B346" s="8">
        <v>46093</v>
      </c>
      <c r="C346" s="7" t="s">
        <v>9</v>
      </c>
      <c r="D346" s="7" t="s">
        <v>79</v>
      </c>
      <c r="E346" s="7" t="s">
        <v>3</v>
      </c>
      <c r="F346" s="7" t="s">
        <v>2</v>
      </c>
      <c r="G346" s="7" t="s">
        <v>26</v>
      </c>
      <c r="H346" s="7" t="s">
        <v>25</v>
      </c>
      <c r="I346" s="3">
        <v>2</v>
      </c>
      <c r="J346" s="5">
        <v>192.76</v>
      </c>
      <c r="K346" s="6">
        <v>0</v>
      </c>
      <c r="L346" s="5">
        <v>103.08</v>
      </c>
      <c r="M346" s="5">
        <f>I346*J346*(1-K346)</f>
        <v>385.52</v>
      </c>
      <c r="N346" s="5">
        <f>I346*L346</f>
        <v>206.16</v>
      </c>
      <c r="O346" s="5">
        <f>M346-N346</f>
        <v>179.35999999999999</v>
      </c>
      <c r="P346" s="2">
        <f>IFERROR(O346/M346,0)</f>
        <v>0.46524175140070551</v>
      </c>
      <c r="Q346" s="4">
        <f>YEAR(SalesDataTable[[#This Row],[Order Date]])</f>
        <v>2026</v>
      </c>
      <c r="R346" s="2" t="str">
        <f>"Q"&amp;ROUNDUP(MONTH(SalesDataTable[[#This Row],[Order Date]])/3,0)</f>
        <v>Q1</v>
      </c>
      <c r="S346" s="3">
        <f>MONTH(SalesDataTable[[#This Row],[Order Date]])</f>
        <v>3</v>
      </c>
      <c r="T346" s="2" t="str">
        <f>TEXT(SalesDataTable[[#This Row],[Order Date]],"mmm")</f>
        <v>Mar</v>
      </c>
    </row>
    <row r="347" spans="1:20" ht="15.75" x14ac:dyDescent="0.25">
      <c r="A347" s="9" t="s">
        <v>2414</v>
      </c>
      <c r="B347" s="8">
        <v>46093</v>
      </c>
      <c r="C347" s="7" t="s">
        <v>5</v>
      </c>
      <c r="D347" s="7" t="s">
        <v>69</v>
      </c>
      <c r="E347" s="7" t="s">
        <v>3</v>
      </c>
      <c r="F347" s="7" t="s">
        <v>2</v>
      </c>
      <c r="G347" s="7" t="s">
        <v>29</v>
      </c>
      <c r="H347" s="7" t="s">
        <v>88</v>
      </c>
      <c r="I347" s="3">
        <v>1</v>
      </c>
      <c r="J347" s="5">
        <v>165.72</v>
      </c>
      <c r="K347" s="6">
        <v>0</v>
      </c>
      <c r="L347" s="5">
        <v>89.31</v>
      </c>
      <c r="M347" s="5">
        <f>I347*J347*(1-K347)</f>
        <v>165.72</v>
      </c>
      <c r="N347" s="5">
        <f>I347*L347</f>
        <v>89.31</v>
      </c>
      <c r="O347" s="5">
        <f>M347-N347</f>
        <v>76.41</v>
      </c>
      <c r="P347" s="2">
        <f>IFERROR(O347/M347,0)</f>
        <v>0.46107892831281677</v>
      </c>
      <c r="Q347" s="4">
        <f>YEAR(SalesDataTable[[#This Row],[Order Date]])</f>
        <v>2026</v>
      </c>
      <c r="R347" s="2" t="str">
        <f>"Q"&amp;ROUNDUP(MONTH(SalesDataTable[[#This Row],[Order Date]])/3,0)</f>
        <v>Q1</v>
      </c>
      <c r="S347" s="3">
        <f>MONTH(SalesDataTable[[#This Row],[Order Date]])</f>
        <v>3</v>
      </c>
      <c r="T347" s="2" t="str">
        <f>TEXT(SalesDataTable[[#This Row],[Order Date]],"mmm")</f>
        <v>Mar</v>
      </c>
    </row>
    <row r="348" spans="1:20" ht="15.75" x14ac:dyDescent="0.25">
      <c r="A348" s="9" t="s">
        <v>2413</v>
      </c>
      <c r="B348" s="8">
        <v>46093</v>
      </c>
      <c r="C348" s="7" t="s">
        <v>15</v>
      </c>
      <c r="D348" s="7" t="s">
        <v>14</v>
      </c>
      <c r="E348" s="7" t="s">
        <v>13</v>
      </c>
      <c r="F348" s="7" t="s">
        <v>12</v>
      </c>
      <c r="G348" s="7" t="s">
        <v>29</v>
      </c>
      <c r="H348" s="7" t="s">
        <v>88</v>
      </c>
      <c r="I348" s="3">
        <v>2</v>
      </c>
      <c r="J348" s="5">
        <v>164.33</v>
      </c>
      <c r="K348" s="6">
        <v>0</v>
      </c>
      <c r="L348" s="5">
        <v>86.07</v>
      </c>
      <c r="M348" s="5">
        <f>I348*J348*(1-K348)</f>
        <v>328.66</v>
      </c>
      <c r="N348" s="5">
        <f>I348*L348</f>
        <v>172.14</v>
      </c>
      <c r="O348" s="5">
        <f>M348-N348</f>
        <v>156.52000000000004</v>
      </c>
      <c r="P348" s="2">
        <f>IFERROR(O348/M348,0)</f>
        <v>0.47623684050386428</v>
      </c>
      <c r="Q348" s="4">
        <f>YEAR(SalesDataTable[[#This Row],[Order Date]])</f>
        <v>2026</v>
      </c>
      <c r="R348" s="2" t="str">
        <f>"Q"&amp;ROUNDUP(MONTH(SalesDataTable[[#This Row],[Order Date]])/3,0)</f>
        <v>Q1</v>
      </c>
      <c r="S348" s="3">
        <f>MONTH(SalesDataTable[[#This Row],[Order Date]])</f>
        <v>3</v>
      </c>
      <c r="T348" s="2" t="str">
        <f>TEXT(SalesDataTable[[#This Row],[Order Date]],"mmm")</f>
        <v>Mar</v>
      </c>
    </row>
    <row r="349" spans="1:20" ht="15.75" x14ac:dyDescent="0.25">
      <c r="A349" s="9" t="s">
        <v>2412</v>
      </c>
      <c r="B349" s="8">
        <v>46093</v>
      </c>
      <c r="C349" s="7" t="s">
        <v>15</v>
      </c>
      <c r="D349" s="7" t="s">
        <v>61</v>
      </c>
      <c r="E349" s="7" t="s">
        <v>60</v>
      </c>
      <c r="F349" s="7" t="s">
        <v>12</v>
      </c>
      <c r="G349" s="7" t="s">
        <v>29</v>
      </c>
      <c r="H349" s="7" t="s">
        <v>39</v>
      </c>
      <c r="I349" s="3">
        <v>3</v>
      </c>
      <c r="J349" s="5">
        <v>45.8</v>
      </c>
      <c r="K349" s="6">
        <v>0.15</v>
      </c>
      <c r="L349" s="5">
        <v>18.47</v>
      </c>
      <c r="M349" s="5">
        <f>I349*J349*(1-K349)</f>
        <v>116.78999999999998</v>
      </c>
      <c r="N349" s="5">
        <f>I349*L349</f>
        <v>55.41</v>
      </c>
      <c r="O349" s="5">
        <f>M349-N349</f>
        <v>61.379999999999981</v>
      </c>
      <c r="P349" s="2">
        <f>IFERROR(O349/M349,0)</f>
        <v>0.52555869509375797</v>
      </c>
      <c r="Q349" s="4">
        <f>YEAR(SalesDataTable[[#This Row],[Order Date]])</f>
        <v>2026</v>
      </c>
      <c r="R349" s="2" t="str">
        <f>"Q"&amp;ROUNDUP(MONTH(SalesDataTable[[#This Row],[Order Date]])/3,0)</f>
        <v>Q1</v>
      </c>
      <c r="S349" s="3">
        <f>MONTH(SalesDataTable[[#This Row],[Order Date]])</f>
        <v>3</v>
      </c>
      <c r="T349" s="2" t="str">
        <f>TEXT(SalesDataTable[[#This Row],[Order Date]],"mmm")</f>
        <v>Mar</v>
      </c>
    </row>
    <row r="350" spans="1:20" ht="15.75" x14ac:dyDescent="0.25">
      <c r="A350" s="9" t="s">
        <v>2411</v>
      </c>
      <c r="B350" s="8">
        <v>46093</v>
      </c>
      <c r="C350" s="7" t="s">
        <v>9</v>
      </c>
      <c r="D350" s="7" t="s">
        <v>79</v>
      </c>
      <c r="E350" s="7" t="s">
        <v>3</v>
      </c>
      <c r="F350" s="7" t="s">
        <v>2</v>
      </c>
      <c r="G350" s="7" t="s">
        <v>1</v>
      </c>
      <c r="H350" s="7" t="s">
        <v>7</v>
      </c>
      <c r="I350" s="3">
        <v>2</v>
      </c>
      <c r="J350" s="5">
        <v>103.08</v>
      </c>
      <c r="K350" s="6">
        <v>0.05</v>
      </c>
      <c r="L350" s="5">
        <v>49.27</v>
      </c>
      <c r="M350" s="5">
        <f>I350*J350*(1-K350)</f>
        <v>195.85199999999998</v>
      </c>
      <c r="N350" s="5">
        <f>I350*L350</f>
        <v>98.54</v>
      </c>
      <c r="O350" s="5">
        <f>M350-N350</f>
        <v>97.311999999999969</v>
      </c>
      <c r="P350" s="2">
        <f>IFERROR(O350/M350,0)</f>
        <v>0.49686497967853266</v>
      </c>
      <c r="Q350" s="4">
        <f>YEAR(SalesDataTable[[#This Row],[Order Date]])</f>
        <v>2026</v>
      </c>
      <c r="R350" s="2" t="str">
        <f>"Q"&amp;ROUNDUP(MONTH(SalesDataTable[[#This Row],[Order Date]])/3,0)</f>
        <v>Q1</v>
      </c>
      <c r="S350" s="3">
        <f>MONTH(SalesDataTable[[#This Row],[Order Date]])</f>
        <v>3</v>
      </c>
      <c r="T350" s="2" t="str">
        <f>TEXT(SalesDataTable[[#This Row],[Order Date]],"mmm")</f>
        <v>Mar</v>
      </c>
    </row>
    <row r="351" spans="1:20" ht="15.75" x14ac:dyDescent="0.25">
      <c r="A351" s="9" t="s">
        <v>2410</v>
      </c>
      <c r="B351" s="8">
        <v>46094</v>
      </c>
      <c r="C351" s="7" t="s">
        <v>42</v>
      </c>
      <c r="D351" s="7" t="s">
        <v>95</v>
      </c>
      <c r="E351" s="7" t="s">
        <v>3</v>
      </c>
      <c r="F351" s="7" t="s">
        <v>12</v>
      </c>
      <c r="G351" s="7" t="s">
        <v>29</v>
      </c>
      <c r="H351" s="7" t="s">
        <v>39</v>
      </c>
      <c r="I351" s="3">
        <v>4</v>
      </c>
      <c r="J351" s="5">
        <v>47.33</v>
      </c>
      <c r="K351" s="6">
        <v>0</v>
      </c>
      <c r="L351" s="5">
        <v>18.739999999999998</v>
      </c>
      <c r="M351" s="5">
        <f>I351*J351*(1-K351)</f>
        <v>189.32</v>
      </c>
      <c r="N351" s="5">
        <f>I351*L351</f>
        <v>74.959999999999994</v>
      </c>
      <c r="O351" s="5">
        <f>M351-N351</f>
        <v>114.36</v>
      </c>
      <c r="P351" s="2">
        <f>IFERROR(O351/M351,0)</f>
        <v>0.60405662370589475</v>
      </c>
      <c r="Q351" s="4">
        <f>YEAR(SalesDataTable[[#This Row],[Order Date]])</f>
        <v>2026</v>
      </c>
      <c r="R351" s="2" t="str">
        <f>"Q"&amp;ROUNDUP(MONTH(SalesDataTable[[#This Row],[Order Date]])/3,0)</f>
        <v>Q1</v>
      </c>
      <c r="S351" s="3">
        <f>MONTH(SalesDataTable[[#This Row],[Order Date]])</f>
        <v>3</v>
      </c>
      <c r="T351" s="2" t="str">
        <f>TEXT(SalesDataTable[[#This Row],[Order Date]],"mmm")</f>
        <v>Mar</v>
      </c>
    </row>
    <row r="352" spans="1:20" ht="15.75" x14ac:dyDescent="0.25">
      <c r="A352" s="9" t="s">
        <v>2409</v>
      </c>
      <c r="B352" s="8">
        <v>46094</v>
      </c>
      <c r="C352" s="7" t="s">
        <v>5</v>
      </c>
      <c r="D352" s="7" t="s">
        <v>114</v>
      </c>
      <c r="E352" s="7" t="s">
        <v>13</v>
      </c>
      <c r="F352" s="7" t="s">
        <v>2</v>
      </c>
      <c r="G352" s="7" t="s">
        <v>1</v>
      </c>
      <c r="H352" s="7" t="s">
        <v>0</v>
      </c>
      <c r="I352" s="3">
        <v>1</v>
      </c>
      <c r="J352" s="5">
        <v>50.04</v>
      </c>
      <c r="K352" s="6">
        <v>0</v>
      </c>
      <c r="L352" s="5">
        <v>22.64</v>
      </c>
      <c r="M352" s="5">
        <f>I352*J352*(1-K352)</f>
        <v>50.04</v>
      </c>
      <c r="N352" s="5">
        <f>I352*L352</f>
        <v>22.64</v>
      </c>
      <c r="O352" s="5">
        <f>M352-N352</f>
        <v>27.4</v>
      </c>
      <c r="P352" s="2">
        <f>IFERROR(O352/M352,0)</f>
        <v>0.54756195043964828</v>
      </c>
      <c r="Q352" s="4">
        <f>YEAR(SalesDataTable[[#This Row],[Order Date]])</f>
        <v>2026</v>
      </c>
      <c r="R352" s="2" t="str">
        <f>"Q"&amp;ROUNDUP(MONTH(SalesDataTable[[#This Row],[Order Date]])/3,0)</f>
        <v>Q1</v>
      </c>
      <c r="S352" s="3">
        <f>MONTH(SalesDataTable[[#This Row],[Order Date]])</f>
        <v>3</v>
      </c>
      <c r="T352" s="2" t="str">
        <f>TEXT(SalesDataTable[[#This Row],[Order Date]],"mmm")</f>
        <v>Mar</v>
      </c>
    </row>
    <row r="353" spans="1:20" ht="15.75" x14ac:dyDescent="0.25">
      <c r="A353" s="9" t="s">
        <v>2408</v>
      </c>
      <c r="B353" s="8">
        <v>46094</v>
      </c>
      <c r="C353" s="7" t="s">
        <v>15</v>
      </c>
      <c r="D353" s="7" t="s">
        <v>19</v>
      </c>
      <c r="E353" s="7" t="s">
        <v>3</v>
      </c>
      <c r="F353" s="7" t="s">
        <v>2</v>
      </c>
      <c r="G353" s="7" t="s">
        <v>34</v>
      </c>
      <c r="H353" s="7" t="s">
        <v>121</v>
      </c>
      <c r="I353" s="3">
        <v>1</v>
      </c>
      <c r="J353" s="5">
        <v>125.69</v>
      </c>
      <c r="K353" s="6">
        <v>0</v>
      </c>
      <c r="L353" s="5">
        <v>67.150000000000006</v>
      </c>
      <c r="M353" s="5">
        <f>I353*J353*(1-K353)</f>
        <v>125.69</v>
      </c>
      <c r="N353" s="5">
        <f>I353*L353</f>
        <v>67.150000000000006</v>
      </c>
      <c r="O353" s="5">
        <f>M353-N353</f>
        <v>58.539999999999992</v>
      </c>
      <c r="P353" s="2">
        <f>IFERROR(O353/M353,0)</f>
        <v>0.465749065160315</v>
      </c>
      <c r="Q353" s="4">
        <f>YEAR(SalesDataTable[[#This Row],[Order Date]])</f>
        <v>2026</v>
      </c>
      <c r="R353" s="2" t="str">
        <f>"Q"&amp;ROUNDUP(MONTH(SalesDataTable[[#This Row],[Order Date]])/3,0)</f>
        <v>Q1</v>
      </c>
      <c r="S353" s="3">
        <f>MONTH(SalesDataTable[[#This Row],[Order Date]])</f>
        <v>3</v>
      </c>
      <c r="T353" s="2" t="str">
        <f>TEXT(SalesDataTable[[#This Row],[Order Date]],"mmm")</f>
        <v>Mar</v>
      </c>
    </row>
    <row r="354" spans="1:20" ht="15.75" x14ac:dyDescent="0.25">
      <c r="A354" s="9" t="s">
        <v>2407</v>
      </c>
      <c r="B354" s="8">
        <v>46094</v>
      </c>
      <c r="C354" s="7" t="s">
        <v>15</v>
      </c>
      <c r="D354" s="7" t="s">
        <v>19</v>
      </c>
      <c r="E354" s="7" t="s">
        <v>18</v>
      </c>
      <c r="F354" s="7" t="s">
        <v>2</v>
      </c>
      <c r="G354" s="7" t="s">
        <v>22</v>
      </c>
      <c r="H354" s="7" t="s">
        <v>37</v>
      </c>
      <c r="I354" s="3">
        <v>2</v>
      </c>
      <c r="J354" s="5">
        <v>142.72999999999999</v>
      </c>
      <c r="K354" s="6">
        <v>0.1</v>
      </c>
      <c r="L354" s="5">
        <v>77.28</v>
      </c>
      <c r="M354" s="5">
        <f>I354*J354*(1-K354)</f>
        <v>256.91399999999999</v>
      </c>
      <c r="N354" s="5">
        <f>I354*L354</f>
        <v>154.56</v>
      </c>
      <c r="O354" s="5">
        <f>M354-N354</f>
        <v>102.35399999999998</v>
      </c>
      <c r="P354" s="2">
        <f>IFERROR(O354/M354,0)</f>
        <v>0.39839790747098247</v>
      </c>
      <c r="Q354" s="4">
        <f>YEAR(SalesDataTable[[#This Row],[Order Date]])</f>
        <v>2026</v>
      </c>
      <c r="R354" s="2" t="str">
        <f>"Q"&amp;ROUNDUP(MONTH(SalesDataTable[[#This Row],[Order Date]])/3,0)</f>
        <v>Q1</v>
      </c>
      <c r="S354" s="3">
        <f>MONTH(SalesDataTable[[#This Row],[Order Date]])</f>
        <v>3</v>
      </c>
      <c r="T354" s="2" t="str">
        <f>TEXT(SalesDataTable[[#This Row],[Order Date]],"mmm")</f>
        <v>Mar</v>
      </c>
    </row>
    <row r="355" spans="1:20" ht="15.75" x14ac:dyDescent="0.25">
      <c r="A355" s="9" t="s">
        <v>2406</v>
      </c>
      <c r="B355" s="8">
        <v>46094</v>
      </c>
      <c r="C355" s="7" t="s">
        <v>9</v>
      </c>
      <c r="D355" s="7" t="s">
        <v>8</v>
      </c>
      <c r="E355" s="7" t="s">
        <v>3</v>
      </c>
      <c r="F355" s="7" t="s">
        <v>23</v>
      </c>
      <c r="G355" s="7" t="s">
        <v>34</v>
      </c>
      <c r="H355" s="7" t="s">
        <v>121</v>
      </c>
      <c r="I355" s="3">
        <v>4</v>
      </c>
      <c r="J355" s="5">
        <v>124.36</v>
      </c>
      <c r="K355" s="6">
        <v>0</v>
      </c>
      <c r="L355" s="5">
        <v>68.790000000000006</v>
      </c>
      <c r="M355" s="5">
        <f>I355*J355*(1-K355)</f>
        <v>497.44</v>
      </c>
      <c r="N355" s="5">
        <f>I355*L355</f>
        <v>275.16000000000003</v>
      </c>
      <c r="O355" s="5">
        <f>M355-N355</f>
        <v>222.27999999999997</v>
      </c>
      <c r="P355" s="2">
        <f>IFERROR(O355/M355,0)</f>
        <v>0.44684786104856861</v>
      </c>
      <c r="Q355" s="4">
        <f>YEAR(SalesDataTable[[#This Row],[Order Date]])</f>
        <v>2026</v>
      </c>
      <c r="R355" s="2" t="str">
        <f>"Q"&amp;ROUNDUP(MONTH(SalesDataTable[[#This Row],[Order Date]])/3,0)</f>
        <v>Q1</v>
      </c>
      <c r="S355" s="3">
        <f>MONTH(SalesDataTable[[#This Row],[Order Date]])</f>
        <v>3</v>
      </c>
      <c r="T355" s="2" t="str">
        <f>TEXT(SalesDataTable[[#This Row],[Order Date]],"mmm")</f>
        <v>Mar</v>
      </c>
    </row>
    <row r="356" spans="1:20" ht="15.75" x14ac:dyDescent="0.25">
      <c r="A356" s="9" t="s">
        <v>2405</v>
      </c>
      <c r="B356" s="8">
        <v>46095</v>
      </c>
      <c r="C356" s="7" t="s">
        <v>15</v>
      </c>
      <c r="D356" s="7" t="s">
        <v>61</v>
      </c>
      <c r="E356" s="7" t="s">
        <v>3</v>
      </c>
      <c r="F356" s="7" t="s">
        <v>2</v>
      </c>
      <c r="G356" s="7" t="s">
        <v>1</v>
      </c>
      <c r="H356" s="7" t="s">
        <v>17</v>
      </c>
      <c r="I356" s="3">
        <v>4</v>
      </c>
      <c r="J356" s="5">
        <v>40.42</v>
      </c>
      <c r="K356" s="6">
        <v>0.1</v>
      </c>
      <c r="L356" s="5">
        <v>16.25</v>
      </c>
      <c r="M356" s="5">
        <f>I356*J356*(1-K356)</f>
        <v>145.512</v>
      </c>
      <c r="N356" s="5">
        <f>I356*L356</f>
        <v>65</v>
      </c>
      <c r="O356" s="5">
        <f>M356-N356</f>
        <v>80.512</v>
      </c>
      <c r="P356" s="2">
        <f>IFERROR(O356/M356,0)</f>
        <v>0.5533014459288581</v>
      </c>
      <c r="Q356" s="4">
        <f>YEAR(SalesDataTable[[#This Row],[Order Date]])</f>
        <v>2026</v>
      </c>
      <c r="R356" s="2" t="str">
        <f>"Q"&amp;ROUNDUP(MONTH(SalesDataTable[[#This Row],[Order Date]])/3,0)</f>
        <v>Q1</v>
      </c>
      <c r="S356" s="3">
        <f>MONTH(SalesDataTable[[#This Row],[Order Date]])</f>
        <v>3</v>
      </c>
      <c r="T356" s="2" t="str">
        <f>TEXT(SalesDataTable[[#This Row],[Order Date]],"mmm")</f>
        <v>Mar</v>
      </c>
    </row>
    <row r="357" spans="1:20" ht="15.75" x14ac:dyDescent="0.25">
      <c r="A357" s="9" t="s">
        <v>2404</v>
      </c>
      <c r="B357" s="8">
        <v>46095</v>
      </c>
      <c r="C357" s="7" t="s">
        <v>42</v>
      </c>
      <c r="D357" s="7" t="s">
        <v>41</v>
      </c>
      <c r="E357" s="7" t="s">
        <v>3</v>
      </c>
      <c r="F357" s="7" t="s">
        <v>23</v>
      </c>
      <c r="G357" s="7" t="s">
        <v>26</v>
      </c>
      <c r="H357" s="7" t="s">
        <v>25</v>
      </c>
      <c r="I357" s="3">
        <v>1</v>
      </c>
      <c r="J357" s="5">
        <v>192.86</v>
      </c>
      <c r="K357" s="6">
        <v>0</v>
      </c>
      <c r="L357" s="5">
        <v>101.13</v>
      </c>
      <c r="M357" s="5">
        <f>I357*J357*(1-K357)</f>
        <v>192.86</v>
      </c>
      <c r="N357" s="5">
        <f>I357*L357</f>
        <v>101.13</v>
      </c>
      <c r="O357" s="5">
        <f>M357-N357</f>
        <v>91.730000000000018</v>
      </c>
      <c r="P357" s="2">
        <f>IFERROR(O357/M357,0)</f>
        <v>0.475629990666805</v>
      </c>
      <c r="Q357" s="4">
        <f>YEAR(SalesDataTable[[#This Row],[Order Date]])</f>
        <v>2026</v>
      </c>
      <c r="R357" s="2" t="str">
        <f>"Q"&amp;ROUNDUP(MONTH(SalesDataTable[[#This Row],[Order Date]])/3,0)</f>
        <v>Q1</v>
      </c>
      <c r="S357" s="3">
        <f>MONTH(SalesDataTable[[#This Row],[Order Date]])</f>
        <v>3</v>
      </c>
      <c r="T357" s="2" t="str">
        <f>TEXT(SalesDataTable[[#This Row],[Order Date]],"mmm")</f>
        <v>Mar</v>
      </c>
    </row>
    <row r="358" spans="1:20" ht="15.75" x14ac:dyDescent="0.25">
      <c r="A358" s="9" t="s">
        <v>2403</v>
      </c>
      <c r="B358" s="8">
        <v>46095</v>
      </c>
      <c r="C358" s="7" t="s">
        <v>15</v>
      </c>
      <c r="D358" s="7" t="s">
        <v>51</v>
      </c>
      <c r="E358" s="7" t="s">
        <v>18</v>
      </c>
      <c r="F358" s="7" t="s">
        <v>2</v>
      </c>
      <c r="G358" s="7" t="s">
        <v>22</v>
      </c>
      <c r="H358" s="7" t="s">
        <v>21</v>
      </c>
      <c r="I358" s="3">
        <v>2</v>
      </c>
      <c r="J358" s="5">
        <v>72.34</v>
      </c>
      <c r="K358" s="6">
        <v>0</v>
      </c>
      <c r="L358" s="5">
        <v>33.29</v>
      </c>
      <c r="M358" s="5">
        <f>I358*J358*(1-K358)</f>
        <v>144.68</v>
      </c>
      <c r="N358" s="5">
        <f>I358*L358</f>
        <v>66.58</v>
      </c>
      <c r="O358" s="5">
        <f>M358-N358</f>
        <v>78.100000000000009</v>
      </c>
      <c r="P358" s="2">
        <f>IFERROR(O358/M358,0)</f>
        <v>0.53981199889411113</v>
      </c>
      <c r="Q358" s="4">
        <f>YEAR(SalesDataTable[[#This Row],[Order Date]])</f>
        <v>2026</v>
      </c>
      <c r="R358" s="2" t="str">
        <f>"Q"&amp;ROUNDUP(MONTH(SalesDataTable[[#This Row],[Order Date]])/3,0)</f>
        <v>Q1</v>
      </c>
      <c r="S358" s="3">
        <f>MONTH(SalesDataTable[[#This Row],[Order Date]])</f>
        <v>3</v>
      </c>
      <c r="T358" s="2" t="str">
        <f>TEXT(SalesDataTable[[#This Row],[Order Date]],"mmm")</f>
        <v>Mar</v>
      </c>
    </row>
    <row r="359" spans="1:20" ht="15.75" x14ac:dyDescent="0.25">
      <c r="A359" s="9" t="s">
        <v>2402</v>
      </c>
      <c r="B359" s="8">
        <v>46095</v>
      </c>
      <c r="C359" s="7" t="s">
        <v>15</v>
      </c>
      <c r="D359" s="7" t="s">
        <v>19</v>
      </c>
      <c r="E359" s="7" t="s">
        <v>3</v>
      </c>
      <c r="F359" s="7" t="s">
        <v>2</v>
      </c>
      <c r="G359" s="7" t="s">
        <v>29</v>
      </c>
      <c r="H359" s="7" t="s">
        <v>28</v>
      </c>
      <c r="I359" s="3">
        <v>2</v>
      </c>
      <c r="J359" s="5">
        <v>35.409999999999997</v>
      </c>
      <c r="K359" s="6">
        <v>0</v>
      </c>
      <c r="L359" s="5">
        <v>13.89</v>
      </c>
      <c r="M359" s="5">
        <f>I359*J359*(1-K359)</f>
        <v>70.819999999999993</v>
      </c>
      <c r="N359" s="5">
        <f>I359*L359</f>
        <v>27.78</v>
      </c>
      <c r="O359" s="5">
        <f>M359-N359</f>
        <v>43.039999999999992</v>
      </c>
      <c r="P359" s="2">
        <f>IFERROR(O359/M359,0)</f>
        <v>0.60773792713922614</v>
      </c>
      <c r="Q359" s="4">
        <f>YEAR(SalesDataTable[[#This Row],[Order Date]])</f>
        <v>2026</v>
      </c>
      <c r="R359" s="2" t="str">
        <f>"Q"&amp;ROUNDUP(MONTH(SalesDataTable[[#This Row],[Order Date]])/3,0)</f>
        <v>Q1</v>
      </c>
      <c r="S359" s="3">
        <f>MONTH(SalesDataTable[[#This Row],[Order Date]])</f>
        <v>3</v>
      </c>
      <c r="T359" s="2" t="str">
        <f>TEXT(SalesDataTable[[#This Row],[Order Date]],"mmm")</f>
        <v>Mar</v>
      </c>
    </row>
    <row r="360" spans="1:20" ht="15.75" x14ac:dyDescent="0.25">
      <c r="A360" s="9" t="s">
        <v>2401</v>
      </c>
      <c r="B360" s="8">
        <v>46095</v>
      </c>
      <c r="C360" s="7" t="s">
        <v>15</v>
      </c>
      <c r="D360" s="7" t="s">
        <v>61</v>
      </c>
      <c r="E360" s="7" t="s">
        <v>60</v>
      </c>
      <c r="F360" s="7" t="s">
        <v>12</v>
      </c>
      <c r="G360" s="7" t="s">
        <v>1</v>
      </c>
      <c r="H360" s="7" t="s">
        <v>7</v>
      </c>
      <c r="I360" s="3">
        <v>12</v>
      </c>
      <c r="J360" s="5">
        <v>102.25</v>
      </c>
      <c r="K360" s="6">
        <v>0.1</v>
      </c>
      <c r="L360" s="5">
        <v>51.07</v>
      </c>
      <c r="M360" s="5">
        <f>I360*J360*(1-K360)</f>
        <v>1104.3</v>
      </c>
      <c r="N360" s="5">
        <f>I360*L360</f>
        <v>612.84</v>
      </c>
      <c r="O360" s="5">
        <f>M360-N360</f>
        <v>491.45999999999992</v>
      </c>
      <c r="P360" s="2">
        <f>IFERROR(O360/M360,0)</f>
        <v>0.44504210812279266</v>
      </c>
      <c r="Q360" s="4">
        <f>YEAR(SalesDataTable[[#This Row],[Order Date]])</f>
        <v>2026</v>
      </c>
      <c r="R360" s="2" t="str">
        <f>"Q"&amp;ROUNDUP(MONTH(SalesDataTable[[#This Row],[Order Date]])/3,0)</f>
        <v>Q1</v>
      </c>
      <c r="S360" s="3">
        <f>MONTH(SalesDataTable[[#This Row],[Order Date]])</f>
        <v>3</v>
      </c>
      <c r="T360" s="2" t="str">
        <f>TEXT(SalesDataTable[[#This Row],[Order Date]],"mmm")</f>
        <v>Mar</v>
      </c>
    </row>
    <row r="361" spans="1:20" ht="15.75" x14ac:dyDescent="0.25">
      <c r="A361" s="9" t="s">
        <v>2400</v>
      </c>
      <c r="B361" s="8">
        <v>46095</v>
      </c>
      <c r="C361" s="7" t="s">
        <v>9</v>
      </c>
      <c r="D361" s="7" t="s">
        <v>79</v>
      </c>
      <c r="E361" s="7" t="s">
        <v>3</v>
      </c>
      <c r="F361" s="7" t="s">
        <v>2</v>
      </c>
      <c r="G361" s="7" t="s">
        <v>1</v>
      </c>
      <c r="H361" s="7" t="s">
        <v>0</v>
      </c>
      <c r="I361" s="3">
        <v>1</v>
      </c>
      <c r="J361" s="5">
        <v>51.86</v>
      </c>
      <c r="K361" s="6">
        <v>0.1</v>
      </c>
      <c r="L361" s="5">
        <v>22.34</v>
      </c>
      <c r="M361" s="5">
        <f>I361*J361*(1-K361)</f>
        <v>46.673999999999999</v>
      </c>
      <c r="N361" s="5">
        <f>I361*L361</f>
        <v>22.34</v>
      </c>
      <c r="O361" s="5">
        <f>M361-N361</f>
        <v>24.334</v>
      </c>
      <c r="P361" s="2">
        <f>IFERROR(O361/M361,0)</f>
        <v>0.52136092899687192</v>
      </c>
      <c r="Q361" s="4">
        <f>YEAR(SalesDataTable[[#This Row],[Order Date]])</f>
        <v>2026</v>
      </c>
      <c r="R361" s="2" t="str">
        <f>"Q"&amp;ROUNDUP(MONTH(SalesDataTable[[#This Row],[Order Date]])/3,0)</f>
        <v>Q1</v>
      </c>
      <c r="S361" s="3">
        <f>MONTH(SalesDataTable[[#This Row],[Order Date]])</f>
        <v>3</v>
      </c>
      <c r="T361" s="2" t="str">
        <f>TEXT(SalesDataTable[[#This Row],[Order Date]],"mmm")</f>
        <v>Mar</v>
      </c>
    </row>
    <row r="362" spans="1:20" ht="15.75" x14ac:dyDescent="0.25">
      <c r="A362" s="9" t="s">
        <v>2399</v>
      </c>
      <c r="B362" s="8">
        <v>46095</v>
      </c>
      <c r="C362" s="7" t="s">
        <v>15</v>
      </c>
      <c r="D362" s="7" t="s">
        <v>61</v>
      </c>
      <c r="E362" s="7" t="s">
        <v>3</v>
      </c>
      <c r="F362" s="7" t="s">
        <v>23</v>
      </c>
      <c r="G362" s="7" t="s">
        <v>29</v>
      </c>
      <c r="H362" s="7" t="s">
        <v>28</v>
      </c>
      <c r="I362" s="3">
        <v>1</v>
      </c>
      <c r="J362" s="5">
        <v>36.520000000000003</v>
      </c>
      <c r="K362" s="6">
        <v>0.05</v>
      </c>
      <c r="L362" s="5">
        <v>13.23</v>
      </c>
      <c r="M362" s="5">
        <f>I362*J362*(1-K362)</f>
        <v>34.694000000000003</v>
      </c>
      <c r="N362" s="5">
        <f>I362*L362</f>
        <v>13.23</v>
      </c>
      <c r="O362" s="5">
        <f>M362-N362</f>
        <v>21.464000000000002</v>
      </c>
      <c r="P362" s="2">
        <f>IFERROR(O362/M362,0)</f>
        <v>0.61866605176687617</v>
      </c>
      <c r="Q362" s="4">
        <f>YEAR(SalesDataTable[[#This Row],[Order Date]])</f>
        <v>2026</v>
      </c>
      <c r="R362" s="2" t="str">
        <f>"Q"&amp;ROUNDUP(MONTH(SalesDataTable[[#This Row],[Order Date]])/3,0)</f>
        <v>Q1</v>
      </c>
      <c r="S362" s="3">
        <f>MONTH(SalesDataTable[[#This Row],[Order Date]])</f>
        <v>3</v>
      </c>
      <c r="T362" s="2" t="str">
        <f>TEXT(SalesDataTable[[#This Row],[Order Date]],"mmm")</f>
        <v>Mar</v>
      </c>
    </row>
    <row r="363" spans="1:20" ht="15.75" x14ac:dyDescent="0.25">
      <c r="A363" s="9" t="s">
        <v>2398</v>
      </c>
      <c r="B363" s="8">
        <v>46095</v>
      </c>
      <c r="C363" s="7" t="s">
        <v>5</v>
      </c>
      <c r="D363" s="7" t="s">
        <v>4</v>
      </c>
      <c r="E363" s="7" t="s">
        <v>3</v>
      </c>
      <c r="F363" s="7" t="s">
        <v>2</v>
      </c>
      <c r="G363" s="7" t="s">
        <v>22</v>
      </c>
      <c r="H363" s="7" t="s">
        <v>92</v>
      </c>
      <c r="I363" s="3">
        <v>2</v>
      </c>
      <c r="J363" s="5">
        <v>153.66</v>
      </c>
      <c r="K363" s="6">
        <v>0.1</v>
      </c>
      <c r="L363" s="5">
        <v>78.430000000000007</v>
      </c>
      <c r="M363" s="5">
        <f>I363*J363*(1-K363)</f>
        <v>276.58800000000002</v>
      </c>
      <c r="N363" s="5">
        <f>I363*L363</f>
        <v>156.86000000000001</v>
      </c>
      <c r="O363" s="5">
        <f>M363-N363</f>
        <v>119.72800000000001</v>
      </c>
      <c r="P363" s="2">
        <f>IFERROR(O363/M363,0)</f>
        <v>0.43287488972768162</v>
      </c>
      <c r="Q363" s="4">
        <f>YEAR(SalesDataTable[[#This Row],[Order Date]])</f>
        <v>2026</v>
      </c>
      <c r="R363" s="2" t="str">
        <f>"Q"&amp;ROUNDUP(MONTH(SalesDataTable[[#This Row],[Order Date]])/3,0)</f>
        <v>Q1</v>
      </c>
      <c r="S363" s="3">
        <f>MONTH(SalesDataTable[[#This Row],[Order Date]])</f>
        <v>3</v>
      </c>
      <c r="T363" s="2" t="str">
        <f>TEXT(SalesDataTable[[#This Row],[Order Date]],"mmm")</f>
        <v>Mar</v>
      </c>
    </row>
    <row r="364" spans="1:20" ht="15.75" x14ac:dyDescent="0.25">
      <c r="A364" s="9" t="s">
        <v>2397</v>
      </c>
      <c r="B364" s="8">
        <v>46095</v>
      </c>
      <c r="C364" s="7" t="s">
        <v>9</v>
      </c>
      <c r="D364" s="7" t="s">
        <v>47</v>
      </c>
      <c r="E364" s="7" t="s">
        <v>18</v>
      </c>
      <c r="F364" s="7" t="s">
        <v>23</v>
      </c>
      <c r="G364" s="7" t="s">
        <v>34</v>
      </c>
      <c r="H364" s="7" t="s">
        <v>83</v>
      </c>
      <c r="I364" s="3">
        <v>1</v>
      </c>
      <c r="J364" s="5">
        <v>41.05</v>
      </c>
      <c r="K364" s="6">
        <v>0.1</v>
      </c>
      <c r="L364" s="5">
        <v>14.94</v>
      </c>
      <c r="M364" s="5">
        <f>I364*J364*(1-K364)</f>
        <v>36.945</v>
      </c>
      <c r="N364" s="5">
        <f>I364*L364</f>
        <v>14.94</v>
      </c>
      <c r="O364" s="5">
        <f>M364-N364</f>
        <v>22.005000000000003</v>
      </c>
      <c r="P364" s="2">
        <f>IFERROR(O364/M364,0)</f>
        <v>0.59561510353227776</v>
      </c>
      <c r="Q364" s="4">
        <f>YEAR(SalesDataTable[[#This Row],[Order Date]])</f>
        <v>2026</v>
      </c>
      <c r="R364" s="2" t="str">
        <f>"Q"&amp;ROUNDUP(MONTH(SalesDataTable[[#This Row],[Order Date]])/3,0)</f>
        <v>Q1</v>
      </c>
      <c r="S364" s="3">
        <f>MONTH(SalesDataTable[[#This Row],[Order Date]])</f>
        <v>3</v>
      </c>
      <c r="T364" s="2" t="str">
        <f>TEXT(SalesDataTable[[#This Row],[Order Date]],"mmm")</f>
        <v>Mar</v>
      </c>
    </row>
    <row r="365" spans="1:20" ht="15.75" x14ac:dyDescent="0.25">
      <c r="A365" s="9" t="s">
        <v>2396</v>
      </c>
      <c r="B365" s="8">
        <v>46096</v>
      </c>
      <c r="C365" s="7" t="s">
        <v>5</v>
      </c>
      <c r="D365" s="7" t="s">
        <v>66</v>
      </c>
      <c r="E365" s="7" t="s">
        <v>3</v>
      </c>
      <c r="F365" s="7" t="s">
        <v>23</v>
      </c>
      <c r="G365" s="7" t="s">
        <v>29</v>
      </c>
      <c r="H365" s="7" t="s">
        <v>72</v>
      </c>
      <c r="I365" s="3">
        <v>4</v>
      </c>
      <c r="J365" s="5">
        <v>136.21</v>
      </c>
      <c r="K365" s="6">
        <v>0.05</v>
      </c>
      <c r="L365" s="5">
        <v>68.55</v>
      </c>
      <c r="M365" s="5">
        <f>I365*J365*(1-K365)</f>
        <v>517.59799999999996</v>
      </c>
      <c r="N365" s="5">
        <f>I365*L365</f>
        <v>274.2</v>
      </c>
      <c r="O365" s="5">
        <f>M365-N365</f>
        <v>243.39799999999997</v>
      </c>
      <c r="P365" s="2">
        <f>IFERROR(O365/M365,0)</f>
        <v>0.4702452482428448</v>
      </c>
      <c r="Q365" s="4">
        <f>YEAR(SalesDataTable[[#This Row],[Order Date]])</f>
        <v>2026</v>
      </c>
      <c r="R365" s="2" t="str">
        <f>"Q"&amp;ROUNDUP(MONTH(SalesDataTable[[#This Row],[Order Date]])/3,0)</f>
        <v>Q1</v>
      </c>
      <c r="S365" s="3">
        <f>MONTH(SalesDataTable[[#This Row],[Order Date]])</f>
        <v>3</v>
      </c>
      <c r="T365" s="2" t="str">
        <f>TEXT(SalesDataTable[[#This Row],[Order Date]],"mmm")</f>
        <v>Mar</v>
      </c>
    </row>
    <row r="366" spans="1:20" ht="15.75" x14ac:dyDescent="0.25">
      <c r="A366" s="9" t="s">
        <v>2395</v>
      </c>
      <c r="B366" s="8">
        <v>46096</v>
      </c>
      <c r="C366" s="7" t="s">
        <v>15</v>
      </c>
      <c r="D366" s="7" t="s">
        <v>51</v>
      </c>
      <c r="E366" s="7" t="s">
        <v>3</v>
      </c>
      <c r="F366" s="7" t="s">
        <v>23</v>
      </c>
      <c r="G366" s="7" t="s">
        <v>29</v>
      </c>
      <c r="H366" s="7" t="s">
        <v>39</v>
      </c>
      <c r="I366" s="3">
        <v>3</v>
      </c>
      <c r="J366" s="5">
        <v>46.68</v>
      </c>
      <c r="K366" s="6">
        <v>0</v>
      </c>
      <c r="L366" s="5">
        <v>18.760000000000002</v>
      </c>
      <c r="M366" s="5">
        <f>I366*J366*(1-K366)</f>
        <v>140.04</v>
      </c>
      <c r="N366" s="5">
        <f>I366*L366</f>
        <v>56.28</v>
      </c>
      <c r="O366" s="5">
        <f>M366-N366</f>
        <v>83.759999999999991</v>
      </c>
      <c r="P366" s="2">
        <f>IFERROR(O366/M366,0)</f>
        <v>0.59811482433590402</v>
      </c>
      <c r="Q366" s="4">
        <f>YEAR(SalesDataTable[[#This Row],[Order Date]])</f>
        <v>2026</v>
      </c>
      <c r="R366" s="2" t="str">
        <f>"Q"&amp;ROUNDUP(MONTH(SalesDataTable[[#This Row],[Order Date]])/3,0)</f>
        <v>Q1</v>
      </c>
      <c r="S366" s="3">
        <f>MONTH(SalesDataTable[[#This Row],[Order Date]])</f>
        <v>3</v>
      </c>
      <c r="T366" s="2" t="str">
        <f>TEXT(SalesDataTable[[#This Row],[Order Date]],"mmm")</f>
        <v>Mar</v>
      </c>
    </row>
    <row r="367" spans="1:20" ht="15.75" x14ac:dyDescent="0.25">
      <c r="A367" s="9" t="s">
        <v>2394</v>
      </c>
      <c r="B367" s="8">
        <v>46096</v>
      </c>
      <c r="C367" s="7" t="s">
        <v>9</v>
      </c>
      <c r="D367" s="7" t="s">
        <v>8</v>
      </c>
      <c r="E367" s="7" t="s">
        <v>13</v>
      </c>
      <c r="F367" s="7" t="s">
        <v>2</v>
      </c>
      <c r="G367" s="7" t="s">
        <v>29</v>
      </c>
      <c r="H367" s="7" t="s">
        <v>28</v>
      </c>
      <c r="I367" s="3">
        <v>1</v>
      </c>
      <c r="J367" s="5">
        <v>35.340000000000003</v>
      </c>
      <c r="K367" s="6">
        <v>0.05</v>
      </c>
      <c r="L367" s="5">
        <v>13.37</v>
      </c>
      <c r="M367" s="5">
        <f>I367*J367*(1-K367)</f>
        <v>33.573</v>
      </c>
      <c r="N367" s="5">
        <f>I367*L367</f>
        <v>13.37</v>
      </c>
      <c r="O367" s="5">
        <f>M367-N367</f>
        <v>20.203000000000003</v>
      </c>
      <c r="P367" s="2">
        <f>IFERROR(O367/M367,0)</f>
        <v>0.60176332171685587</v>
      </c>
      <c r="Q367" s="4">
        <f>YEAR(SalesDataTable[[#This Row],[Order Date]])</f>
        <v>2026</v>
      </c>
      <c r="R367" s="2" t="str">
        <f>"Q"&amp;ROUNDUP(MONTH(SalesDataTable[[#This Row],[Order Date]])/3,0)</f>
        <v>Q1</v>
      </c>
      <c r="S367" s="3">
        <f>MONTH(SalesDataTable[[#This Row],[Order Date]])</f>
        <v>3</v>
      </c>
      <c r="T367" s="2" t="str">
        <f>TEXT(SalesDataTable[[#This Row],[Order Date]],"mmm")</f>
        <v>Mar</v>
      </c>
    </row>
    <row r="368" spans="1:20" ht="15.75" x14ac:dyDescent="0.25">
      <c r="A368" s="9" t="s">
        <v>2393</v>
      </c>
      <c r="B368" s="8">
        <v>46097</v>
      </c>
      <c r="C368" s="7" t="s">
        <v>15</v>
      </c>
      <c r="D368" s="7" t="s">
        <v>14</v>
      </c>
      <c r="E368" s="7" t="s">
        <v>13</v>
      </c>
      <c r="F368" s="7" t="s">
        <v>23</v>
      </c>
      <c r="G368" s="7" t="s">
        <v>34</v>
      </c>
      <c r="H368" s="7" t="s">
        <v>83</v>
      </c>
      <c r="I368" s="3">
        <v>2</v>
      </c>
      <c r="J368" s="5">
        <v>40.19</v>
      </c>
      <c r="K368" s="6">
        <v>0</v>
      </c>
      <c r="L368" s="5">
        <v>14.92</v>
      </c>
      <c r="M368" s="5">
        <f>I368*J368*(1-K368)</f>
        <v>80.38</v>
      </c>
      <c r="N368" s="5">
        <f>I368*L368</f>
        <v>29.84</v>
      </c>
      <c r="O368" s="5">
        <f>M368-N368</f>
        <v>50.539999999999992</v>
      </c>
      <c r="P368" s="2">
        <f>IFERROR(O368/M368,0)</f>
        <v>0.62876337397362525</v>
      </c>
      <c r="Q368" s="4">
        <f>YEAR(SalesDataTable[[#This Row],[Order Date]])</f>
        <v>2026</v>
      </c>
      <c r="R368" s="2" t="str">
        <f>"Q"&amp;ROUNDUP(MONTH(SalesDataTable[[#This Row],[Order Date]])/3,0)</f>
        <v>Q1</v>
      </c>
      <c r="S368" s="3">
        <f>MONTH(SalesDataTable[[#This Row],[Order Date]])</f>
        <v>3</v>
      </c>
      <c r="T368" s="2" t="str">
        <f>TEXT(SalesDataTable[[#This Row],[Order Date]],"mmm")</f>
        <v>Mar</v>
      </c>
    </row>
    <row r="369" spans="1:20" ht="15.75" x14ac:dyDescent="0.25">
      <c r="A369" s="9" t="s">
        <v>2392</v>
      </c>
      <c r="B369" s="8">
        <v>46097</v>
      </c>
      <c r="C369" s="7" t="s">
        <v>9</v>
      </c>
      <c r="D369" s="7" t="s">
        <v>8</v>
      </c>
      <c r="E369" s="7" t="s">
        <v>3</v>
      </c>
      <c r="F369" s="7" t="s">
        <v>2</v>
      </c>
      <c r="G369" s="7" t="s">
        <v>1</v>
      </c>
      <c r="H369" s="7" t="s">
        <v>7</v>
      </c>
      <c r="I369" s="3">
        <v>2</v>
      </c>
      <c r="J369" s="5">
        <v>101.73</v>
      </c>
      <c r="K369" s="6">
        <v>0.05</v>
      </c>
      <c r="L369" s="5">
        <v>51.56</v>
      </c>
      <c r="M369" s="5">
        <f>I369*J369*(1-K369)</f>
        <v>193.28700000000001</v>
      </c>
      <c r="N369" s="5">
        <f>I369*L369</f>
        <v>103.12</v>
      </c>
      <c r="O369" s="5">
        <f>M369-N369</f>
        <v>90.167000000000002</v>
      </c>
      <c r="P369" s="2">
        <f>IFERROR(O369/M369,0)</f>
        <v>0.46649283190281809</v>
      </c>
      <c r="Q369" s="4">
        <f>YEAR(SalesDataTable[[#This Row],[Order Date]])</f>
        <v>2026</v>
      </c>
      <c r="R369" s="2" t="str">
        <f>"Q"&amp;ROUNDUP(MONTH(SalesDataTable[[#This Row],[Order Date]])/3,0)</f>
        <v>Q1</v>
      </c>
      <c r="S369" s="3">
        <f>MONTH(SalesDataTable[[#This Row],[Order Date]])</f>
        <v>3</v>
      </c>
      <c r="T369" s="2" t="str">
        <f>TEXT(SalesDataTable[[#This Row],[Order Date]],"mmm")</f>
        <v>Mar</v>
      </c>
    </row>
    <row r="370" spans="1:20" ht="15.75" x14ac:dyDescent="0.25">
      <c r="A370" s="9" t="s">
        <v>2391</v>
      </c>
      <c r="B370" s="8">
        <v>46097</v>
      </c>
      <c r="C370" s="7" t="s">
        <v>5</v>
      </c>
      <c r="D370" s="7" t="s">
        <v>114</v>
      </c>
      <c r="E370" s="7" t="s">
        <v>13</v>
      </c>
      <c r="F370" s="7" t="s">
        <v>12</v>
      </c>
      <c r="G370" s="7" t="s">
        <v>26</v>
      </c>
      <c r="H370" s="7" t="s">
        <v>25</v>
      </c>
      <c r="I370" s="3">
        <v>1</v>
      </c>
      <c r="J370" s="5">
        <v>200.05</v>
      </c>
      <c r="K370" s="6">
        <v>0</v>
      </c>
      <c r="L370" s="5">
        <v>102.69</v>
      </c>
      <c r="M370" s="5">
        <f>I370*J370*(1-K370)</f>
        <v>200.05</v>
      </c>
      <c r="N370" s="5">
        <f>I370*L370</f>
        <v>102.69</v>
      </c>
      <c r="O370" s="5">
        <f>M370-N370</f>
        <v>97.360000000000014</v>
      </c>
      <c r="P370" s="2">
        <f>IFERROR(O370/M370,0)</f>
        <v>0.48667833041739567</v>
      </c>
      <c r="Q370" s="4">
        <f>YEAR(SalesDataTable[[#This Row],[Order Date]])</f>
        <v>2026</v>
      </c>
      <c r="R370" s="2" t="str">
        <f>"Q"&amp;ROUNDUP(MONTH(SalesDataTable[[#This Row],[Order Date]])/3,0)</f>
        <v>Q1</v>
      </c>
      <c r="S370" s="3">
        <f>MONTH(SalesDataTable[[#This Row],[Order Date]])</f>
        <v>3</v>
      </c>
      <c r="T370" s="2" t="str">
        <f>TEXT(SalesDataTable[[#This Row],[Order Date]],"mmm")</f>
        <v>Mar</v>
      </c>
    </row>
    <row r="371" spans="1:20" ht="15.75" x14ac:dyDescent="0.25">
      <c r="A371" s="9" t="s">
        <v>2390</v>
      </c>
      <c r="B371" s="8">
        <v>46097</v>
      </c>
      <c r="C371" s="7" t="s">
        <v>15</v>
      </c>
      <c r="D371" s="7" t="s">
        <v>14</v>
      </c>
      <c r="E371" s="7" t="s">
        <v>3</v>
      </c>
      <c r="F371" s="7" t="s">
        <v>2</v>
      </c>
      <c r="G371" s="7" t="s">
        <v>22</v>
      </c>
      <c r="H371" s="7" t="s">
        <v>44</v>
      </c>
      <c r="I371" s="3">
        <v>1</v>
      </c>
      <c r="J371" s="5">
        <v>90.06</v>
      </c>
      <c r="K371" s="6">
        <v>0</v>
      </c>
      <c r="L371" s="5">
        <v>44.49</v>
      </c>
      <c r="M371" s="5">
        <f>I371*J371*(1-K371)</f>
        <v>90.06</v>
      </c>
      <c r="N371" s="5">
        <f>I371*L371</f>
        <v>44.49</v>
      </c>
      <c r="O371" s="5">
        <f>M371-N371</f>
        <v>45.57</v>
      </c>
      <c r="P371" s="2">
        <f>IFERROR(O371/M371,0)</f>
        <v>0.50599600266489009</v>
      </c>
      <c r="Q371" s="4">
        <f>YEAR(SalesDataTable[[#This Row],[Order Date]])</f>
        <v>2026</v>
      </c>
      <c r="R371" s="2" t="str">
        <f>"Q"&amp;ROUNDUP(MONTH(SalesDataTable[[#This Row],[Order Date]])/3,0)</f>
        <v>Q1</v>
      </c>
      <c r="S371" s="3">
        <f>MONTH(SalesDataTable[[#This Row],[Order Date]])</f>
        <v>3</v>
      </c>
      <c r="T371" s="2" t="str">
        <f>TEXT(SalesDataTable[[#This Row],[Order Date]],"mmm")</f>
        <v>Mar</v>
      </c>
    </row>
    <row r="372" spans="1:20" ht="15.75" x14ac:dyDescent="0.25">
      <c r="A372" s="9" t="s">
        <v>2389</v>
      </c>
      <c r="B372" s="8">
        <v>46097</v>
      </c>
      <c r="C372" s="7" t="s">
        <v>9</v>
      </c>
      <c r="D372" s="7" t="s">
        <v>45</v>
      </c>
      <c r="E372" s="7" t="s">
        <v>3</v>
      </c>
      <c r="F372" s="7" t="s">
        <v>2</v>
      </c>
      <c r="G372" s="7" t="s">
        <v>29</v>
      </c>
      <c r="H372" s="7" t="s">
        <v>28</v>
      </c>
      <c r="I372" s="3">
        <v>1</v>
      </c>
      <c r="J372" s="5">
        <v>37.119999999999997</v>
      </c>
      <c r="K372" s="6">
        <v>0.1</v>
      </c>
      <c r="L372" s="5">
        <v>13.39</v>
      </c>
      <c r="M372" s="5">
        <f>I372*J372*(1-K372)</f>
        <v>33.408000000000001</v>
      </c>
      <c r="N372" s="5">
        <f>I372*L372</f>
        <v>13.39</v>
      </c>
      <c r="O372" s="5">
        <f>M372-N372</f>
        <v>20.018000000000001</v>
      </c>
      <c r="P372" s="2">
        <f>IFERROR(O372/M372,0)</f>
        <v>0.59919779693486586</v>
      </c>
      <c r="Q372" s="4">
        <f>YEAR(SalesDataTable[[#This Row],[Order Date]])</f>
        <v>2026</v>
      </c>
      <c r="R372" s="2" t="str">
        <f>"Q"&amp;ROUNDUP(MONTH(SalesDataTable[[#This Row],[Order Date]])/3,0)</f>
        <v>Q1</v>
      </c>
      <c r="S372" s="3">
        <f>MONTH(SalesDataTable[[#This Row],[Order Date]])</f>
        <v>3</v>
      </c>
      <c r="T372" s="2" t="str">
        <f>TEXT(SalesDataTable[[#This Row],[Order Date]],"mmm")</f>
        <v>Mar</v>
      </c>
    </row>
    <row r="373" spans="1:20" ht="15.75" x14ac:dyDescent="0.25">
      <c r="A373" s="9" t="s">
        <v>2388</v>
      </c>
      <c r="B373" s="8">
        <v>46097</v>
      </c>
      <c r="C373" s="7" t="s">
        <v>42</v>
      </c>
      <c r="D373" s="7" t="s">
        <v>95</v>
      </c>
      <c r="E373" s="7" t="s">
        <v>13</v>
      </c>
      <c r="F373" s="7" t="s">
        <v>23</v>
      </c>
      <c r="G373" s="7" t="s">
        <v>22</v>
      </c>
      <c r="H373" s="7" t="s">
        <v>92</v>
      </c>
      <c r="I373" s="3">
        <v>2</v>
      </c>
      <c r="J373" s="5">
        <v>156.09</v>
      </c>
      <c r="K373" s="6">
        <v>0.1</v>
      </c>
      <c r="L373" s="5">
        <v>79.72</v>
      </c>
      <c r="M373" s="5">
        <f>I373*J373*(1-K373)</f>
        <v>280.96199999999999</v>
      </c>
      <c r="N373" s="5">
        <f>I373*L373</f>
        <v>159.44</v>
      </c>
      <c r="O373" s="5">
        <f>M373-N373</f>
        <v>121.52199999999999</v>
      </c>
      <c r="P373" s="2">
        <f>IFERROR(O373/M373,0)</f>
        <v>0.43252112385304775</v>
      </c>
      <c r="Q373" s="4">
        <f>YEAR(SalesDataTable[[#This Row],[Order Date]])</f>
        <v>2026</v>
      </c>
      <c r="R373" s="2" t="str">
        <f>"Q"&amp;ROUNDUP(MONTH(SalesDataTable[[#This Row],[Order Date]])/3,0)</f>
        <v>Q1</v>
      </c>
      <c r="S373" s="3">
        <f>MONTH(SalesDataTable[[#This Row],[Order Date]])</f>
        <v>3</v>
      </c>
      <c r="T373" s="2" t="str">
        <f>TEXT(SalesDataTable[[#This Row],[Order Date]],"mmm")</f>
        <v>Mar</v>
      </c>
    </row>
    <row r="374" spans="1:20" ht="15.75" x14ac:dyDescent="0.25">
      <c r="A374" s="9" t="s">
        <v>2387</v>
      </c>
      <c r="B374" s="8">
        <v>46097</v>
      </c>
      <c r="C374" s="7" t="s">
        <v>42</v>
      </c>
      <c r="D374" s="7" t="s">
        <v>95</v>
      </c>
      <c r="E374" s="7" t="s">
        <v>60</v>
      </c>
      <c r="F374" s="7" t="s">
        <v>12</v>
      </c>
      <c r="G374" s="7" t="s">
        <v>34</v>
      </c>
      <c r="H374" s="7" t="s">
        <v>74</v>
      </c>
      <c r="I374" s="3">
        <v>12</v>
      </c>
      <c r="J374" s="5">
        <v>36.44</v>
      </c>
      <c r="K374" s="6">
        <v>0.05</v>
      </c>
      <c r="L374" s="5">
        <v>13.65</v>
      </c>
      <c r="M374" s="5">
        <f>I374*J374*(1-K374)</f>
        <v>415.41599999999994</v>
      </c>
      <c r="N374" s="5">
        <f>I374*L374</f>
        <v>163.80000000000001</v>
      </c>
      <c r="O374" s="5">
        <f>M374-N374</f>
        <v>251.61599999999993</v>
      </c>
      <c r="P374" s="2">
        <f>IFERROR(O374/M374,0)</f>
        <v>0.60569645848980291</v>
      </c>
      <c r="Q374" s="4">
        <f>YEAR(SalesDataTable[[#This Row],[Order Date]])</f>
        <v>2026</v>
      </c>
      <c r="R374" s="2" t="str">
        <f>"Q"&amp;ROUNDUP(MONTH(SalesDataTable[[#This Row],[Order Date]])/3,0)</f>
        <v>Q1</v>
      </c>
      <c r="S374" s="3">
        <f>MONTH(SalesDataTable[[#This Row],[Order Date]])</f>
        <v>3</v>
      </c>
      <c r="T374" s="2" t="str">
        <f>TEXT(SalesDataTable[[#This Row],[Order Date]],"mmm")</f>
        <v>Mar</v>
      </c>
    </row>
    <row r="375" spans="1:20" ht="15.75" x14ac:dyDescent="0.25">
      <c r="A375" s="9" t="s">
        <v>2386</v>
      </c>
      <c r="B375" s="8">
        <v>46098</v>
      </c>
      <c r="C375" s="7" t="s">
        <v>42</v>
      </c>
      <c r="D375" s="7" t="s">
        <v>41</v>
      </c>
      <c r="E375" s="7" t="s">
        <v>18</v>
      </c>
      <c r="F375" s="7" t="s">
        <v>12</v>
      </c>
      <c r="G375" s="7" t="s">
        <v>26</v>
      </c>
      <c r="H375" s="7" t="s">
        <v>50</v>
      </c>
      <c r="I375" s="3">
        <v>5</v>
      </c>
      <c r="J375" s="5">
        <v>123.95</v>
      </c>
      <c r="K375" s="6">
        <v>0.05</v>
      </c>
      <c r="L375" s="5">
        <v>59.23</v>
      </c>
      <c r="M375" s="5">
        <f>I375*J375*(1-K375)</f>
        <v>588.76249999999993</v>
      </c>
      <c r="N375" s="5">
        <f>I375*L375</f>
        <v>296.14999999999998</v>
      </c>
      <c r="O375" s="5">
        <f>M375-N375</f>
        <v>292.61249999999995</v>
      </c>
      <c r="P375" s="2">
        <f>IFERROR(O375/M375,0)</f>
        <v>0.49699581749856692</v>
      </c>
      <c r="Q375" s="4">
        <f>YEAR(SalesDataTable[[#This Row],[Order Date]])</f>
        <v>2026</v>
      </c>
      <c r="R375" s="2" t="str">
        <f>"Q"&amp;ROUNDUP(MONTH(SalesDataTable[[#This Row],[Order Date]])/3,0)</f>
        <v>Q1</v>
      </c>
      <c r="S375" s="3">
        <f>MONTH(SalesDataTable[[#This Row],[Order Date]])</f>
        <v>3</v>
      </c>
      <c r="T375" s="2" t="str">
        <f>TEXT(SalesDataTable[[#This Row],[Order Date]],"mmm")</f>
        <v>Mar</v>
      </c>
    </row>
    <row r="376" spans="1:20" ht="15.75" x14ac:dyDescent="0.25">
      <c r="A376" s="9" t="s">
        <v>2385</v>
      </c>
      <c r="B376" s="8">
        <v>46098</v>
      </c>
      <c r="C376" s="7" t="s">
        <v>5</v>
      </c>
      <c r="D376" s="7" t="s">
        <v>76</v>
      </c>
      <c r="E376" s="7" t="s">
        <v>18</v>
      </c>
      <c r="F376" s="7" t="s">
        <v>12</v>
      </c>
      <c r="G376" s="7" t="s">
        <v>26</v>
      </c>
      <c r="H376" s="7" t="s">
        <v>25</v>
      </c>
      <c r="I376" s="3">
        <v>1</v>
      </c>
      <c r="J376" s="5">
        <v>192.84</v>
      </c>
      <c r="K376" s="6">
        <v>0.15</v>
      </c>
      <c r="L376" s="5">
        <v>101.42</v>
      </c>
      <c r="M376" s="5">
        <f>I376*J376*(1-K376)</f>
        <v>163.91399999999999</v>
      </c>
      <c r="N376" s="5">
        <f>I376*L376</f>
        <v>101.42</v>
      </c>
      <c r="O376" s="5">
        <f>M376-N376</f>
        <v>62.493999999999986</v>
      </c>
      <c r="P376" s="2">
        <f>IFERROR(O376/M376,0)</f>
        <v>0.38126090510877647</v>
      </c>
      <c r="Q376" s="4">
        <f>YEAR(SalesDataTable[[#This Row],[Order Date]])</f>
        <v>2026</v>
      </c>
      <c r="R376" s="2" t="str">
        <f>"Q"&amp;ROUNDUP(MONTH(SalesDataTable[[#This Row],[Order Date]])/3,0)</f>
        <v>Q1</v>
      </c>
      <c r="S376" s="3">
        <f>MONTH(SalesDataTable[[#This Row],[Order Date]])</f>
        <v>3</v>
      </c>
      <c r="T376" s="2" t="str">
        <f>TEXT(SalesDataTable[[#This Row],[Order Date]],"mmm")</f>
        <v>Mar</v>
      </c>
    </row>
    <row r="377" spans="1:20" ht="15.75" x14ac:dyDescent="0.25">
      <c r="A377" s="9" t="s">
        <v>2384</v>
      </c>
      <c r="B377" s="8">
        <v>46098</v>
      </c>
      <c r="C377" s="7" t="s">
        <v>9</v>
      </c>
      <c r="D377" s="7" t="s">
        <v>45</v>
      </c>
      <c r="E377" s="7" t="s">
        <v>3</v>
      </c>
      <c r="F377" s="7" t="s">
        <v>2</v>
      </c>
      <c r="G377" s="7" t="s">
        <v>22</v>
      </c>
      <c r="H377" s="7" t="s">
        <v>92</v>
      </c>
      <c r="I377" s="3">
        <v>1</v>
      </c>
      <c r="J377" s="5">
        <v>152.57</v>
      </c>
      <c r="K377" s="6">
        <v>0.1</v>
      </c>
      <c r="L377" s="5">
        <v>80.319999999999993</v>
      </c>
      <c r="M377" s="5">
        <f>I377*J377*(1-K377)</f>
        <v>137.31299999999999</v>
      </c>
      <c r="N377" s="5">
        <f>I377*L377</f>
        <v>80.319999999999993</v>
      </c>
      <c r="O377" s="5">
        <f>M377-N377</f>
        <v>56.992999999999995</v>
      </c>
      <c r="P377" s="2">
        <f>IFERROR(O377/M377,0)</f>
        <v>0.41505902572953762</v>
      </c>
      <c r="Q377" s="4">
        <f>YEAR(SalesDataTable[[#This Row],[Order Date]])</f>
        <v>2026</v>
      </c>
      <c r="R377" s="2" t="str">
        <f>"Q"&amp;ROUNDUP(MONTH(SalesDataTable[[#This Row],[Order Date]])/3,0)</f>
        <v>Q1</v>
      </c>
      <c r="S377" s="3">
        <f>MONTH(SalesDataTable[[#This Row],[Order Date]])</f>
        <v>3</v>
      </c>
      <c r="T377" s="2" t="str">
        <f>TEXT(SalesDataTable[[#This Row],[Order Date]],"mmm")</f>
        <v>Mar</v>
      </c>
    </row>
    <row r="378" spans="1:20" ht="15.75" x14ac:dyDescent="0.25">
      <c r="A378" s="9" t="s">
        <v>2383</v>
      </c>
      <c r="B378" s="8">
        <v>46099</v>
      </c>
      <c r="C378" s="7" t="s">
        <v>15</v>
      </c>
      <c r="D378" s="7" t="s">
        <v>51</v>
      </c>
      <c r="E378" s="7" t="s">
        <v>3</v>
      </c>
      <c r="F378" s="7" t="s">
        <v>12</v>
      </c>
      <c r="G378" s="7" t="s">
        <v>29</v>
      </c>
      <c r="H378" s="7" t="s">
        <v>72</v>
      </c>
      <c r="I378" s="3">
        <v>2</v>
      </c>
      <c r="J378" s="5">
        <v>130.4</v>
      </c>
      <c r="K378" s="6">
        <v>0</v>
      </c>
      <c r="L378" s="5">
        <v>67.599999999999994</v>
      </c>
      <c r="M378" s="5">
        <f>I378*J378*(1-K378)</f>
        <v>260.8</v>
      </c>
      <c r="N378" s="5">
        <f>I378*L378</f>
        <v>135.19999999999999</v>
      </c>
      <c r="O378" s="5">
        <f>M378-N378</f>
        <v>125.60000000000002</v>
      </c>
      <c r="P378" s="2">
        <f>IFERROR(O378/M378,0)</f>
        <v>0.48159509202453993</v>
      </c>
      <c r="Q378" s="4">
        <f>YEAR(SalesDataTable[[#This Row],[Order Date]])</f>
        <v>2026</v>
      </c>
      <c r="R378" s="2" t="str">
        <f>"Q"&amp;ROUNDUP(MONTH(SalesDataTable[[#This Row],[Order Date]])/3,0)</f>
        <v>Q1</v>
      </c>
      <c r="S378" s="3">
        <f>MONTH(SalesDataTable[[#This Row],[Order Date]])</f>
        <v>3</v>
      </c>
      <c r="T378" s="2" t="str">
        <f>TEXT(SalesDataTable[[#This Row],[Order Date]],"mmm")</f>
        <v>Mar</v>
      </c>
    </row>
    <row r="379" spans="1:20" ht="15.75" x14ac:dyDescent="0.25">
      <c r="A379" s="9" t="s">
        <v>2382</v>
      </c>
      <c r="B379" s="8">
        <v>46099</v>
      </c>
      <c r="C379" s="7" t="s">
        <v>5</v>
      </c>
      <c r="D379" s="7" t="s">
        <v>114</v>
      </c>
      <c r="E379" s="7" t="s">
        <v>3</v>
      </c>
      <c r="F379" s="7" t="s">
        <v>2</v>
      </c>
      <c r="G379" s="7" t="s">
        <v>22</v>
      </c>
      <c r="H379" s="7" t="s">
        <v>44</v>
      </c>
      <c r="I379" s="3">
        <v>2</v>
      </c>
      <c r="J379" s="5">
        <v>94.25</v>
      </c>
      <c r="K379" s="6">
        <v>0.1</v>
      </c>
      <c r="L379" s="5">
        <v>44.99</v>
      </c>
      <c r="M379" s="5">
        <f>I379*J379*(1-K379)</f>
        <v>169.65</v>
      </c>
      <c r="N379" s="5">
        <f>I379*L379</f>
        <v>89.98</v>
      </c>
      <c r="O379" s="5">
        <f>M379-N379</f>
        <v>79.67</v>
      </c>
      <c r="P379" s="2">
        <f>IFERROR(O379/M379,0)</f>
        <v>0.46961391099322131</v>
      </c>
      <c r="Q379" s="4">
        <f>YEAR(SalesDataTable[[#This Row],[Order Date]])</f>
        <v>2026</v>
      </c>
      <c r="R379" s="2" t="str">
        <f>"Q"&amp;ROUNDUP(MONTH(SalesDataTable[[#This Row],[Order Date]])/3,0)</f>
        <v>Q1</v>
      </c>
      <c r="S379" s="3">
        <f>MONTH(SalesDataTable[[#This Row],[Order Date]])</f>
        <v>3</v>
      </c>
      <c r="T379" s="2" t="str">
        <f>TEXT(SalesDataTable[[#This Row],[Order Date]],"mmm")</f>
        <v>Mar</v>
      </c>
    </row>
    <row r="380" spans="1:20" ht="15.75" x14ac:dyDescent="0.25">
      <c r="A380" s="9" t="s">
        <v>2381</v>
      </c>
      <c r="B380" s="8">
        <v>46099</v>
      </c>
      <c r="C380" s="7" t="s">
        <v>9</v>
      </c>
      <c r="D380" s="7" t="s">
        <v>8</v>
      </c>
      <c r="E380" s="7" t="s">
        <v>3</v>
      </c>
      <c r="F380" s="7" t="s">
        <v>12</v>
      </c>
      <c r="G380" s="7" t="s">
        <v>26</v>
      </c>
      <c r="H380" s="7" t="s">
        <v>50</v>
      </c>
      <c r="I380" s="3">
        <v>5</v>
      </c>
      <c r="J380" s="5">
        <v>125.91</v>
      </c>
      <c r="K380" s="6">
        <v>0</v>
      </c>
      <c r="L380" s="5">
        <v>59.36</v>
      </c>
      <c r="M380" s="5">
        <f>I380*J380*(1-K380)</f>
        <v>629.54999999999995</v>
      </c>
      <c r="N380" s="5">
        <f>I380*L380</f>
        <v>296.8</v>
      </c>
      <c r="O380" s="5">
        <f>M380-N380</f>
        <v>332.74999999999994</v>
      </c>
      <c r="P380" s="2">
        <f>IFERROR(O380/M380,0)</f>
        <v>0.52855214041775866</v>
      </c>
      <c r="Q380" s="4">
        <f>YEAR(SalesDataTable[[#This Row],[Order Date]])</f>
        <v>2026</v>
      </c>
      <c r="R380" s="2" t="str">
        <f>"Q"&amp;ROUNDUP(MONTH(SalesDataTable[[#This Row],[Order Date]])/3,0)</f>
        <v>Q1</v>
      </c>
      <c r="S380" s="3">
        <f>MONTH(SalesDataTable[[#This Row],[Order Date]])</f>
        <v>3</v>
      </c>
      <c r="T380" s="2" t="str">
        <f>TEXT(SalesDataTable[[#This Row],[Order Date]],"mmm")</f>
        <v>Mar</v>
      </c>
    </row>
    <row r="381" spans="1:20" ht="15.75" x14ac:dyDescent="0.25">
      <c r="A381" s="9" t="s">
        <v>2380</v>
      </c>
      <c r="B381" s="8">
        <v>46099</v>
      </c>
      <c r="C381" s="7" t="s">
        <v>15</v>
      </c>
      <c r="D381" s="7" t="s">
        <v>14</v>
      </c>
      <c r="E381" s="7" t="s">
        <v>13</v>
      </c>
      <c r="F381" s="7" t="s">
        <v>23</v>
      </c>
      <c r="G381" s="7" t="s">
        <v>34</v>
      </c>
      <c r="H381" s="7" t="s">
        <v>83</v>
      </c>
      <c r="I381" s="3">
        <v>2</v>
      </c>
      <c r="J381" s="5">
        <v>39.619999999999997</v>
      </c>
      <c r="K381" s="6">
        <v>0</v>
      </c>
      <c r="L381" s="5">
        <v>14.78</v>
      </c>
      <c r="M381" s="5">
        <f>I381*J381*(1-K381)</f>
        <v>79.239999999999995</v>
      </c>
      <c r="N381" s="5">
        <f>I381*L381</f>
        <v>29.56</v>
      </c>
      <c r="O381" s="5">
        <f>M381-N381</f>
        <v>49.679999999999993</v>
      </c>
      <c r="P381" s="2">
        <f>IFERROR(O381/M381,0)</f>
        <v>0.62695608278647141</v>
      </c>
      <c r="Q381" s="4">
        <f>YEAR(SalesDataTable[[#This Row],[Order Date]])</f>
        <v>2026</v>
      </c>
      <c r="R381" s="2" t="str">
        <f>"Q"&amp;ROUNDUP(MONTH(SalesDataTable[[#This Row],[Order Date]])/3,0)</f>
        <v>Q1</v>
      </c>
      <c r="S381" s="3">
        <f>MONTH(SalesDataTable[[#This Row],[Order Date]])</f>
        <v>3</v>
      </c>
      <c r="T381" s="2" t="str">
        <f>TEXT(SalesDataTable[[#This Row],[Order Date]],"mmm")</f>
        <v>Mar</v>
      </c>
    </row>
    <row r="382" spans="1:20" ht="15.75" x14ac:dyDescent="0.25">
      <c r="A382" s="9" t="s">
        <v>2379</v>
      </c>
      <c r="B382" s="8">
        <v>46099</v>
      </c>
      <c r="C382" s="7" t="s">
        <v>42</v>
      </c>
      <c r="D382" s="7" t="s">
        <v>119</v>
      </c>
      <c r="E382" s="7" t="s">
        <v>3</v>
      </c>
      <c r="F382" s="7" t="s">
        <v>12</v>
      </c>
      <c r="G382" s="7" t="s">
        <v>34</v>
      </c>
      <c r="H382" s="7" t="s">
        <v>74</v>
      </c>
      <c r="I382" s="3">
        <v>3</v>
      </c>
      <c r="J382" s="5">
        <v>36.32</v>
      </c>
      <c r="K382" s="6">
        <v>0</v>
      </c>
      <c r="L382" s="5">
        <v>14.18</v>
      </c>
      <c r="M382" s="5">
        <f>I382*J382*(1-K382)</f>
        <v>108.96000000000001</v>
      </c>
      <c r="N382" s="5">
        <f>I382*L382</f>
        <v>42.54</v>
      </c>
      <c r="O382" s="5">
        <f>M382-N382</f>
        <v>66.420000000000016</v>
      </c>
      <c r="P382" s="2">
        <f>IFERROR(O382/M382,0)</f>
        <v>0.60958149779735693</v>
      </c>
      <c r="Q382" s="4">
        <f>YEAR(SalesDataTable[[#This Row],[Order Date]])</f>
        <v>2026</v>
      </c>
      <c r="R382" s="2" t="str">
        <f>"Q"&amp;ROUNDUP(MONTH(SalesDataTable[[#This Row],[Order Date]])/3,0)</f>
        <v>Q1</v>
      </c>
      <c r="S382" s="3">
        <f>MONTH(SalesDataTable[[#This Row],[Order Date]])</f>
        <v>3</v>
      </c>
      <c r="T382" s="2" t="str">
        <f>TEXT(SalesDataTable[[#This Row],[Order Date]],"mmm")</f>
        <v>Mar</v>
      </c>
    </row>
    <row r="383" spans="1:20" ht="15.75" x14ac:dyDescent="0.25">
      <c r="A383" s="9" t="s">
        <v>2378</v>
      </c>
      <c r="B383" s="8">
        <v>46099</v>
      </c>
      <c r="C383" s="7" t="s">
        <v>42</v>
      </c>
      <c r="D383" s="7" t="s">
        <v>41</v>
      </c>
      <c r="E383" s="7" t="s">
        <v>13</v>
      </c>
      <c r="F383" s="7" t="s">
        <v>2</v>
      </c>
      <c r="G383" s="7" t="s">
        <v>34</v>
      </c>
      <c r="H383" s="7" t="s">
        <v>33</v>
      </c>
      <c r="I383" s="3">
        <v>1</v>
      </c>
      <c r="J383" s="5">
        <v>51.16</v>
      </c>
      <c r="K383" s="6">
        <v>0</v>
      </c>
      <c r="L383" s="5">
        <v>22.39</v>
      </c>
      <c r="M383" s="5">
        <f>I383*J383*(1-K383)</f>
        <v>51.16</v>
      </c>
      <c r="N383" s="5">
        <f>I383*L383</f>
        <v>22.39</v>
      </c>
      <c r="O383" s="5">
        <f>M383-N383</f>
        <v>28.769999999999996</v>
      </c>
      <c r="P383" s="2">
        <f>IFERROR(O383/M383,0)</f>
        <v>0.56235340109460508</v>
      </c>
      <c r="Q383" s="4">
        <f>YEAR(SalesDataTable[[#This Row],[Order Date]])</f>
        <v>2026</v>
      </c>
      <c r="R383" s="2" t="str">
        <f>"Q"&amp;ROUNDUP(MONTH(SalesDataTable[[#This Row],[Order Date]])/3,0)</f>
        <v>Q1</v>
      </c>
      <c r="S383" s="3">
        <f>MONTH(SalesDataTable[[#This Row],[Order Date]])</f>
        <v>3</v>
      </c>
      <c r="T383" s="2" t="str">
        <f>TEXT(SalesDataTable[[#This Row],[Order Date]],"mmm")</f>
        <v>Mar</v>
      </c>
    </row>
    <row r="384" spans="1:20" ht="15.75" x14ac:dyDescent="0.25">
      <c r="A384" s="9" t="s">
        <v>2377</v>
      </c>
      <c r="B384" s="8">
        <v>46100</v>
      </c>
      <c r="C384" s="7" t="s">
        <v>15</v>
      </c>
      <c r="D384" s="7" t="s">
        <v>19</v>
      </c>
      <c r="E384" s="7" t="s">
        <v>60</v>
      </c>
      <c r="F384" s="7" t="s">
        <v>12</v>
      </c>
      <c r="G384" s="7" t="s">
        <v>34</v>
      </c>
      <c r="H384" s="7" t="s">
        <v>74</v>
      </c>
      <c r="I384" s="3">
        <v>5</v>
      </c>
      <c r="J384" s="5">
        <v>35.65</v>
      </c>
      <c r="K384" s="6">
        <v>0.1</v>
      </c>
      <c r="L384" s="5">
        <v>13.64</v>
      </c>
      <c r="M384" s="5">
        <f>I384*J384*(1-K384)</f>
        <v>160.42500000000001</v>
      </c>
      <c r="N384" s="5">
        <f>I384*L384</f>
        <v>68.2</v>
      </c>
      <c r="O384" s="5">
        <f>M384-N384</f>
        <v>92.225000000000009</v>
      </c>
      <c r="P384" s="2">
        <f>IFERROR(O384/M384,0)</f>
        <v>0.5748792270531401</v>
      </c>
      <c r="Q384" s="4">
        <f>YEAR(SalesDataTable[[#This Row],[Order Date]])</f>
        <v>2026</v>
      </c>
      <c r="R384" s="2" t="str">
        <f>"Q"&amp;ROUNDUP(MONTH(SalesDataTable[[#This Row],[Order Date]])/3,0)</f>
        <v>Q1</v>
      </c>
      <c r="S384" s="3">
        <f>MONTH(SalesDataTable[[#This Row],[Order Date]])</f>
        <v>3</v>
      </c>
      <c r="T384" s="2" t="str">
        <f>TEXT(SalesDataTable[[#This Row],[Order Date]],"mmm")</f>
        <v>Mar</v>
      </c>
    </row>
    <row r="385" spans="1:20" ht="15.75" x14ac:dyDescent="0.25">
      <c r="A385" s="9" t="s">
        <v>2376</v>
      </c>
      <c r="B385" s="8">
        <v>46100</v>
      </c>
      <c r="C385" s="7" t="s">
        <v>15</v>
      </c>
      <c r="D385" s="7" t="s">
        <v>61</v>
      </c>
      <c r="E385" s="7" t="s">
        <v>3</v>
      </c>
      <c r="F385" s="7" t="s">
        <v>2</v>
      </c>
      <c r="G385" s="7" t="s">
        <v>22</v>
      </c>
      <c r="H385" s="7" t="s">
        <v>37</v>
      </c>
      <c r="I385" s="3">
        <v>1</v>
      </c>
      <c r="J385" s="5">
        <v>145.19</v>
      </c>
      <c r="K385" s="6">
        <v>0</v>
      </c>
      <c r="L385" s="5">
        <v>80.67</v>
      </c>
      <c r="M385" s="5">
        <f>I385*J385*(1-K385)</f>
        <v>145.19</v>
      </c>
      <c r="N385" s="5">
        <f>I385*L385</f>
        <v>80.67</v>
      </c>
      <c r="O385" s="5">
        <f>M385-N385</f>
        <v>64.52</v>
      </c>
      <c r="P385" s="2">
        <f>IFERROR(O385/M385,0)</f>
        <v>0.44438322198498514</v>
      </c>
      <c r="Q385" s="4">
        <f>YEAR(SalesDataTable[[#This Row],[Order Date]])</f>
        <v>2026</v>
      </c>
      <c r="R385" s="2" t="str">
        <f>"Q"&amp;ROUNDUP(MONTH(SalesDataTable[[#This Row],[Order Date]])/3,0)</f>
        <v>Q1</v>
      </c>
      <c r="S385" s="3">
        <f>MONTH(SalesDataTable[[#This Row],[Order Date]])</f>
        <v>3</v>
      </c>
      <c r="T385" s="2" t="str">
        <f>TEXT(SalesDataTable[[#This Row],[Order Date]],"mmm")</f>
        <v>Mar</v>
      </c>
    </row>
    <row r="386" spans="1:20" ht="15.75" x14ac:dyDescent="0.25">
      <c r="A386" s="9" t="s">
        <v>2375</v>
      </c>
      <c r="B386" s="8">
        <v>46100</v>
      </c>
      <c r="C386" s="7" t="s">
        <v>15</v>
      </c>
      <c r="D386" s="7" t="s">
        <v>61</v>
      </c>
      <c r="E386" s="7" t="s">
        <v>3</v>
      </c>
      <c r="F386" s="7" t="s">
        <v>23</v>
      </c>
      <c r="G386" s="7" t="s">
        <v>1</v>
      </c>
      <c r="H386" s="7" t="s">
        <v>17</v>
      </c>
      <c r="I386" s="3">
        <v>2</v>
      </c>
      <c r="J386" s="5">
        <v>40.090000000000003</v>
      </c>
      <c r="K386" s="6">
        <v>0</v>
      </c>
      <c r="L386" s="5">
        <v>17.2</v>
      </c>
      <c r="M386" s="5">
        <f>I386*J386*(1-K386)</f>
        <v>80.180000000000007</v>
      </c>
      <c r="N386" s="5">
        <f>I386*L386</f>
        <v>34.4</v>
      </c>
      <c r="O386" s="5">
        <f>M386-N386</f>
        <v>45.780000000000008</v>
      </c>
      <c r="P386" s="2">
        <f>IFERROR(O386/M386,0)</f>
        <v>0.57096532801197308</v>
      </c>
      <c r="Q386" s="4">
        <f>YEAR(SalesDataTable[[#This Row],[Order Date]])</f>
        <v>2026</v>
      </c>
      <c r="R386" s="2" t="str">
        <f>"Q"&amp;ROUNDUP(MONTH(SalesDataTable[[#This Row],[Order Date]])/3,0)</f>
        <v>Q1</v>
      </c>
      <c r="S386" s="3">
        <f>MONTH(SalesDataTable[[#This Row],[Order Date]])</f>
        <v>3</v>
      </c>
      <c r="T386" s="2" t="str">
        <f>TEXT(SalesDataTable[[#This Row],[Order Date]],"mmm")</f>
        <v>Mar</v>
      </c>
    </row>
    <row r="387" spans="1:20" ht="15.75" x14ac:dyDescent="0.25">
      <c r="A387" s="9" t="s">
        <v>2374</v>
      </c>
      <c r="B387" s="8">
        <v>46100</v>
      </c>
      <c r="C387" s="7" t="s">
        <v>15</v>
      </c>
      <c r="D387" s="7" t="s">
        <v>14</v>
      </c>
      <c r="E387" s="7" t="s">
        <v>3</v>
      </c>
      <c r="F387" s="7" t="s">
        <v>23</v>
      </c>
      <c r="G387" s="7" t="s">
        <v>34</v>
      </c>
      <c r="H387" s="7" t="s">
        <v>83</v>
      </c>
      <c r="I387" s="3">
        <v>1</v>
      </c>
      <c r="J387" s="5">
        <v>39.47</v>
      </c>
      <c r="K387" s="6">
        <v>0</v>
      </c>
      <c r="L387" s="5">
        <v>15.02</v>
      </c>
      <c r="M387" s="5">
        <f>I387*J387*(1-K387)</f>
        <v>39.47</v>
      </c>
      <c r="N387" s="5">
        <f>I387*L387</f>
        <v>15.02</v>
      </c>
      <c r="O387" s="5">
        <f>M387-N387</f>
        <v>24.45</v>
      </c>
      <c r="P387" s="2">
        <f>IFERROR(O387/M387,0)</f>
        <v>0.61945781606283257</v>
      </c>
      <c r="Q387" s="4">
        <f>YEAR(SalesDataTable[[#This Row],[Order Date]])</f>
        <v>2026</v>
      </c>
      <c r="R387" s="2" t="str">
        <f>"Q"&amp;ROUNDUP(MONTH(SalesDataTable[[#This Row],[Order Date]])/3,0)</f>
        <v>Q1</v>
      </c>
      <c r="S387" s="3">
        <f>MONTH(SalesDataTable[[#This Row],[Order Date]])</f>
        <v>3</v>
      </c>
      <c r="T387" s="2" t="str">
        <f>TEXT(SalesDataTable[[#This Row],[Order Date]],"mmm")</f>
        <v>Mar</v>
      </c>
    </row>
    <row r="388" spans="1:20" ht="15.75" x14ac:dyDescent="0.25">
      <c r="A388" s="9" t="s">
        <v>2373</v>
      </c>
      <c r="B388" s="8">
        <v>46100</v>
      </c>
      <c r="C388" s="7" t="s">
        <v>42</v>
      </c>
      <c r="D388" s="7" t="s">
        <v>95</v>
      </c>
      <c r="E388" s="7" t="s">
        <v>3</v>
      </c>
      <c r="F388" s="7" t="s">
        <v>23</v>
      </c>
      <c r="G388" s="7" t="s">
        <v>1</v>
      </c>
      <c r="H388" s="7" t="s">
        <v>7</v>
      </c>
      <c r="I388" s="3">
        <v>2</v>
      </c>
      <c r="J388" s="5">
        <v>103.42</v>
      </c>
      <c r="K388" s="6">
        <v>0</v>
      </c>
      <c r="L388" s="5">
        <v>49.51</v>
      </c>
      <c r="M388" s="5">
        <f>I388*J388*(1-K388)</f>
        <v>206.84</v>
      </c>
      <c r="N388" s="5">
        <f>I388*L388</f>
        <v>99.02</v>
      </c>
      <c r="O388" s="5">
        <f>M388-N388</f>
        <v>107.82000000000001</v>
      </c>
      <c r="P388" s="2">
        <f>IFERROR(O388/M388,0)</f>
        <v>0.52127248114484626</v>
      </c>
      <c r="Q388" s="4">
        <f>YEAR(SalesDataTable[[#This Row],[Order Date]])</f>
        <v>2026</v>
      </c>
      <c r="R388" s="2" t="str">
        <f>"Q"&amp;ROUNDUP(MONTH(SalesDataTable[[#This Row],[Order Date]])/3,0)</f>
        <v>Q1</v>
      </c>
      <c r="S388" s="3">
        <f>MONTH(SalesDataTable[[#This Row],[Order Date]])</f>
        <v>3</v>
      </c>
      <c r="T388" s="2" t="str">
        <f>TEXT(SalesDataTable[[#This Row],[Order Date]],"mmm")</f>
        <v>Mar</v>
      </c>
    </row>
    <row r="389" spans="1:20" ht="15.75" x14ac:dyDescent="0.25">
      <c r="A389" s="9" t="s">
        <v>2372</v>
      </c>
      <c r="B389" s="8">
        <v>46100</v>
      </c>
      <c r="C389" s="7" t="s">
        <v>42</v>
      </c>
      <c r="D389" s="7" t="s">
        <v>95</v>
      </c>
      <c r="E389" s="7" t="s">
        <v>3</v>
      </c>
      <c r="F389" s="7" t="s">
        <v>23</v>
      </c>
      <c r="G389" s="7" t="s">
        <v>29</v>
      </c>
      <c r="H389" s="7" t="s">
        <v>88</v>
      </c>
      <c r="I389" s="3">
        <v>4</v>
      </c>
      <c r="J389" s="5">
        <v>161.93</v>
      </c>
      <c r="K389" s="6">
        <v>0.15</v>
      </c>
      <c r="L389" s="5">
        <v>88</v>
      </c>
      <c r="M389" s="5">
        <f>I389*J389*(1-K389)</f>
        <v>550.56200000000001</v>
      </c>
      <c r="N389" s="5">
        <f>I389*L389</f>
        <v>352</v>
      </c>
      <c r="O389" s="5">
        <f>M389-N389</f>
        <v>198.56200000000001</v>
      </c>
      <c r="P389" s="2">
        <f>IFERROR(O389/M389,0)</f>
        <v>0.36065329608654428</v>
      </c>
      <c r="Q389" s="4">
        <f>YEAR(SalesDataTable[[#This Row],[Order Date]])</f>
        <v>2026</v>
      </c>
      <c r="R389" s="2" t="str">
        <f>"Q"&amp;ROUNDUP(MONTH(SalesDataTable[[#This Row],[Order Date]])/3,0)</f>
        <v>Q1</v>
      </c>
      <c r="S389" s="3">
        <f>MONTH(SalesDataTable[[#This Row],[Order Date]])</f>
        <v>3</v>
      </c>
      <c r="T389" s="2" t="str">
        <f>TEXT(SalesDataTable[[#This Row],[Order Date]],"mmm")</f>
        <v>Mar</v>
      </c>
    </row>
    <row r="390" spans="1:20" ht="15.75" x14ac:dyDescent="0.25">
      <c r="A390" s="9" t="s">
        <v>2371</v>
      </c>
      <c r="B390" s="8">
        <v>46101</v>
      </c>
      <c r="C390" s="7" t="s">
        <v>42</v>
      </c>
      <c r="D390" s="7" t="s">
        <v>95</v>
      </c>
      <c r="E390" s="7" t="s">
        <v>3</v>
      </c>
      <c r="F390" s="7" t="s">
        <v>23</v>
      </c>
      <c r="G390" s="7" t="s">
        <v>29</v>
      </c>
      <c r="H390" s="7" t="s">
        <v>39</v>
      </c>
      <c r="I390" s="3">
        <v>2</v>
      </c>
      <c r="J390" s="5">
        <v>46.21</v>
      </c>
      <c r="K390" s="6">
        <v>0.05</v>
      </c>
      <c r="L390" s="5">
        <v>18.37</v>
      </c>
      <c r="M390" s="5">
        <f>I390*J390*(1-K390)</f>
        <v>87.798999999999992</v>
      </c>
      <c r="N390" s="5">
        <f>I390*L390</f>
        <v>36.74</v>
      </c>
      <c r="O390" s="5">
        <f>M390-N390</f>
        <v>51.05899999999999</v>
      </c>
      <c r="P390" s="2">
        <f>IFERROR(O390/M390,0)</f>
        <v>0.58154420893176451</v>
      </c>
      <c r="Q390" s="4">
        <f>YEAR(SalesDataTable[[#This Row],[Order Date]])</f>
        <v>2026</v>
      </c>
      <c r="R390" s="2" t="str">
        <f>"Q"&amp;ROUNDUP(MONTH(SalesDataTable[[#This Row],[Order Date]])/3,0)</f>
        <v>Q1</v>
      </c>
      <c r="S390" s="3">
        <f>MONTH(SalesDataTable[[#This Row],[Order Date]])</f>
        <v>3</v>
      </c>
      <c r="T390" s="2" t="str">
        <f>TEXT(SalesDataTable[[#This Row],[Order Date]],"mmm")</f>
        <v>Mar</v>
      </c>
    </row>
    <row r="391" spans="1:20" ht="15.75" x14ac:dyDescent="0.25">
      <c r="A391" s="9" t="s">
        <v>2370</v>
      </c>
      <c r="B391" s="8">
        <v>46101</v>
      </c>
      <c r="C391" s="7" t="s">
        <v>9</v>
      </c>
      <c r="D391" s="7" t="s">
        <v>45</v>
      </c>
      <c r="E391" s="7" t="s">
        <v>3</v>
      </c>
      <c r="F391" s="7" t="s">
        <v>2</v>
      </c>
      <c r="G391" s="7" t="s">
        <v>26</v>
      </c>
      <c r="H391" s="7" t="s">
        <v>50</v>
      </c>
      <c r="I391" s="3">
        <v>3</v>
      </c>
      <c r="J391" s="5">
        <v>125.85</v>
      </c>
      <c r="K391" s="6">
        <v>0</v>
      </c>
      <c r="L391" s="5">
        <v>59.19</v>
      </c>
      <c r="M391" s="5">
        <f>I391*J391*(1-K391)</f>
        <v>377.54999999999995</v>
      </c>
      <c r="N391" s="5">
        <f>I391*L391</f>
        <v>177.57</v>
      </c>
      <c r="O391" s="5">
        <f>M391-N391</f>
        <v>199.97999999999996</v>
      </c>
      <c r="P391" s="2">
        <f>IFERROR(O391/M391,0)</f>
        <v>0.52967818831942781</v>
      </c>
      <c r="Q391" s="4">
        <f>YEAR(SalesDataTable[[#This Row],[Order Date]])</f>
        <v>2026</v>
      </c>
      <c r="R391" s="2" t="str">
        <f>"Q"&amp;ROUNDUP(MONTH(SalesDataTable[[#This Row],[Order Date]])/3,0)</f>
        <v>Q1</v>
      </c>
      <c r="S391" s="3">
        <f>MONTH(SalesDataTable[[#This Row],[Order Date]])</f>
        <v>3</v>
      </c>
      <c r="T391" s="2" t="str">
        <f>TEXT(SalesDataTable[[#This Row],[Order Date]],"mmm")</f>
        <v>Mar</v>
      </c>
    </row>
    <row r="392" spans="1:20" ht="15.75" x14ac:dyDescent="0.25">
      <c r="A392" s="9" t="s">
        <v>2369</v>
      </c>
      <c r="B392" s="8">
        <v>46101</v>
      </c>
      <c r="C392" s="7" t="s">
        <v>15</v>
      </c>
      <c r="D392" s="7" t="s">
        <v>19</v>
      </c>
      <c r="E392" s="7" t="s">
        <v>13</v>
      </c>
      <c r="F392" s="7" t="s">
        <v>2</v>
      </c>
      <c r="G392" s="7" t="s">
        <v>29</v>
      </c>
      <c r="H392" s="7" t="s">
        <v>28</v>
      </c>
      <c r="I392" s="3">
        <v>2</v>
      </c>
      <c r="J392" s="5">
        <v>36.340000000000003</v>
      </c>
      <c r="K392" s="6">
        <v>0</v>
      </c>
      <c r="L392" s="5">
        <v>13.8</v>
      </c>
      <c r="M392" s="5">
        <f>I392*J392*(1-K392)</f>
        <v>72.680000000000007</v>
      </c>
      <c r="N392" s="5">
        <f>I392*L392</f>
        <v>27.6</v>
      </c>
      <c r="O392" s="5">
        <f>M392-N392</f>
        <v>45.080000000000005</v>
      </c>
      <c r="P392" s="2">
        <f>IFERROR(O392/M392,0)</f>
        <v>0.620253164556962</v>
      </c>
      <c r="Q392" s="4">
        <f>YEAR(SalesDataTable[[#This Row],[Order Date]])</f>
        <v>2026</v>
      </c>
      <c r="R392" s="2" t="str">
        <f>"Q"&amp;ROUNDUP(MONTH(SalesDataTable[[#This Row],[Order Date]])/3,0)</f>
        <v>Q1</v>
      </c>
      <c r="S392" s="3">
        <f>MONTH(SalesDataTable[[#This Row],[Order Date]])</f>
        <v>3</v>
      </c>
      <c r="T392" s="2" t="str">
        <f>TEXT(SalesDataTable[[#This Row],[Order Date]],"mmm")</f>
        <v>Mar</v>
      </c>
    </row>
    <row r="393" spans="1:20" ht="15.75" x14ac:dyDescent="0.25">
      <c r="A393" s="9" t="s">
        <v>2368</v>
      </c>
      <c r="B393" s="8">
        <v>46101</v>
      </c>
      <c r="C393" s="7" t="s">
        <v>9</v>
      </c>
      <c r="D393" s="7" t="s">
        <v>8</v>
      </c>
      <c r="E393" s="7" t="s">
        <v>18</v>
      </c>
      <c r="F393" s="7" t="s">
        <v>2</v>
      </c>
      <c r="G393" s="7" t="s">
        <v>1</v>
      </c>
      <c r="H393" s="7" t="s">
        <v>0</v>
      </c>
      <c r="I393" s="3">
        <v>2</v>
      </c>
      <c r="J393" s="5">
        <v>51.29</v>
      </c>
      <c r="K393" s="6">
        <v>0</v>
      </c>
      <c r="L393" s="5">
        <v>23.15</v>
      </c>
      <c r="M393" s="5">
        <f>I393*J393*(1-K393)</f>
        <v>102.58</v>
      </c>
      <c r="N393" s="5">
        <f>I393*L393</f>
        <v>46.3</v>
      </c>
      <c r="O393" s="5">
        <f>M393-N393</f>
        <v>56.28</v>
      </c>
      <c r="P393" s="2">
        <f>IFERROR(O393/M393,0)</f>
        <v>0.54864496003119523</v>
      </c>
      <c r="Q393" s="4">
        <f>YEAR(SalesDataTable[[#This Row],[Order Date]])</f>
        <v>2026</v>
      </c>
      <c r="R393" s="2" t="str">
        <f>"Q"&amp;ROUNDUP(MONTH(SalesDataTable[[#This Row],[Order Date]])/3,0)</f>
        <v>Q1</v>
      </c>
      <c r="S393" s="3">
        <f>MONTH(SalesDataTable[[#This Row],[Order Date]])</f>
        <v>3</v>
      </c>
      <c r="T393" s="2" t="str">
        <f>TEXT(SalesDataTable[[#This Row],[Order Date]],"mmm")</f>
        <v>Mar</v>
      </c>
    </row>
    <row r="394" spans="1:20" ht="15.75" x14ac:dyDescent="0.25">
      <c r="A394" s="9" t="s">
        <v>2367</v>
      </c>
      <c r="B394" s="8">
        <v>46101</v>
      </c>
      <c r="C394" s="7" t="s">
        <v>9</v>
      </c>
      <c r="D394" s="7" t="s">
        <v>79</v>
      </c>
      <c r="E394" s="7" t="s">
        <v>60</v>
      </c>
      <c r="F394" s="7" t="s">
        <v>12</v>
      </c>
      <c r="G394" s="7" t="s">
        <v>1</v>
      </c>
      <c r="H394" s="7" t="s">
        <v>17</v>
      </c>
      <c r="I394" s="3">
        <v>6</v>
      </c>
      <c r="J394" s="5">
        <v>40.89</v>
      </c>
      <c r="K394" s="6">
        <v>0.1</v>
      </c>
      <c r="L394" s="5">
        <v>16.84</v>
      </c>
      <c r="M394" s="5">
        <f>I394*J394*(1-K394)</f>
        <v>220.80600000000001</v>
      </c>
      <c r="N394" s="5">
        <f>I394*L394</f>
        <v>101.03999999999999</v>
      </c>
      <c r="O394" s="5">
        <f>M394-N394</f>
        <v>119.76600000000002</v>
      </c>
      <c r="P394" s="2">
        <f>IFERROR(O394/M394,0)</f>
        <v>0.54240373902883077</v>
      </c>
      <c r="Q394" s="4">
        <f>YEAR(SalesDataTable[[#This Row],[Order Date]])</f>
        <v>2026</v>
      </c>
      <c r="R394" s="2" t="str">
        <f>"Q"&amp;ROUNDUP(MONTH(SalesDataTable[[#This Row],[Order Date]])/3,0)</f>
        <v>Q1</v>
      </c>
      <c r="S394" s="3">
        <f>MONTH(SalesDataTable[[#This Row],[Order Date]])</f>
        <v>3</v>
      </c>
      <c r="T394" s="2" t="str">
        <f>TEXT(SalesDataTable[[#This Row],[Order Date]],"mmm")</f>
        <v>Mar</v>
      </c>
    </row>
    <row r="395" spans="1:20" ht="15.75" x14ac:dyDescent="0.25">
      <c r="A395" s="9" t="s">
        <v>2366</v>
      </c>
      <c r="B395" s="8">
        <v>46101</v>
      </c>
      <c r="C395" s="7" t="s">
        <v>9</v>
      </c>
      <c r="D395" s="7" t="s">
        <v>47</v>
      </c>
      <c r="E395" s="7" t="s">
        <v>3</v>
      </c>
      <c r="F395" s="7" t="s">
        <v>2</v>
      </c>
      <c r="G395" s="7" t="s">
        <v>34</v>
      </c>
      <c r="H395" s="7" t="s">
        <v>121</v>
      </c>
      <c r="I395" s="3">
        <v>1</v>
      </c>
      <c r="J395" s="5">
        <v>120.63</v>
      </c>
      <c r="K395" s="6">
        <v>0</v>
      </c>
      <c r="L395" s="5">
        <v>70.28</v>
      </c>
      <c r="M395" s="5">
        <f>I395*J395*(1-K395)</f>
        <v>120.63</v>
      </c>
      <c r="N395" s="5">
        <f>I395*L395</f>
        <v>70.28</v>
      </c>
      <c r="O395" s="5">
        <f>M395-N395</f>
        <v>50.349999999999994</v>
      </c>
      <c r="P395" s="2">
        <f>IFERROR(O395/M395,0)</f>
        <v>0.41739202520102792</v>
      </c>
      <c r="Q395" s="4">
        <f>YEAR(SalesDataTable[[#This Row],[Order Date]])</f>
        <v>2026</v>
      </c>
      <c r="R395" s="2" t="str">
        <f>"Q"&amp;ROUNDUP(MONTH(SalesDataTable[[#This Row],[Order Date]])/3,0)</f>
        <v>Q1</v>
      </c>
      <c r="S395" s="3">
        <f>MONTH(SalesDataTable[[#This Row],[Order Date]])</f>
        <v>3</v>
      </c>
      <c r="T395" s="2" t="str">
        <f>TEXT(SalesDataTable[[#This Row],[Order Date]],"mmm")</f>
        <v>Mar</v>
      </c>
    </row>
    <row r="396" spans="1:20" ht="15.75" x14ac:dyDescent="0.25">
      <c r="A396" s="9" t="s">
        <v>2365</v>
      </c>
      <c r="B396" s="8">
        <v>46101</v>
      </c>
      <c r="C396" s="7" t="s">
        <v>15</v>
      </c>
      <c r="D396" s="7" t="s">
        <v>19</v>
      </c>
      <c r="E396" s="7" t="s">
        <v>60</v>
      </c>
      <c r="F396" s="7" t="s">
        <v>2</v>
      </c>
      <c r="G396" s="7" t="s">
        <v>1</v>
      </c>
      <c r="H396" s="7" t="s">
        <v>11</v>
      </c>
      <c r="I396" s="3">
        <v>5</v>
      </c>
      <c r="J396" s="5">
        <v>82.64</v>
      </c>
      <c r="K396" s="6">
        <v>0.1</v>
      </c>
      <c r="L396" s="5">
        <v>43.52</v>
      </c>
      <c r="M396" s="5">
        <f>I396*J396*(1-K396)</f>
        <v>371.88</v>
      </c>
      <c r="N396" s="5">
        <f>I396*L396</f>
        <v>217.60000000000002</v>
      </c>
      <c r="O396" s="5">
        <f>M396-N396</f>
        <v>154.27999999999997</v>
      </c>
      <c r="P396" s="2">
        <f>IFERROR(O396/M396,0)</f>
        <v>0.41486501021834993</v>
      </c>
      <c r="Q396" s="4">
        <f>YEAR(SalesDataTable[[#This Row],[Order Date]])</f>
        <v>2026</v>
      </c>
      <c r="R396" s="2" t="str">
        <f>"Q"&amp;ROUNDUP(MONTH(SalesDataTable[[#This Row],[Order Date]])/3,0)</f>
        <v>Q1</v>
      </c>
      <c r="S396" s="3">
        <f>MONTH(SalesDataTable[[#This Row],[Order Date]])</f>
        <v>3</v>
      </c>
      <c r="T396" s="2" t="str">
        <f>TEXT(SalesDataTable[[#This Row],[Order Date]],"mmm")</f>
        <v>Mar</v>
      </c>
    </row>
    <row r="397" spans="1:20" ht="15.75" x14ac:dyDescent="0.25">
      <c r="A397" s="9" t="s">
        <v>2364</v>
      </c>
      <c r="B397" s="8">
        <v>46101</v>
      </c>
      <c r="C397" s="7" t="s">
        <v>9</v>
      </c>
      <c r="D397" s="7" t="s">
        <v>30</v>
      </c>
      <c r="E397" s="7" t="s">
        <v>3</v>
      </c>
      <c r="F397" s="7" t="s">
        <v>12</v>
      </c>
      <c r="G397" s="7" t="s">
        <v>22</v>
      </c>
      <c r="H397" s="7" t="s">
        <v>21</v>
      </c>
      <c r="I397" s="3">
        <v>2</v>
      </c>
      <c r="J397" s="5">
        <v>72.459999999999994</v>
      </c>
      <c r="K397" s="6">
        <v>0</v>
      </c>
      <c r="L397" s="5">
        <v>33.31</v>
      </c>
      <c r="M397" s="5">
        <f>I397*J397*(1-K397)</f>
        <v>144.91999999999999</v>
      </c>
      <c r="N397" s="5">
        <f>I397*L397</f>
        <v>66.62</v>
      </c>
      <c r="O397" s="5">
        <f>M397-N397</f>
        <v>78.299999999999983</v>
      </c>
      <c r="P397" s="2">
        <f>IFERROR(O397/M397,0)</f>
        <v>0.54029809550096597</v>
      </c>
      <c r="Q397" s="4">
        <f>YEAR(SalesDataTable[[#This Row],[Order Date]])</f>
        <v>2026</v>
      </c>
      <c r="R397" s="2" t="str">
        <f>"Q"&amp;ROUNDUP(MONTH(SalesDataTable[[#This Row],[Order Date]])/3,0)</f>
        <v>Q1</v>
      </c>
      <c r="S397" s="3">
        <f>MONTH(SalesDataTable[[#This Row],[Order Date]])</f>
        <v>3</v>
      </c>
      <c r="T397" s="2" t="str">
        <f>TEXT(SalesDataTable[[#This Row],[Order Date]],"mmm")</f>
        <v>Mar</v>
      </c>
    </row>
    <row r="398" spans="1:20" ht="15.75" x14ac:dyDescent="0.25">
      <c r="A398" s="9" t="s">
        <v>2363</v>
      </c>
      <c r="B398" s="8">
        <v>46101</v>
      </c>
      <c r="C398" s="7" t="s">
        <v>9</v>
      </c>
      <c r="D398" s="7" t="s">
        <v>8</v>
      </c>
      <c r="E398" s="7" t="s">
        <v>18</v>
      </c>
      <c r="F398" s="7" t="s">
        <v>2</v>
      </c>
      <c r="G398" s="7" t="s">
        <v>34</v>
      </c>
      <c r="H398" s="7" t="s">
        <v>83</v>
      </c>
      <c r="I398" s="3">
        <v>2</v>
      </c>
      <c r="J398" s="5">
        <v>40.659999999999997</v>
      </c>
      <c r="K398" s="6">
        <v>0.1</v>
      </c>
      <c r="L398" s="5">
        <v>14.63</v>
      </c>
      <c r="M398" s="5">
        <f>I398*J398*(1-K398)</f>
        <v>73.188000000000002</v>
      </c>
      <c r="N398" s="5">
        <f>I398*L398</f>
        <v>29.26</v>
      </c>
      <c r="O398" s="5">
        <f>M398-N398</f>
        <v>43.927999999999997</v>
      </c>
      <c r="P398" s="2">
        <f>IFERROR(O398/M398,0)</f>
        <v>0.60020768431983385</v>
      </c>
      <c r="Q398" s="4">
        <f>YEAR(SalesDataTable[[#This Row],[Order Date]])</f>
        <v>2026</v>
      </c>
      <c r="R398" s="2" t="str">
        <f>"Q"&amp;ROUNDUP(MONTH(SalesDataTable[[#This Row],[Order Date]])/3,0)</f>
        <v>Q1</v>
      </c>
      <c r="S398" s="3">
        <f>MONTH(SalesDataTable[[#This Row],[Order Date]])</f>
        <v>3</v>
      </c>
      <c r="T398" s="2" t="str">
        <f>TEXT(SalesDataTable[[#This Row],[Order Date]],"mmm")</f>
        <v>Mar</v>
      </c>
    </row>
    <row r="399" spans="1:20" ht="15.75" x14ac:dyDescent="0.25">
      <c r="A399" s="9" t="s">
        <v>2362</v>
      </c>
      <c r="B399" s="8">
        <v>46102</v>
      </c>
      <c r="C399" s="7" t="s">
        <v>9</v>
      </c>
      <c r="D399" s="7" t="s">
        <v>8</v>
      </c>
      <c r="E399" s="7" t="s">
        <v>18</v>
      </c>
      <c r="F399" s="7" t="s">
        <v>2</v>
      </c>
      <c r="G399" s="7" t="s">
        <v>1</v>
      </c>
      <c r="H399" s="7" t="s">
        <v>17</v>
      </c>
      <c r="I399" s="3">
        <v>1</v>
      </c>
      <c r="J399" s="5">
        <v>40.5</v>
      </c>
      <c r="K399" s="6">
        <v>0.05</v>
      </c>
      <c r="L399" s="5">
        <v>17.16</v>
      </c>
      <c r="M399" s="5">
        <f>I399*J399*(1-K399)</f>
        <v>38.475000000000001</v>
      </c>
      <c r="N399" s="5">
        <f>I399*L399</f>
        <v>17.16</v>
      </c>
      <c r="O399" s="5">
        <f>M399-N399</f>
        <v>21.315000000000001</v>
      </c>
      <c r="P399" s="2">
        <f>IFERROR(O399/M399,0)</f>
        <v>0.55399610136452238</v>
      </c>
      <c r="Q399" s="4">
        <f>YEAR(SalesDataTable[[#This Row],[Order Date]])</f>
        <v>2026</v>
      </c>
      <c r="R399" s="2" t="str">
        <f>"Q"&amp;ROUNDUP(MONTH(SalesDataTable[[#This Row],[Order Date]])/3,0)</f>
        <v>Q1</v>
      </c>
      <c r="S399" s="3">
        <f>MONTH(SalesDataTable[[#This Row],[Order Date]])</f>
        <v>3</v>
      </c>
      <c r="T399" s="2" t="str">
        <f>TEXT(SalesDataTable[[#This Row],[Order Date]],"mmm")</f>
        <v>Mar</v>
      </c>
    </row>
    <row r="400" spans="1:20" ht="15.75" x14ac:dyDescent="0.25">
      <c r="A400" s="9" t="s">
        <v>2361</v>
      </c>
      <c r="B400" s="8">
        <v>46102</v>
      </c>
      <c r="C400" s="7" t="s">
        <v>5</v>
      </c>
      <c r="D400" s="7" t="s">
        <v>66</v>
      </c>
      <c r="E400" s="7" t="s">
        <v>3</v>
      </c>
      <c r="F400" s="7" t="s">
        <v>12</v>
      </c>
      <c r="G400" s="7" t="s">
        <v>22</v>
      </c>
      <c r="H400" s="7" t="s">
        <v>21</v>
      </c>
      <c r="I400" s="3">
        <v>1</v>
      </c>
      <c r="J400" s="5">
        <v>72.16</v>
      </c>
      <c r="K400" s="6">
        <v>0</v>
      </c>
      <c r="L400" s="5">
        <v>33.11</v>
      </c>
      <c r="M400" s="5">
        <f>I400*J400*(1-K400)</f>
        <v>72.16</v>
      </c>
      <c r="N400" s="5">
        <f>I400*L400</f>
        <v>33.11</v>
      </c>
      <c r="O400" s="5">
        <f>M400-N400</f>
        <v>39.049999999999997</v>
      </c>
      <c r="P400" s="2">
        <f>IFERROR(O400/M400,0)</f>
        <v>0.54115853658536583</v>
      </c>
      <c r="Q400" s="4">
        <f>YEAR(SalesDataTable[[#This Row],[Order Date]])</f>
        <v>2026</v>
      </c>
      <c r="R400" s="2" t="str">
        <f>"Q"&amp;ROUNDUP(MONTH(SalesDataTable[[#This Row],[Order Date]])/3,0)</f>
        <v>Q1</v>
      </c>
      <c r="S400" s="3">
        <f>MONTH(SalesDataTable[[#This Row],[Order Date]])</f>
        <v>3</v>
      </c>
      <c r="T400" s="2" t="str">
        <f>TEXT(SalesDataTable[[#This Row],[Order Date]],"mmm")</f>
        <v>Mar</v>
      </c>
    </row>
    <row r="401" spans="1:20" ht="15.75" x14ac:dyDescent="0.25">
      <c r="A401" s="9" t="s">
        <v>2360</v>
      </c>
      <c r="B401" s="8">
        <v>46102</v>
      </c>
      <c r="C401" s="7" t="s">
        <v>5</v>
      </c>
      <c r="D401" s="7" t="s">
        <v>69</v>
      </c>
      <c r="E401" s="7" t="s">
        <v>18</v>
      </c>
      <c r="F401" s="7" t="s">
        <v>12</v>
      </c>
      <c r="G401" s="7" t="s">
        <v>29</v>
      </c>
      <c r="H401" s="7" t="s">
        <v>88</v>
      </c>
      <c r="I401" s="3">
        <v>1</v>
      </c>
      <c r="J401" s="5">
        <v>161.93</v>
      </c>
      <c r="K401" s="6">
        <v>0.15</v>
      </c>
      <c r="L401" s="5">
        <v>87.5</v>
      </c>
      <c r="M401" s="5">
        <f>I401*J401*(1-K401)</f>
        <v>137.6405</v>
      </c>
      <c r="N401" s="5">
        <f>I401*L401</f>
        <v>87.5</v>
      </c>
      <c r="O401" s="5">
        <f>M401-N401</f>
        <v>50.140500000000003</v>
      </c>
      <c r="P401" s="2">
        <f>IFERROR(O401/M401,0)</f>
        <v>0.36428594781332529</v>
      </c>
      <c r="Q401" s="4">
        <f>YEAR(SalesDataTable[[#This Row],[Order Date]])</f>
        <v>2026</v>
      </c>
      <c r="R401" s="2" t="str">
        <f>"Q"&amp;ROUNDUP(MONTH(SalesDataTable[[#This Row],[Order Date]])/3,0)</f>
        <v>Q1</v>
      </c>
      <c r="S401" s="3">
        <f>MONTH(SalesDataTable[[#This Row],[Order Date]])</f>
        <v>3</v>
      </c>
      <c r="T401" s="2" t="str">
        <f>TEXT(SalesDataTable[[#This Row],[Order Date]],"mmm")</f>
        <v>Mar</v>
      </c>
    </row>
    <row r="402" spans="1:20" ht="15.75" x14ac:dyDescent="0.25">
      <c r="A402" s="9" t="s">
        <v>2359</v>
      </c>
      <c r="B402" s="8">
        <v>46102</v>
      </c>
      <c r="C402" s="7" t="s">
        <v>42</v>
      </c>
      <c r="D402" s="7" t="s">
        <v>119</v>
      </c>
      <c r="E402" s="7" t="s">
        <v>3</v>
      </c>
      <c r="F402" s="7" t="s">
        <v>23</v>
      </c>
      <c r="G402" s="7" t="s">
        <v>26</v>
      </c>
      <c r="H402" s="7" t="s">
        <v>56</v>
      </c>
      <c r="I402" s="3">
        <v>3</v>
      </c>
      <c r="J402" s="5">
        <v>348.54</v>
      </c>
      <c r="K402" s="6">
        <v>0.1</v>
      </c>
      <c r="L402" s="5">
        <v>200.3</v>
      </c>
      <c r="M402" s="5">
        <f>I402*J402*(1-K402)</f>
        <v>941.05800000000011</v>
      </c>
      <c r="N402" s="5">
        <f>I402*L402</f>
        <v>600.90000000000009</v>
      </c>
      <c r="O402" s="5">
        <f>M402-N402</f>
        <v>340.15800000000002</v>
      </c>
      <c r="P402" s="2">
        <f>IFERROR(O402/M402,0)</f>
        <v>0.36146337420222768</v>
      </c>
      <c r="Q402" s="4">
        <f>YEAR(SalesDataTable[[#This Row],[Order Date]])</f>
        <v>2026</v>
      </c>
      <c r="R402" s="2" t="str">
        <f>"Q"&amp;ROUNDUP(MONTH(SalesDataTable[[#This Row],[Order Date]])/3,0)</f>
        <v>Q1</v>
      </c>
      <c r="S402" s="3">
        <f>MONTH(SalesDataTable[[#This Row],[Order Date]])</f>
        <v>3</v>
      </c>
      <c r="T402" s="2" t="str">
        <f>TEXT(SalesDataTable[[#This Row],[Order Date]],"mmm")</f>
        <v>Mar</v>
      </c>
    </row>
    <row r="403" spans="1:20" ht="15.75" x14ac:dyDescent="0.25">
      <c r="A403" s="9" t="s">
        <v>2358</v>
      </c>
      <c r="B403" s="8">
        <v>46102</v>
      </c>
      <c r="C403" s="7" t="s">
        <v>5</v>
      </c>
      <c r="D403" s="7" t="s">
        <v>76</v>
      </c>
      <c r="E403" s="7" t="s">
        <v>3</v>
      </c>
      <c r="F403" s="7" t="s">
        <v>23</v>
      </c>
      <c r="G403" s="7" t="s">
        <v>34</v>
      </c>
      <c r="H403" s="7" t="s">
        <v>33</v>
      </c>
      <c r="I403" s="3">
        <v>3</v>
      </c>
      <c r="J403" s="5">
        <v>50.46</v>
      </c>
      <c r="K403" s="6">
        <v>0.1</v>
      </c>
      <c r="L403" s="5">
        <v>21.9</v>
      </c>
      <c r="M403" s="5">
        <f>I403*J403*(1-K403)</f>
        <v>136.24199999999999</v>
      </c>
      <c r="N403" s="5">
        <f>I403*L403</f>
        <v>65.699999999999989</v>
      </c>
      <c r="O403" s="5">
        <f>M403-N403</f>
        <v>70.542000000000002</v>
      </c>
      <c r="P403" s="2">
        <f>IFERROR(O403/M403,0)</f>
        <v>0.51776985070683057</v>
      </c>
      <c r="Q403" s="4">
        <f>YEAR(SalesDataTable[[#This Row],[Order Date]])</f>
        <v>2026</v>
      </c>
      <c r="R403" s="2" t="str">
        <f>"Q"&amp;ROUNDUP(MONTH(SalesDataTable[[#This Row],[Order Date]])/3,0)</f>
        <v>Q1</v>
      </c>
      <c r="S403" s="3">
        <f>MONTH(SalesDataTable[[#This Row],[Order Date]])</f>
        <v>3</v>
      </c>
      <c r="T403" s="2" t="str">
        <f>TEXT(SalesDataTable[[#This Row],[Order Date]],"mmm")</f>
        <v>Mar</v>
      </c>
    </row>
    <row r="404" spans="1:20" ht="15.75" x14ac:dyDescent="0.25">
      <c r="A404" s="9" t="s">
        <v>2357</v>
      </c>
      <c r="B404" s="8">
        <v>46102</v>
      </c>
      <c r="C404" s="7" t="s">
        <v>15</v>
      </c>
      <c r="D404" s="7" t="s">
        <v>19</v>
      </c>
      <c r="E404" s="7" t="s">
        <v>18</v>
      </c>
      <c r="F404" s="7" t="s">
        <v>2</v>
      </c>
      <c r="G404" s="7" t="s">
        <v>26</v>
      </c>
      <c r="H404" s="7" t="s">
        <v>65</v>
      </c>
      <c r="I404" s="3">
        <v>1</v>
      </c>
      <c r="J404" s="5">
        <v>83.62</v>
      </c>
      <c r="K404" s="6">
        <v>0</v>
      </c>
      <c r="L404" s="5">
        <v>39.15</v>
      </c>
      <c r="M404" s="5">
        <f>I404*J404*(1-K404)</f>
        <v>83.62</v>
      </c>
      <c r="N404" s="5">
        <f>I404*L404</f>
        <v>39.15</v>
      </c>
      <c r="O404" s="5">
        <f>M404-N404</f>
        <v>44.470000000000006</v>
      </c>
      <c r="P404" s="2">
        <f>IFERROR(O404/M404,0)</f>
        <v>0.53181057163358048</v>
      </c>
      <c r="Q404" s="4">
        <f>YEAR(SalesDataTable[[#This Row],[Order Date]])</f>
        <v>2026</v>
      </c>
      <c r="R404" s="2" t="str">
        <f>"Q"&amp;ROUNDUP(MONTH(SalesDataTable[[#This Row],[Order Date]])/3,0)</f>
        <v>Q1</v>
      </c>
      <c r="S404" s="3">
        <f>MONTH(SalesDataTable[[#This Row],[Order Date]])</f>
        <v>3</v>
      </c>
      <c r="T404" s="2" t="str">
        <f>TEXT(SalesDataTable[[#This Row],[Order Date]],"mmm")</f>
        <v>Mar</v>
      </c>
    </row>
    <row r="405" spans="1:20" ht="15.75" x14ac:dyDescent="0.25">
      <c r="A405" s="9" t="s">
        <v>2356</v>
      </c>
      <c r="B405" s="8">
        <v>46102</v>
      </c>
      <c r="C405" s="7" t="s">
        <v>9</v>
      </c>
      <c r="D405" s="7" t="s">
        <v>8</v>
      </c>
      <c r="E405" s="7" t="s">
        <v>60</v>
      </c>
      <c r="F405" s="7" t="s">
        <v>12</v>
      </c>
      <c r="G405" s="7" t="s">
        <v>1</v>
      </c>
      <c r="H405" s="7" t="s">
        <v>0</v>
      </c>
      <c r="I405" s="3">
        <v>6</v>
      </c>
      <c r="J405" s="5">
        <v>51.07</v>
      </c>
      <c r="K405" s="6">
        <v>0.1</v>
      </c>
      <c r="L405" s="5">
        <v>22.68</v>
      </c>
      <c r="M405" s="5">
        <f>I405*J405*(1-K405)</f>
        <v>275.77800000000002</v>
      </c>
      <c r="N405" s="5">
        <f>I405*L405</f>
        <v>136.07999999999998</v>
      </c>
      <c r="O405" s="5">
        <f>M405-N405</f>
        <v>139.69800000000004</v>
      </c>
      <c r="P405" s="2">
        <f>IFERROR(O405/M405,0)</f>
        <v>0.50655962404542798</v>
      </c>
      <c r="Q405" s="4">
        <f>YEAR(SalesDataTable[[#This Row],[Order Date]])</f>
        <v>2026</v>
      </c>
      <c r="R405" s="2" t="str">
        <f>"Q"&amp;ROUNDUP(MONTH(SalesDataTable[[#This Row],[Order Date]])/3,0)</f>
        <v>Q1</v>
      </c>
      <c r="S405" s="3">
        <f>MONTH(SalesDataTable[[#This Row],[Order Date]])</f>
        <v>3</v>
      </c>
      <c r="T405" s="2" t="str">
        <f>TEXT(SalesDataTable[[#This Row],[Order Date]],"mmm")</f>
        <v>Mar</v>
      </c>
    </row>
    <row r="406" spans="1:20" ht="15.75" x14ac:dyDescent="0.25">
      <c r="A406" s="9" t="s">
        <v>2355</v>
      </c>
      <c r="B406" s="8">
        <v>46103</v>
      </c>
      <c r="C406" s="7" t="s">
        <v>9</v>
      </c>
      <c r="D406" s="7" t="s">
        <v>45</v>
      </c>
      <c r="E406" s="7" t="s">
        <v>3</v>
      </c>
      <c r="F406" s="7" t="s">
        <v>2</v>
      </c>
      <c r="G406" s="7" t="s">
        <v>29</v>
      </c>
      <c r="H406" s="7" t="s">
        <v>39</v>
      </c>
      <c r="I406" s="3">
        <v>3</v>
      </c>
      <c r="J406" s="5">
        <v>47.02</v>
      </c>
      <c r="K406" s="6">
        <v>0.1</v>
      </c>
      <c r="L406" s="5">
        <v>17.989999999999998</v>
      </c>
      <c r="M406" s="5">
        <f>I406*J406*(1-K406)</f>
        <v>126.95400000000001</v>
      </c>
      <c r="N406" s="5">
        <f>I406*L406</f>
        <v>53.97</v>
      </c>
      <c r="O406" s="5">
        <f>M406-N406</f>
        <v>72.984000000000009</v>
      </c>
      <c r="P406" s="2">
        <f>IFERROR(O406/M406,0)</f>
        <v>0.57488539155914742</v>
      </c>
      <c r="Q406" s="4">
        <f>YEAR(SalesDataTable[[#This Row],[Order Date]])</f>
        <v>2026</v>
      </c>
      <c r="R406" s="2" t="str">
        <f>"Q"&amp;ROUNDUP(MONTH(SalesDataTable[[#This Row],[Order Date]])/3,0)</f>
        <v>Q1</v>
      </c>
      <c r="S406" s="3">
        <f>MONTH(SalesDataTable[[#This Row],[Order Date]])</f>
        <v>3</v>
      </c>
      <c r="T406" s="2" t="str">
        <f>TEXT(SalesDataTable[[#This Row],[Order Date]],"mmm")</f>
        <v>Mar</v>
      </c>
    </row>
    <row r="407" spans="1:20" ht="15.75" x14ac:dyDescent="0.25">
      <c r="A407" s="9" t="s">
        <v>2354</v>
      </c>
      <c r="B407" s="8">
        <v>46103</v>
      </c>
      <c r="C407" s="7" t="s">
        <v>5</v>
      </c>
      <c r="D407" s="7" t="s">
        <v>69</v>
      </c>
      <c r="E407" s="7" t="s">
        <v>18</v>
      </c>
      <c r="F407" s="7" t="s">
        <v>23</v>
      </c>
      <c r="G407" s="7" t="s">
        <v>29</v>
      </c>
      <c r="H407" s="7" t="s">
        <v>39</v>
      </c>
      <c r="I407" s="3">
        <v>1</v>
      </c>
      <c r="J407" s="5">
        <v>47.1</v>
      </c>
      <c r="K407" s="6">
        <v>0.05</v>
      </c>
      <c r="L407" s="5">
        <v>18.48</v>
      </c>
      <c r="M407" s="5">
        <f>I407*J407*(1-K407)</f>
        <v>44.744999999999997</v>
      </c>
      <c r="N407" s="5">
        <f>I407*L407</f>
        <v>18.48</v>
      </c>
      <c r="O407" s="5">
        <f>M407-N407</f>
        <v>26.264999999999997</v>
      </c>
      <c r="P407" s="2">
        <f>IFERROR(O407/M407,0)</f>
        <v>0.58699296010727453</v>
      </c>
      <c r="Q407" s="4">
        <f>YEAR(SalesDataTable[[#This Row],[Order Date]])</f>
        <v>2026</v>
      </c>
      <c r="R407" s="2" t="str">
        <f>"Q"&amp;ROUNDUP(MONTH(SalesDataTable[[#This Row],[Order Date]])/3,0)</f>
        <v>Q1</v>
      </c>
      <c r="S407" s="3">
        <f>MONTH(SalesDataTable[[#This Row],[Order Date]])</f>
        <v>3</v>
      </c>
      <c r="T407" s="2" t="str">
        <f>TEXT(SalesDataTable[[#This Row],[Order Date]],"mmm")</f>
        <v>Mar</v>
      </c>
    </row>
    <row r="408" spans="1:20" ht="15.75" x14ac:dyDescent="0.25">
      <c r="A408" s="9" t="s">
        <v>2353</v>
      </c>
      <c r="B408" s="8">
        <v>46103</v>
      </c>
      <c r="C408" s="7" t="s">
        <v>15</v>
      </c>
      <c r="D408" s="7" t="s">
        <v>19</v>
      </c>
      <c r="E408" s="7" t="s">
        <v>3</v>
      </c>
      <c r="F408" s="7" t="s">
        <v>23</v>
      </c>
      <c r="G408" s="7" t="s">
        <v>29</v>
      </c>
      <c r="H408" s="7" t="s">
        <v>72</v>
      </c>
      <c r="I408" s="3">
        <v>2</v>
      </c>
      <c r="J408" s="5">
        <v>131.38999999999999</v>
      </c>
      <c r="K408" s="6">
        <v>0</v>
      </c>
      <c r="L408" s="5">
        <v>66.91</v>
      </c>
      <c r="M408" s="5">
        <f>I408*J408*(1-K408)</f>
        <v>262.77999999999997</v>
      </c>
      <c r="N408" s="5">
        <f>I408*L408</f>
        <v>133.82</v>
      </c>
      <c r="O408" s="5">
        <f>M408-N408</f>
        <v>128.95999999999998</v>
      </c>
      <c r="P408" s="2">
        <f>IFERROR(O408/M408,0)</f>
        <v>0.49075272090722277</v>
      </c>
      <c r="Q408" s="4">
        <f>YEAR(SalesDataTable[[#This Row],[Order Date]])</f>
        <v>2026</v>
      </c>
      <c r="R408" s="2" t="str">
        <f>"Q"&amp;ROUNDUP(MONTH(SalesDataTable[[#This Row],[Order Date]])/3,0)</f>
        <v>Q1</v>
      </c>
      <c r="S408" s="3">
        <f>MONTH(SalesDataTable[[#This Row],[Order Date]])</f>
        <v>3</v>
      </c>
      <c r="T408" s="2" t="str">
        <f>TEXT(SalesDataTable[[#This Row],[Order Date]],"mmm")</f>
        <v>Mar</v>
      </c>
    </row>
    <row r="409" spans="1:20" ht="15.75" x14ac:dyDescent="0.25">
      <c r="A409" s="9" t="s">
        <v>2352</v>
      </c>
      <c r="B409" s="8">
        <v>46103</v>
      </c>
      <c r="C409" s="7" t="s">
        <v>9</v>
      </c>
      <c r="D409" s="7" t="s">
        <v>79</v>
      </c>
      <c r="E409" s="7" t="s">
        <v>18</v>
      </c>
      <c r="F409" s="7" t="s">
        <v>2</v>
      </c>
      <c r="G409" s="7" t="s">
        <v>34</v>
      </c>
      <c r="H409" s="7" t="s">
        <v>121</v>
      </c>
      <c r="I409" s="3">
        <v>1</v>
      </c>
      <c r="J409" s="5">
        <v>120.16</v>
      </c>
      <c r="K409" s="6">
        <v>0.15</v>
      </c>
      <c r="L409" s="5">
        <v>68.33</v>
      </c>
      <c r="M409" s="5">
        <f>I409*J409*(1-K409)</f>
        <v>102.136</v>
      </c>
      <c r="N409" s="5">
        <f>I409*L409</f>
        <v>68.33</v>
      </c>
      <c r="O409" s="5">
        <f>M409-N409</f>
        <v>33.805999999999997</v>
      </c>
      <c r="P409" s="2">
        <f>IFERROR(O409/M409,0)</f>
        <v>0.33099005247904756</v>
      </c>
      <c r="Q409" s="4">
        <f>YEAR(SalesDataTable[[#This Row],[Order Date]])</f>
        <v>2026</v>
      </c>
      <c r="R409" s="2" t="str">
        <f>"Q"&amp;ROUNDUP(MONTH(SalesDataTable[[#This Row],[Order Date]])/3,0)</f>
        <v>Q1</v>
      </c>
      <c r="S409" s="3">
        <f>MONTH(SalesDataTable[[#This Row],[Order Date]])</f>
        <v>3</v>
      </c>
      <c r="T409" s="2" t="str">
        <f>TEXT(SalesDataTable[[#This Row],[Order Date]],"mmm")</f>
        <v>Mar</v>
      </c>
    </row>
    <row r="410" spans="1:20" ht="15.75" x14ac:dyDescent="0.25">
      <c r="A410" s="9" t="s">
        <v>2351</v>
      </c>
      <c r="B410" s="8">
        <v>46103</v>
      </c>
      <c r="C410" s="7" t="s">
        <v>15</v>
      </c>
      <c r="D410" s="7" t="s">
        <v>61</v>
      </c>
      <c r="E410" s="7" t="s">
        <v>13</v>
      </c>
      <c r="F410" s="7" t="s">
        <v>23</v>
      </c>
      <c r="G410" s="7" t="s">
        <v>26</v>
      </c>
      <c r="H410" s="7" t="s">
        <v>25</v>
      </c>
      <c r="I410" s="3">
        <v>1</v>
      </c>
      <c r="J410" s="5">
        <v>196.48</v>
      </c>
      <c r="K410" s="6">
        <v>0</v>
      </c>
      <c r="L410" s="5">
        <v>101.29</v>
      </c>
      <c r="M410" s="5">
        <f>I410*J410*(1-K410)</f>
        <v>196.48</v>
      </c>
      <c r="N410" s="5">
        <f>I410*L410</f>
        <v>101.29</v>
      </c>
      <c r="O410" s="5">
        <f>M410-N410</f>
        <v>95.189999999999984</v>
      </c>
      <c r="P410" s="2">
        <f>IFERROR(O410/M410,0)</f>
        <v>0.48447679153094458</v>
      </c>
      <c r="Q410" s="4">
        <f>YEAR(SalesDataTable[[#This Row],[Order Date]])</f>
        <v>2026</v>
      </c>
      <c r="R410" s="2" t="str">
        <f>"Q"&amp;ROUNDUP(MONTH(SalesDataTable[[#This Row],[Order Date]])/3,0)</f>
        <v>Q1</v>
      </c>
      <c r="S410" s="3">
        <f>MONTH(SalesDataTable[[#This Row],[Order Date]])</f>
        <v>3</v>
      </c>
      <c r="T410" s="2" t="str">
        <f>TEXT(SalesDataTable[[#This Row],[Order Date]],"mmm")</f>
        <v>Mar</v>
      </c>
    </row>
    <row r="411" spans="1:20" ht="15.75" x14ac:dyDescent="0.25">
      <c r="A411" s="9" t="s">
        <v>2350</v>
      </c>
      <c r="B411" s="8">
        <v>46103</v>
      </c>
      <c r="C411" s="7" t="s">
        <v>9</v>
      </c>
      <c r="D411" s="7" t="s">
        <v>45</v>
      </c>
      <c r="E411" s="7" t="s">
        <v>18</v>
      </c>
      <c r="F411" s="7" t="s">
        <v>12</v>
      </c>
      <c r="G411" s="7" t="s">
        <v>29</v>
      </c>
      <c r="H411" s="7" t="s">
        <v>28</v>
      </c>
      <c r="I411" s="3">
        <v>1</v>
      </c>
      <c r="J411" s="5">
        <v>36.520000000000003</v>
      </c>
      <c r="K411" s="6">
        <v>0</v>
      </c>
      <c r="L411" s="5">
        <v>13.96</v>
      </c>
      <c r="M411" s="5">
        <f>I411*J411*(1-K411)</f>
        <v>36.520000000000003</v>
      </c>
      <c r="N411" s="5">
        <f>I411*L411</f>
        <v>13.96</v>
      </c>
      <c r="O411" s="5">
        <f>M411-N411</f>
        <v>22.560000000000002</v>
      </c>
      <c r="P411" s="2">
        <f>IFERROR(O411/M411,0)</f>
        <v>0.61774370208105145</v>
      </c>
      <c r="Q411" s="4">
        <f>YEAR(SalesDataTable[[#This Row],[Order Date]])</f>
        <v>2026</v>
      </c>
      <c r="R411" s="2" t="str">
        <f>"Q"&amp;ROUNDUP(MONTH(SalesDataTable[[#This Row],[Order Date]])/3,0)</f>
        <v>Q1</v>
      </c>
      <c r="S411" s="3">
        <f>MONTH(SalesDataTable[[#This Row],[Order Date]])</f>
        <v>3</v>
      </c>
      <c r="T411" s="2" t="str">
        <f>TEXT(SalesDataTable[[#This Row],[Order Date]],"mmm")</f>
        <v>Mar</v>
      </c>
    </row>
    <row r="412" spans="1:20" ht="15.75" x14ac:dyDescent="0.25">
      <c r="A412" s="9" t="s">
        <v>2349</v>
      </c>
      <c r="B412" s="8">
        <v>46103</v>
      </c>
      <c r="C412" s="7" t="s">
        <v>9</v>
      </c>
      <c r="D412" s="7" t="s">
        <v>8</v>
      </c>
      <c r="E412" s="7" t="s">
        <v>13</v>
      </c>
      <c r="F412" s="7" t="s">
        <v>12</v>
      </c>
      <c r="G412" s="7" t="s">
        <v>34</v>
      </c>
      <c r="H412" s="7" t="s">
        <v>33</v>
      </c>
      <c r="I412" s="3">
        <v>4</v>
      </c>
      <c r="J412" s="5">
        <v>49.71</v>
      </c>
      <c r="K412" s="6">
        <v>0.1</v>
      </c>
      <c r="L412" s="5">
        <v>22.46</v>
      </c>
      <c r="M412" s="5">
        <f>I412*J412*(1-K412)</f>
        <v>178.95600000000002</v>
      </c>
      <c r="N412" s="5">
        <f>I412*L412</f>
        <v>89.84</v>
      </c>
      <c r="O412" s="5">
        <f>M412-N412</f>
        <v>89.116000000000014</v>
      </c>
      <c r="P412" s="2">
        <f>IFERROR(O412/M412,0)</f>
        <v>0.49797715639598561</v>
      </c>
      <c r="Q412" s="4">
        <f>YEAR(SalesDataTable[[#This Row],[Order Date]])</f>
        <v>2026</v>
      </c>
      <c r="R412" s="2" t="str">
        <f>"Q"&amp;ROUNDUP(MONTH(SalesDataTable[[#This Row],[Order Date]])/3,0)</f>
        <v>Q1</v>
      </c>
      <c r="S412" s="3">
        <f>MONTH(SalesDataTable[[#This Row],[Order Date]])</f>
        <v>3</v>
      </c>
      <c r="T412" s="2" t="str">
        <f>TEXT(SalesDataTable[[#This Row],[Order Date]],"mmm")</f>
        <v>Mar</v>
      </c>
    </row>
    <row r="413" spans="1:20" ht="15.75" x14ac:dyDescent="0.25">
      <c r="A413" s="9" t="s">
        <v>2348</v>
      </c>
      <c r="B413" s="8">
        <v>46103</v>
      </c>
      <c r="C413" s="7" t="s">
        <v>42</v>
      </c>
      <c r="D413" s="7" t="s">
        <v>95</v>
      </c>
      <c r="E413" s="7" t="s">
        <v>3</v>
      </c>
      <c r="F413" s="7" t="s">
        <v>23</v>
      </c>
      <c r="G413" s="7" t="s">
        <v>26</v>
      </c>
      <c r="H413" s="7" t="s">
        <v>65</v>
      </c>
      <c r="I413" s="3">
        <v>1</v>
      </c>
      <c r="J413" s="5">
        <v>81.209999999999994</v>
      </c>
      <c r="K413" s="6">
        <v>0.05</v>
      </c>
      <c r="L413" s="5">
        <v>40.44</v>
      </c>
      <c r="M413" s="5">
        <f>I413*J413*(1-K413)</f>
        <v>77.149499999999989</v>
      </c>
      <c r="N413" s="5">
        <f>I413*L413</f>
        <v>40.44</v>
      </c>
      <c r="O413" s="5">
        <f>M413-N413</f>
        <v>36.709499999999991</v>
      </c>
      <c r="P413" s="2">
        <f>IFERROR(O413/M413,0)</f>
        <v>0.47582291524896464</v>
      </c>
      <c r="Q413" s="4">
        <f>YEAR(SalesDataTable[[#This Row],[Order Date]])</f>
        <v>2026</v>
      </c>
      <c r="R413" s="2" t="str">
        <f>"Q"&amp;ROUNDUP(MONTH(SalesDataTable[[#This Row],[Order Date]])/3,0)</f>
        <v>Q1</v>
      </c>
      <c r="S413" s="3">
        <f>MONTH(SalesDataTable[[#This Row],[Order Date]])</f>
        <v>3</v>
      </c>
      <c r="T413" s="2" t="str">
        <f>TEXT(SalesDataTable[[#This Row],[Order Date]],"mmm")</f>
        <v>Mar</v>
      </c>
    </row>
    <row r="414" spans="1:20" ht="15.75" x14ac:dyDescent="0.25">
      <c r="A414" s="9" t="s">
        <v>2347</v>
      </c>
      <c r="B414" s="8">
        <v>46104</v>
      </c>
      <c r="C414" s="7" t="s">
        <v>15</v>
      </c>
      <c r="D414" s="7" t="s">
        <v>19</v>
      </c>
      <c r="E414" s="7" t="s">
        <v>3</v>
      </c>
      <c r="F414" s="7" t="s">
        <v>2</v>
      </c>
      <c r="G414" s="7" t="s">
        <v>1</v>
      </c>
      <c r="H414" s="7" t="s">
        <v>7</v>
      </c>
      <c r="I414" s="3">
        <v>2</v>
      </c>
      <c r="J414" s="5">
        <v>103.22</v>
      </c>
      <c r="K414" s="6">
        <v>0</v>
      </c>
      <c r="L414" s="5">
        <v>51.33</v>
      </c>
      <c r="M414" s="5">
        <f>I414*J414*(1-K414)</f>
        <v>206.44</v>
      </c>
      <c r="N414" s="5">
        <f>I414*L414</f>
        <v>102.66</v>
      </c>
      <c r="O414" s="5">
        <f>M414-N414</f>
        <v>103.78</v>
      </c>
      <c r="P414" s="2">
        <f>IFERROR(O414/M414,0)</f>
        <v>0.50271265258670805</v>
      </c>
      <c r="Q414" s="4">
        <f>YEAR(SalesDataTable[[#This Row],[Order Date]])</f>
        <v>2026</v>
      </c>
      <c r="R414" s="2" t="str">
        <f>"Q"&amp;ROUNDUP(MONTH(SalesDataTable[[#This Row],[Order Date]])/3,0)</f>
        <v>Q1</v>
      </c>
      <c r="S414" s="3">
        <f>MONTH(SalesDataTable[[#This Row],[Order Date]])</f>
        <v>3</v>
      </c>
      <c r="T414" s="2" t="str">
        <f>TEXT(SalesDataTable[[#This Row],[Order Date]],"mmm")</f>
        <v>Mar</v>
      </c>
    </row>
    <row r="415" spans="1:20" ht="15.75" x14ac:dyDescent="0.25">
      <c r="A415" s="9" t="s">
        <v>2346</v>
      </c>
      <c r="B415" s="8">
        <v>46104</v>
      </c>
      <c r="C415" s="7" t="s">
        <v>42</v>
      </c>
      <c r="D415" s="7" t="s">
        <v>41</v>
      </c>
      <c r="E415" s="7" t="s">
        <v>18</v>
      </c>
      <c r="F415" s="7" t="s">
        <v>2</v>
      </c>
      <c r="G415" s="7" t="s">
        <v>22</v>
      </c>
      <c r="H415" s="7" t="s">
        <v>92</v>
      </c>
      <c r="I415" s="3">
        <v>1</v>
      </c>
      <c r="J415" s="5">
        <v>153.47</v>
      </c>
      <c r="K415" s="6">
        <v>0</v>
      </c>
      <c r="L415" s="5">
        <v>78.19</v>
      </c>
      <c r="M415" s="5">
        <f>I415*J415*(1-K415)</f>
        <v>153.47</v>
      </c>
      <c r="N415" s="5">
        <f>I415*L415</f>
        <v>78.19</v>
      </c>
      <c r="O415" s="5">
        <f>M415-N415</f>
        <v>75.28</v>
      </c>
      <c r="P415" s="2">
        <f>IFERROR(O415/M415,0)</f>
        <v>0.49051931973675639</v>
      </c>
      <c r="Q415" s="4">
        <f>YEAR(SalesDataTable[[#This Row],[Order Date]])</f>
        <v>2026</v>
      </c>
      <c r="R415" s="2" t="str">
        <f>"Q"&amp;ROUNDUP(MONTH(SalesDataTable[[#This Row],[Order Date]])/3,0)</f>
        <v>Q1</v>
      </c>
      <c r="S415" s="3">
        <f>MONTH(SalesDataTable[[#This Row],[Order Date]])</f>
        <v>3</v>
      </c>
      <c r="T415" s="2" t="str">
        <f>TEXT(SalesDataTable[[#This Row],[Order Date]],"mmm")</f>
        <v>Mar</v>
      </c>
    </row>
    <row r="416" spans="1:20" ht="15.75" x14ac:dyDescent="0.25">
      <c r="A416" s="9" t="s">
        <v>2345</v>
      </c>
      <c r="B416" s="8">
        <v>46104</v>
      </c>
      <c r="C416" s="7" t="s">
        <v>15</v>
      </c>
      <c r="D416" s="7" t="s">
        <v>14</v>
      </c>
      <c r="E416" s="7" t="s">
        <v>3</v>
      </c>
      <c r="F416" s="7" t="s">
        <v>23</v>
      </c>
      <c r="G416" s="7" t="s">
        <v>26</v>
      </c>
      <c r="H416" s="7" t="s">
        <v>25</v>
      </c>
      <c r="I416" s="3">
        <v>6</v>
      </c>
      <c r="J416" s="5">
        <v>199.75</v>
      </c>
      <c r="K416" s="6">
        <v>0</v>
      </c>
      <c r="L416" s="5">
        <v>105.84</v>
      </c>
      <c r="M416" s="5">
        <f>I416*J416*(1-K416)</f>
        <v>1198.5</v>
      </c>
      <c r="N416" s="5">
        <f>I416*L416</f>
        <v>635.04</v>
      </c>
      <c r="O416" s="5">
        <f>M416-N416</f>
        <v>563.46</v>
      </c>
      <c r="P416" s="2">
        <f>IFERROR(O416/M416,0)</f>
        <v>0.47013767209011265</v>
      </c>
      <c r="Q416" s="4">
        <f>YEAR(SalesDataTable[[#This Row],[Order Date]])</f>
        <v>2026</v>
      </c>
      <c r="R416" s="2" t="str">
        <f>"Q"&amp;ROUNDUP(MONTH(SalesDataTable[[#This Row],[Order Date]])/3,0)</f>
        <v>Q1</v>
      </c>
      <c r="S416" s="3">
        <f>MONTH(SalesDataTable[[#This Row],[Order Date]])</f>
        <v>3</v>
      </c>
      <c r="T416" s="2" t="str">
        <f>TEXT(SalesDataTable[[#This Row],[Order Date]],"mmm")</f>
        <v>Mar</v>
      </c>
    </row>
    <row r="417" spans="1:20" ht="15.75" x14ac:dyDescent="0.25">
      <c r="A417" s="9" t="s">
        <v>2344</v>
      </c>
      <c r="B417" s="8">
        <v>46104</v>
      </c>
      <c r="C417" s="7" t="s">
        <v>9</v>
      </c>
      <c r="D417" s="7" t="s">
        <v>8</v>
      </c>
      <c r="E417" s="7" t="s">
        <v>18</v>
      </c>
      <c r="F417" s="7" t="s">
        <v>2</v>
      </c>
      <c r="G417" s="7" t="s">
        <v>29</v>
      </c>
      <c r="H417" s="7" t="s">
        <v>39</v>
      </c>
      <c r="I417" s="3">
        <v>1</v>
      </c>
      <c r="J417" s="5">
        <v>45.84</v>
      </c>
      <c r="K417" s="6">
        <v>0</v>
      </c>
      <c r="L417" s="5">
        <v>18.079999999999998</v>
      </c>
      <c r="M417" s="5">
        <f>I417*J417*(1-K417)</f>
        <v>45.84</v>
      </c>
      <c r="N417" s="5">
        <f>I417*L417</f>
        <v>18.079999999999998</v>
      </c>
      <c r="O417" s="5">
        <f>M417-N417</f>
        <v>27.760000000000005</v>
      </c>
      <c r="P417" s="2">
        <f>IFERROR(O417/M417,0)</f>
        <v>0.605584642233857</v>
      </c>
      <c r="Q417" s="4">
        <f>YEAR(SalesDataTable[[#This Row],[Order Date]])</f>
        <v>2026</v>
      </c>
      <c r="R417" s="2" t="str">
        <f>"Q"&amp;ROUNDUP(MONTH(SalesDataTable[[#This Row],[Order Date]])/3,0)</f>
        <v>Q1</v>
      </c>
      <c r="S417" s="3">
        <f>MONTH(SalesDataTable[[#This Row],[Order Date]])</f>
        <v>3</v>
      </c>
      <c r="T417" s="2" t="str">
        <f>TEXT(SalesDataTable[[#This Row],[Order Date]],"mmm")</f>
        <v>Mar</v>
      </c>
    </row>
    <row r="418" spans="1:20" ht="15.75" x14ac:dyDescent="0.25">
      <c r="A418" s="9" t="s">
        <v>2343</v>
      </c>
      <c r="B418" s="8">
        <v>46104</v>
      </c>
      <c r="C418" s="7" t="s">
        <v>9</v>
      </c>
      <c r="D418" s="7" t="s">
        <v>8</v>
      </c>
      <c r="E418" s="7" t="s">
        <v>18</v>
      </c>
      <c r="F418" s="7" t="s">
        <v>2</v>
      </c>
      <c r="G418" s="7" t="s">
        <v>26</v>
      </c>
      <c r="H418" s="7" t="s">
        <v>50</v>
      </c>
      <c r="I418" s="3">
        <v>2</v>
      </c>
      <c r="J418" s="5">
        <v>122.07</v>
      </c>
      <c r="K418" s="6">
        <v>0.05</v>
      </c>
      <c r="L418" s="5">
        <v>59.16</v>
      </c>
      <c r="M418" s="5">
        <f>I418*J418*(1-K418)</f>
        <v>231.93299999999996</v>
      </c>
      <c r="N418" s="5">
        <f>I418*L418</f>
        <v>118.32</v>
      </c>
      <c r="O418" s="5">
        <f>M418-N418</f>
        <v>113.61299999999997</v>
      </c>
      <c r="P418" s="2">
        <f>IFERROR(O418/M418,0)</f>
        <v>0.48985267297021118</v>
      </c>
      <c r="Q418" s="4">
        <f>YEAR(SalesDataTable[[#This Row],[Order Date]])</f>
        <v>2026</v>
      </c>
      <c r="R418" s="2" t="str">
        <f>"Q"&amp;ROUNDUP(MONTH(SalesDataTable[[#This Row],[Order Date]])/3,0)</f>
        <v>Q1</v>
      </c>
      <c r="S418" s="3">
        <f>MONTH(SalesDataTable[[#This Row],[Order Date]])</f>
        <v>3</v>
      </c>
      <c r="T418" s="2" t="str">
        <f>TEXT(SalesDataTable[[#This Row],[Order Date]],"mmm")</f>
        <v>Mar</v>
      </c>
    </row>
    <row r="419" spans="1:20" ht="15.75" x14ac:dyDescent="0.25">
      <c r="A419" s="9" t="s">
        <v>2342</v>
      </c>
      <c r="B419" s="8">
        <v>46104</v>
      </c>
      <c r="C419" s="7" t="s">
        <v>9</v>
      </c>
      <c r="D419" s="7" t="s">
        <v>47</v>
      </c>
      <c r="E419" s="7" t="s">
        <v>18</v>
      </c>
      <c r="F419" s="7" t="s">
        <v>2</v>
      </c>
      <c r="G419" s="7" t="s">
        <v>34</v>
      </c>
      <c r="H419" s="7" t="s">
        <v>121</v>
      </c>
      <c r="I419" s="3">
        <v>3</v>
      </c>
      <c r="J419" s="5">
        <v>122.4</v>
      </c>
      <c r="K419" s="6">
        <v>0.15</v>
      </c>
      <c r="L419" s="5">
        <v>71.150000000000006</v>
      </c>
      <c r="M419" s="5">
        <f>I419*J419*(1-K419)</f>
        <v>312.12</v>
      </c>
      <c r="N419" s="5">
        <f>I419*L419</f>
        <v>213.45000000000002</v>
      </c>
      <c r="O419" s="5">
        <f>M419-N419</f>
        <v>98.669999999999987</v>
      </c>
      <c r="P419" s="2">
        <f>IFERROR(O419/M419,0)</f>
        <v>0.31612841214917337</v>
      </c>
      <c r="Q419" s="4">
        <f>YEAR(SalesDataTable[[#This Row],[Order Date]])</f>
        <v>2026</v>
      </c>
      <c r="R419" s="2" t="str">
        <f>"Q"&amp;ROUNDUP(MONTH(SalesDataTable[[#This Row],[Order Date]])/3,0)</f>
        <v>Q1</v>
      </c>
      <c r="S419" s="3">
        <f>MONTH(SalesDataTable[[#This Row],[Order Date]])</f>
        <v>3</v>
      </c>
      <c r="T419" s="2" t="str">
        <f>TEXT(SalesDataTable[[#This Row],[Order Date]],"mmm")</f>
        <v>Mar</v>
      </c>
    </row>
    <row r="420" spans="1:20" ht="15.75" x14ac:dyDescent="0.25">
      <c r="A420" s="9" t="s">
        <v>2341</v>
      </c>
      <c r="B420" s="8">
        <v>46104</v>
      </c>
      <c r="C420" s="7" t="s">
        <v>42</v>
      </c>
      <c r="D420" s="7" t="s">
        <v>41</v>
      </c>
      <c r="E420" s="7" t="s">
        <v>3</v>
      </c>
      <c r="F420" s="7" t="s">
        <v>2</v>
      </c>
      <c r="G420" s="7" t="s">
        <v>1</v>
      </c>
      <c r="H420" s="7" t="s">
        <v>7</v>
      </c>
      <c r="I420" s="3">
        <v>1</v>
      </c>
      <c r="J420" s="5">
        <v>101.43</v>
      </c>
      <c r="K420" s="6">
        <v>0</v>
      </c>
      <c r="L420" s="5">
        <v>51.78</v>
      </c>
      <c r="M420" s="5">
        <f>I420*J420*(1-K420)</f>
        <v>101.43</v>
      </c>
      <c r="N420" s="5">
        <f>I420*L420</f>
        <v>51.78</v>
      </c>
      <c r="O420" s="5">
        <f>M420-N420</f>
        <v>49.650000000000006</v>
      </c>
      <c r="P420" s="2">
        <f>IFERROR(O420/M420,0)</f>
        <v>0.4895001478852411</v>
      </c>
      <c r="Q420" s="4">
        <f>YEAR(SalesDataTable[[#This Row],[Order Date]])</f>
        <v>2026</v>
      </c>
      <c r="R420" s="2" t="str">
        <f>"Q"&amp;ROUNDUP(MONTH(SalesDataTable[[#This Row],[Order Date]])/3,0)</f>
        <v>Q1</v>
      </c>
      <c r="S420" s="3">
        <f>MONTH(SalesDataTable[[#This Row],[Order Date]])</f>
        <v>3</v>
      </c>
      <c r="T420" s="2" t="str">
        <f>TEXT(SalesDataTable[[#This Row],[Order Date]],"mmm")</f>
        <v>Mar</v>
      </c>
    </row>
    <row r="421" spans="1:20" ht="15.75" x14ac:dyDescent="0.25">
      <c r="A421" s="9" t="s">
        <v>2340</v>
      </c>
      <c r="B421" s="8">
        <v>46105</v>
      </c>
      <c r="C421" s="7" t="s">
        <v>9</v>
      </c>
      <c r="D421" s="7" t="s">
        <v>8</v>
      </c>
      <c r="E421" s="7" t="s">
        <v>60</v>
      </c>
      <c r="F421" s="7" t="s">
        <v>12</v>
      </c>
      <c r="G421" s="7" t="s">
        <v>1</v>
      </c>
      <c r="H421" s="7" t="s">
        <v>7</v>
      </c>
      <c r="I421" s="3">
        <v>8</v>
      </c>
      <c r="J421" s="5">
        <v>104.7</v>
      </c>
      <c r="K421" s="6">
        <v>0.05</v>
      </c>
      <c r="L421" s="5">
        <v>49.91</v>
      </c>
      <c r="M421" s="5">
        <f>I421*J421*(1-K421)</f>
        <v>795.72</v>
      </c>
      <c r="N421" s="5">
        <f>I421*L421</f>
        <v>399.28</v>
      </c>
      <c r="O421" s="5">
        <f>M421-N421</f>
        <v>396.44000000000005</v>
      </c>
      <c r="P421" s="2">
        <f>IFERROR(O421/M421,0)</f>
        <v>0.49821545267179412</v>
      </c>
      <c r="Q421" s="4">
        <f>YEAR(SalesDataTable[[#This Row],[Order Date]])</f>
        <v>2026</v>
      </c>
      <c r="R421" s="2" t="str">
        <f>"Q"&amp;ROUNDUP(MONTH(SalesDataTable[[#This Row],[Order Date]])/3,0)</f>
        <v>Q1</v>
      </c>
      <c r="S421" s="3">
        <f>MONTH(SalesDataTable[[#This Row],[Order Date]])</f>
        <v>3</v>
      </c>
      <c r="T421" s="2" t="str">
        <f>TEXT(SalesDataTable[[#This Row],[Order Date]],"mmm")</f>
        <v>Mar</v>
      </c>
    </row>
    <row r="422" spans="1:20" ht="15.75" x14ac:dyDescent="0.25">
      <c r="A422" s="9" t="s">
        <v>2339</v>
      </c>
      <c r="B422" s="8">
        <v>46105</v>
      </c>
      <c r="C422" s="7" t="s">
        <v>42</v>
      </c>
      <c r="D422" s="7" t="s">
        <v>95</v>
      </c>
      <c r="E422" s="7" t="s">
        <v>13</v>
      </c>
      <c r="F422" s="7" t="s">
        <v>23</v>
      </c>
      <c r="G422" s="7" t="s">
        <v>22</v>
      </c>
      <c r="H422" s="7" t="s">
        <v>37</v>
      </c>
      <c r="I422" s="3">
        <v>4</v>
      </c>
      <c r="J422" s="5">
        <v>146.34</v>
      </c>
      <c r="K422" s="6">
        <v>0</v>
      </c>
      <c r="L422" s="5">
        <v>79.37</v>
      </c>
      <c r="M422" s="5">
        <f>I422*J422*(1-K422)</f>
        <v>585.36</v>
      </c>
      <c r="N422" s="5">
        <f>I422*L422</f>
        <v>317.48</v>
      </c>
      <c r="O422" s="5">
        <f>M422-N422</f>
        <v>267.88</v>
      </c>
      <c r="P422" s="2">
        <f>IFERROR(O422/M422,0)</f>
        <v>0.45763290966242992</v>
      </c>
      <c r="Q422" s="4">
        <f>YEAR(SalesDataTable[[#This Row],[Order Date]])</f>
        <v>2026</v>
      </c>
      <c r="R422" s="2" t="str">
        <f>"Q"&amp;ROUNDUP(MONTH(SalesDataTable[[#This Row],[Order Date]])/3,0)</f>
        <v>Q1</v>
      </c>
      <c r="S422" s="3">
        <f>MONTH(SalesDataTable[[#This Row],[Order Date]])</f>
        <v>3</v>
      </c>
      <c r="T422" s="2" t="str">
        <f>TEXT(SalesDataTable[[#This Row],[Order Date]],"mmm")</f>
        <v>Mar</v>
      </c>
    </row>
    <row r="423" spans="1:20" ht="15.75" x14ac:dyDescent="0.25">
      <c r="A423" s="9" t="s">
        <v>2338</v>
      </c>
      <c r="B423" s="8">
        <v>46105</v>
      </c>
      <c r="C423" s="7" t="s">
        <v>9</v>
      </c>
      <c r="D423" s="7" t="s">
        <v>30</v>
      </c>
      <c r="E423" s="7" t="s">
        <v>3</v>
      </c>
      <c r="F423" s="7" t="s">
        <v>23</v>
      </c>
      <c r="G423" s="7" t="s">
        <v>34</v>
      </c>
      <c r="H423" s="7" t="s">
        <v>121</v>
      </c>
      <c r="I423" s="3">
        <v>2</v>
      </c>
      <c r="J423" s="5">
        <v>122.92</v>
      </c>
      <c r="K423" s="6">
        <v>0.05</v>
      </c>
      <c r="L423" s="5">
        <v>70.31</v>
      </c>
      <c r="M423" s="5">
        <f>I423*J423*(1-K423)</f>
        <v>233.548</v>
      </c>
      <c r="N423" s="5">
        <f>I423*L423</f>
        <v>140.62</v>
      </c>
      <c r="O423" s="5">
        <f>M423-N423</f>
        <v>92.927999999999997</v>
      </c>
      <c r="P423" s="2">
        <f>IFERROR(O423/M423,0)</f>
        <v>0.39789679209413054</v>
      </c>
      <c r="Q423" s="4">
        <f>YEAR(SalesDataTable[[#This Row],[Order Date]])</f>
        <v>2026</v>
      </c>
      <c r="R423" s="2" t="str">
        <f>"Q"&amp;ROUNDUP(MONTH(SalesDataTable[[#This Row],[Order Date]])/3,0)</f>
        <v>Q1</v>
      </c>
      <c r="S423" s="3">
        <f>MONTH(SalesDataTable[[#This Row],[Order Date]])</f>
        <v>3</v>
      </c>
      <c r="T423" s="2" t="str">
        <f>TEXT(SalesDataTable[[#This Row],[Order Date]],"mmm")</f>
        <v>Mar</v>
      </c>
    </row>
    <row r="424" spans="1:20" ht="15.75" x14ac:dyDescent="0.25">
      <c r="A424" s="9" t="s">
        <v>2337</v>
      </c>
      <c r="B424" s="8">
        <v>46105</v>
      </c>
      <c r="C424" s="7" t="s">
        <v>5</v>
      </c>
      <c r="D424" s="7" t="s">
        <v>66</v>
      </c>
      <c r="E424" s="7" t="s">
        <v>3</v>
      </c>
      <c r="F424" s="7" t="s">
        <v>2</v>
      </c>
      <c r="G424" s="7" t="s">
        <v>22</v>
      </c>
      <c r="H424" s="7" t="s">
        <v>44</v>
      </c>
      <c r="I424" s="3">
        <v>1</v>
      </c>
      <c r="J424" s="5">
        <v>91.35</v>
      </c>
      <c r="K424" s="6">
        <v>0.05</v>
      </c>
      <c r="L424" s="5">
        <v>45.24</v>
      </c>
      <c r="M424" s="5">
        <f>I424*J424*(1-K424)</f>
        <v>86.782499999999985</v>
      </c>
      <c r="N424" s="5">
        <f>I424*L424</f>
        <v>45.24</v>
      </c>
      <c r="O424" s="5">
        <f>M424-N424</f>
        <v>41.542499999999983</v>
      </c>
      <c r="P424" s="2">
        <f>IFERROR(O424/M424,0)</f>
        <v>0.47869674185463645</v>
      </c>
      <c r="Q424" s="4">
        <f>YEAR(SalesDataTable[[#This Row],[Order Date]])</f>
        <v>2026</v>
      </c>
      <c r="R424" s="2" t="str">
        <f>"Q"&amp;ROUNDUP(MONTH(SalesDataTable[[#This Row],[Order Date]])/3,0)</f>
        <v>Q1</v>
      </c>
      <c r="S424" s="3">
        <f>MONTH(SalesDataTable[[#This Row],[Order Date]])</f>
        <v>3</v>
      </c>
      <c r="T424" s="2" t="str">
        <f>TEXT(SalesDataTable[[#This Row],[Order Date]],"mmm")</f>
        <v>Mar</v>
      </c>
    </row>
    <row r="425" spans="1:20" ht="15.75" x14ac:dyDescent="0.25">
      <c r="A425" s="9" t="s">
        <v>2336</v>
      </c>
      <c r="B425" s="8">
        <v>46105</v>
      </c>
      <c r="C425" s="7" t="s">
        <v>9</v>
      </c>
      <c r="D425" s="7" t="s">
        <v>8</v>
      </c>
      <c r="E425" s="7" t="s">
        <v>3</v>
      </c>
      <c r="F425" s="7" t="s">
        <v>2</v>
      </c>
      <c r="G425" s="7" t="s">
        <v>1</v>
      </c>
      <c r="H425" s="7" t="s">
        <v>0</v>
      </c>
      <c r="I425" s="3">
        <v>3</v>
      </c>
      <c r="J425" s="5">
        <v>51.01</v>
      </c>
      <c r="K425" s="6">
        <v>0.15</v>
      </c>
      <c r="L425" s="5">
        <v>22.84</v>
      </c>
      <c r="M425" s="5">
        <f>I425*J425*(1-K425)</f>
        <v>130.07550000000001</v>
      </c>
      <c r="N425" s="5">
        <f>I425*L425</f>
        <v>68.52</v>
      </c>
      <c r="O425" s="5">
        <f>M425-N425</f>
        <v>61.555500000000009</v>
      </c>
      <c r="P425" s="2">
        <f>IFERROR(O425/M425,0)</f>
        <v>0.47322900930613382</v>
      </c>
      <c r="Q425" s="4">
        <f>YEAR(SalesDataTable[[#This Row],[Order Date]])</f>
        <v>2026</v>
      </c>
      <c r="R425" s="2" t="str">
        <f>"Q"&amp;ROUNDUP(MONTH(SalesDataTable[[#This Row],[Order Date]])/3,0)</f>
        <v>Q1</v>
      </c>
      <c r="S425" s="3">
        <f>MONTH(SalesDataTable[[#This Row],[Order Date]])</f>
        <v>3</v>
      </c>
      <c r="T425" s="2" t="str">
        <f>TEXT(SalesDataTable[[#This Row],[Order Date]],"mmm")</f>
        <v>Mar</v>
      </c>
    </row>
    <row r="426" spans="1:20" ht="15.75" x14ac:dyDescent="0.25">
      <c r="A426" s="9" t="s">
        <v>2335</v>
      </c>
      <c r="B426" s="8">
        <v>46106</v>
      </c>
      <c r="C426" s="7" t="s">
        <v>15</v>
      </c>
      <c r="D426" s="7" t="s">
        <v>61</v>
      </c>
      <c r="E426" s="7" t="s">
        <v>3</v>
      </c>
      <c r="F426" s="7" t="s">
        <v>2</v>
      </c>
      <c r="G426" s="7" t="s">
        <v>34</v>
      </c>
      <c r="H426" s="7" t="s">
        <v>121</v>
      </c>
      <c r="I426" s="3">
        <v>2</v>
      </c>
      <c r="J426" s="5">
        <v>125.04</v>
      </c>
      <c r="K426" s="6">
        <v>0.05</v>
      </c>
      <c r="L426" s="5">
        <v>67.680000000000007</v>
      </c>
      <c r="M426" s="5">
        <f>I426*J426*(1-K426)</f>
        <v>237.57599999999999</v>
      </c>
      <c r="N426" s="5">
        <f>I426*L426</f>
        <v>135.36000000000001</v>
      </c>
      <c r="O426" s="5">
        <f>M426-N426</f>
        <v>102.21599999999998</v>
      </c>
      <c r="P426" s="2">
        <f>IFERROR(O426/M426,0)</f>
        <v>0.43024547934134755</v>
      </c>
      <c r="Q426" s="4">
        <f>YEAR(SalesDataTable[[#This Row],[Order Date]])</f>
        <v>2026</v>
      </c>
      <c r="R426" s="2" t="str">
        <f>"Q"&amp;ROUNDUP(MONTH(SalesDataTable[[#This Row],[Order Date]])/3,0)</f>
        <v>Q1</v>
      </c>
      <c r="S426" s="3">
        <f>MONTH(SalesDataTable[[#This Row],[Order Date]])</f>
        <v>3</v>
      </c>
      <c r="T426" s="2" t="str">
        <f>TEXT(SalesDataTable[[#This Row],[Order Date]],"mmm")</f>
        <v>Mar</v>
      </c>
    </row>
    <row r="427" spans="1:20" ht="15.75" x14ac:dyDescent="0.25">
      <c r="A427" s="9" t="s">
        <v>2334</v>
      </c>
      <c r="B427" s="8">
        <v>46106</v>
      </c>
      <c r="C427" s="7" t="s">
        <v>5</v>
      </c>
      <c r="D427" s="7" t="s">
        <v>69</v>
      </c>
      <c r="E427" s="7" t="s">
        <v>18</v>
      </c>
      <c r="F427" s="7" t="s">
        <v>23</v>
      </c>
      <c r="G427" s="7" t="s">
        <v>1</v>
      </c>
      <c r="H427" s="7" t="s">
        <v>0</v>
      </c>
      <c r="I427" s="3">
        <v>2</v>
      </c>
      <c r="J427" s="5">
        <v>50.22</v>
      </c>
      <c r="K427" s="6">
        <v>0.05</v>
      </c>
      <c r="L427" s="5">
        <v>23.16</v>
      </c>
      <c r="M427" s="5">
        <f>I427*J427*(1-K427)</f>
        <v>95.417999999999992</v>
      </c>
      <c r="N427" s="5">
        <f>I427*L427</f>
        <v>46.32</v>
      </c>
      <c r="O427" s="5">
        <f>M427-N427</f>
        <v>49.097999999999992</v>
      </c>
      <c r="P427" s="2">
        <f>IFERROR(O427/M427,0)</f>
        <v>0.51455700182355524</v>
      </c>
      <c r="Q427" s="4">
        <f>YEAR(SalesDataTable[[#This Row],[Order Date]])</f>
        <v>2026</v>
      </c>
      <c r="R427" s="2" t="str">
        <f>"Q"&amp;ROUNDUP(MONTH(SalesDataTable[[#This Row],[Order Date]])/3,0)</f>
        <v>Q1</v>
      </c>
      <c r="S427" s="3">
        <f>MONTH(SalesDataTable[[#This Row],[Order Date]])</f>
        <v>3</v>
      </c>
      <c r="T427" s="2" t="str">
        <f>TEXT(SalesDataTable[[#This Row],[Order Date]],"mmm")</f>
        <v>Mar</v>
      </c>
    </row>
    <row r="428" spans="1:20" ht="15.75" x14ac:dyDescent="0.25">
      <c r="A428" s="9" t="s">
        <v>2333</v>
      </c>
      <c r="B428" s="8">
        <v>46106</v>
      </c>
      <c r="C428" s="7" t="s">
        <v>9</v>
      </c>
      <c r="D428" s="7" t="s">
        <v>79</v>
      </c>
      <c r="E428" s="7" t="s">
        <v>3</v>
      </c>
      <c r="F428" s="7" t="s">
        <v>12</v>
      </c>
      <c r="G428" s="7" t="s">
        <v>34</v>
      </c>
      <c r="H428" s="7" t="s">
        <v>74</v>
      </c>
      <c r="I428" s="3">
        <v>5</v>
      </c>
      <c r="J428" s="5">
        <v>36.369999999999997</v>
      </c>
      <c r="K428" s="6">
        <v>0.05</v>
      </c>
      <c r="L428" s="5">
        <v>13.81</v>
      </c>
      <c r="M428" s="5">
        <f>I428*J428*(1-K428)</f>
        <v>172.75749999999999</v>
      </c>
      <c r="N428" s="5">
        <f>I428*L428</f>
        <v>69.05</v>
      </c>
      <c r="O428" s="5">
        <f>M428-N428</f>
        <v>103.7075</v>
      </c>
      <c r="P428" s="2">
        <f>IFERROR(O428/M428,0)</f>
        <v>0.60030678841729013</v>
      </c>
      <c r="Q428" s="4">
        <f>YEAR(SalesDataTable[[#This Row],[Order Date]])</f>
        <v>2026</v>
      </c>
      <c r="R428" s="2" t="str">
        <f>"Q"&amp;ROUNDUP(MONTH(SalesDataTable[[#This Row],[Order Date]])/3,0)</f>
        <v>Q1</v>
      </c>
      <c r="S428" s="3">
        <f>MONTH(SalesDataTable[[#This Row],[Order Date]])</f>
        <v>3</v>
      </c>
      <c r="T428" s="2" t="str">
        <f>TEXT(SalesDataTable[[#This Row],[Order Date]],"mmm")</f>
        <v>Mar</v>
      </c>
    </row>
    <row r="429" spans="1:20" ht="15.75" x14ac:dyDescent="0.25">
      <c r="A429" s="9" t="s">
        <v>2332</v>
      </c>
      <c r="B429" s="8">
        <v>46106</v>
      </c>
      <c r="C429" s="7" t="s">
        <v>15</v>
      </c>
      <c r="D429" s="7" t="s">
        <v>14</v>
      </c>
      <c r="E429" s="7" t="s">
        <v>60</v>
      </c>
      <c r="F429" s="7" t="s">
        <v>2</v>
      </c>
      <c r="G429" s="7" t="s">
        <v>29</v>
      </c>
      <c r="H429" s="7" t="s">
        <v>28</v>
      </c>
      <c r="I429" s="3">
        <v>3</v>
      </c>
      <c r="J429" s="5">
        <v>36.43</v>
      </c>
      <c r="K429" s="6">
        <v>0.1</v>
      </c>
      <c r="L429" s="5">
        <v>13.23</v>
      </c>
      <c r="M429" s="5">
        <f>I429*J429*(1-K429)</f>
        <v>98.36099999999999</v>
      </c>
      <c r="N429" s="5">
        <f>I429*L429</f>
        <v>39.69</v>
      </c>
      <c r="O429" s="5">
        <f>M429-N429</f>
        <v>58.670999999999992</v>
      </c>
      <c r="P429" s="2">
        <f>IFERROR(O429/M429,0)</f>
        <v>0.59648641229755694</v>
      </c>
      <c r="Q429" s="4">
        <f>YEAR(SalesDataTable[[#This Row],[Order Date]])</f>
        <v>2026</v>
      </c>
      <c r="R429" s="2" t="str">
        <f>"Q"&amp;ROUNDUP(MONTH(SalesDataTable[[#This Row],[Order Date]])/3,0)</f>
        <v>Q1</v>
      </c>
      <c r="S429" s="3">
        <f>MONTH(SalesDataTable[[#This Row],[Order Date]])</f>
        <v>3</v>
      </c>
      <c r="T429" s="2" t="str">
        <f>TEXT(SalesDataTable[[#This Row],[Order Date]],"mmm")</f>
        <v>Mar</v>
      </c>
    </row>
    <row r="430" spans="1:20" ht="15.75" x14ac:dyDescent="0.25">
      <c r="A430" s="9" t="s">
        <v>2331</v>
      </c>
      <c r="B430" s="8">
        <v>46106</v>
      </c>
      <c r="C430" s="7" t="s">
        <v>9</v>
      </c>
      <c r="D430" s="7" t="s">
        <v>8</v>
      </c>
      <c r="E430" s="7" t="s">
        <v>60</v>
      </c>
      <c r="F430" s="7" t="s">
        <v>12</v>
      </c>
      <c r="G430" s="7" t="s">
        <v>1</v>
      </c>
      <c r="H430" s="7" t="s">
        <v>0</v>
      </c>
      <c r="I430" s="3">
        <v>10</v>
      </c>
      <c r="J430" s="5">
        <v>49.7</v>
      </c>
      <c r="K430" s="6">
        <v>0.1</v>
      </c>
      <c r="L430" s="5">
        <v>21.96</v>
      </c>
      <c r="M430" s="5">
        <f>I430*J430*(1-K430)</f>
        <v>447.3</v>
      </c>
      <c r="N430" s="5">
        <f>I430*L430</f>
        <v>219.60000000000002</v>
      </c>
      <c r="O430" s="5">
        <f>M430-N430</f>
        <v>227.7</v>
      </c>
      <c r="P430" s="2">
        <f>IFERROR(O430/M430,0)</f>
        <v>0.50905432595573441</v>
      </c>
      <c r="Q430" s="4">
        <f>YEAR(SalesDataTable[[#This Row],[Order Date]])</f>
        <v>2026</v>
      </c>
      <c r="R430" s="2" t="str">
        <f>"Q"&amp;ROUNDUP(MONTH(SalesDataTable[[#This Row],[Order Date]])/3,0)</f>
        <v>Q1</v>
      </c>
      <c r="S430" s="3">
        <f>MONTH(SalesDataTable[[#This Row],[Order Date]])</f>
        <v>3</v>
      </c>
      <c r="T430" s="2" t="str">
        <f>TEXT(SalesDataTable[[#This Row],[Order Date]],"mmm")</f>
        <v>Mar</v>
      </c>
    </row>
    <row r="431" spans="1:20" ht="15.75" x14ac:dyDescent="0.25">
      <c r="A431" s="9" t="s">
        <v>2330</v>
      </c>
      <c r="B431" s="8">
        <v>46106</v>
      </c>
      <c r="C431" s="7" t="s">
        <v>9</v>
      </c>
      <c r="D431" s="7" t="s">
        <v>8</v>
      </c>
      <c r="E431" s="7" t="s">
        <v>3</v>
      </c>
      <c r="F431" s="7" t="s">
        <v>23</v>
      </c>
      <c r="G431" s="7" t="s">
        <v>29</v>
      </c>
      <c r="H431" s="7" t="s">
        <v>39</v>
      </c>
      <c r="I431" s="3">
        <v>2</v>
      </c>
      <c r="J431" s="5">
        <v>46.61</v>
      </c>
      <c r="K431" s="6">
        <v>0</v>
      </c>
      <c r="L431" s="5">
        <v>17.97</v>
      </c>
      <c r="M431" s="5">
        <f>I431*J431*(1-K431)</f>
        <v>93.22</v>
      </c>
      <c r="N431" s="5">
        <f>I431*L431</f>
        <v>35.94</v>
      </c>
      <c r="O431" s="5">
        <f>M431-N431</f>
        <v>57.28</v>
      </c>
      <c r="P431" s="2">
        <f>IFERROR(O431/M431,0)</f>
        <v>0.61446041621969538</v>
      </c>
      <c r="Q431" s="4">
        <f>YEAR(SalesDataTable[[#This Row],[Order Date]])</f>
        <v>2026</v>
      </c>
      <c r="R431" s="2" t="str">
        <f>"Q"&amp;ROUNDUP(MONTH(SalesDataTable[[#This Row],[Order Date]])/3,0)</f>
        <v>Q1</v>
      </c>
      <c r="S431" s="3">
        <f>MONTH(SalesDataTable[[#This Row],[Order Date]])</f>
        <v>3</v>
      </c>
      <c r="T431" s="2" t="str">
        <f>TEXT(SalesDataTable[[#This Row],[Order Date]],"mmm")</f>
        <v>Mar</v>
      </c>
    </row>
    <row r="432" spans="1:20" ht="15.75" x14ac:dyDescent="0.25">
      <c r="A432" s="9" t="s">
        <v>2329</v>
      </c>
      <c r="B432" s="8">
        <v>46106</v>
      </c>
      <c r="C432" s="7" t="s">
        <v>5</v>
      </c>
      <c r="D432" s="7" t="s">
        <v>69</v>
      </c>
      <c r="E432" s="7" t="s">
        <v>3</v>
      </c>
      <c r="F432" s="7" t="s">
        <v>2</v>
      </c>
      <c r="G432" s="7" t="s">
        <v>29</v>
      </c>
      <c r="H432" s="7" t="s">
        <v>39</v>
      </c>
      <c r="I432" s="3">
        <v>1</v>
      </c>
      <c r="J432" s="5">
        <v>47.61</v>
      </c>
      <c r="K432" s="6">
        <v>0</v>
      </c>
      <c r="L432" s="5">
        <v>18.89</v>
      </c>
      <c r="M432" s="5">
        <f>I432*J432*(1-K432)</f>
        <v>47.61</v>
      </c>
      <c r="N432" s="5">
        <f>I432*L432</f>
        <v>18.89</v>
      </c>
      <c r="O432" s="5">
        <f>M432-N432</f>
        <v>28.72</v>
      </c>
      <c r="P432" s="2">
        <f>IFERROR(O432/M432,0)</f>
        <v>0.60323461457676952</v>
      </c>
      <c r="Q432" s="4">
        <f>YEAR(SalesDataTable[[#This Row],[Order Date]])</f>
        <v>2026</v>
      </c>
      <c r="R432" s="2" t="str">
        <f>"Q"&amp;ROUNDUP(MONTH(SalesDataTable[[#This Row],[Order Date]])/3,0)</f>
        <v>Q1</v>
      </c>
      <c r="S432" s="3">
        <f>MONTH(SalesDataTable[[#This Row],[Order Date]])</f>
        <v>3</v>
      </c>
      <c r="T432" s="2" t="str">
        <f>TEXT(SalesDataTable[[#This Row],[Order Date]],"mmm")</f>
        <v>Mar</v>
      </c>
    </row>
    <row r="433" spans="1:20" ht="15.75" x14ac:dyDescent="0.25">
      <c r="A433" s="9" t="s">
        <v>2328</v>
      </c>
      <c r="B433" s="8">
        <v>46106</v>
      </c>
      <c r="C433" s="7" t="s">
        <v>5</v>
      </c>
      <c r="D433" s="7" t="s">
        <v>66</v>
      </c>
      <c r="E433" s="7" t="s">
        <v>3</v>
      </c>
      <c r="F433" s="7" t="s">
        <v>2</v>
      </c>
      <c r="G433" s="7" t="s">
        <v>1</v>
      </c>
      <c r="H433" s="7" t="s">
        <v>17</v>
      </c>
      <c r="I433" s="3">
        <v>2</v>
      </c>
      <c r="J433" s="5">
        <v>40.880000000000003</v>
      </c>
      <c r="K433" s="6">
        <v>0.05</v>
      </c>
      <c r="L433" s="5">
        <v>16.39</v>
      </c>
      <c r="M433" s="5">
        <f>I433*J433*(1-K433)</f>
        <v>77.671999999999997</v>
      </c>
      <c r="N433" s="5">
        <f>I433*L433</f>
        <v>32.78</v>
      </c>
      <c r="O433" s="5">
        <f>M433-N433</f>
        <v>44.891999999999996</v>
      </c>
      <c r="P433" s="2">
        <f>IFERROR(O433/M433,0)</f>
        <v>0.57796889483983926</v>
      </c>
      <c r="Q433" s="4">
        <f>YEAR(SalesDataTable[[#This Row],[Order Date]])</f>
        <v>2026</v>
      </c>
      <c r="R433" s="2" t="str">
        <f>"Q"&amp;ROUNDUP(MONTH(SalesDataTable[[#This Row],[Order Date]])/3,0)</f>
        <v>Q1</v>
      </c>
      <c r="S433" s="3">
        <f>MONTH(SalesDataTable[[#This Row],[Order Date]])</f>
        <v>3</v>
      </c>
      <c r="T433" s="2" t="str">
        <f>TEXT(SalesDataTable[[#This Row],[Order Date]],"mmm")</f>
        <v>Mar</v>
      </c>
    </row>
    <row r="434" spans="1:20" ht="15.75" x14ac:dyDescent="0.25">
      <c r="A434" s="9" t="s">
        <v>2327</v>
      </c>
      <c r="B434" s="8">
        <v>46106</v>
      </c>
      <c r="C434" s="7" t="s">
        <v>9</v>
      </c>
      <c r="D434" s="7" t="s">
        <v>8</v>
      </c>
      <c r="E434" s="7" t="s">
        <v>3</v>
      </c>
      <c r="F434" s="7" t="s">
        <v>2</v>
      </c>
      <c r="G434" s="7" t="s">
        <v>34</v>
      </c>
      <c r="H434" s="7" t="s">
        <v>83</v>
      </c>
      <c r="I434" s="3">
        <v>2</v>
      </c>
      <c r="J434" s="5">
        <v>39.409999999999997</v>
      </c>
      <c r="K434" s="6">
        <v>0.15</v>
      </c>
      <c r="L434" s="5">
        <v>14.91</v>
      </c>
      <c r="M434" s="5">
        <f>I434*J434*(1-K434)</f>
        <v>66.996999999999986</v>
      </c>
      <c r="N434" s="5">
        <f>I434*L434</f>
        <v>29.82</v>
      </c>
      <c r="O434" s="5">
        <f>M434-N434</f>
        <v>37.176999999999985</v>
      </c>
      <c r="P434" s="2">
        <f>IFERROR(O434/M434,0)</f>
        <v>0.55490544352732207</v>
      </c>
      <c r="Q434" s="4">
        <f>YEAR(SalesDataTable[[#This Row],[Order Date]])</f>
        <v>2026</v>
      </c>
      <c r="R434" s="2" t="str">
        <f>"Q"&amp;ROUNDUP(MONTH(SalesDataTable[[#This Row],[Order Date]])/3,0)</f>
        <v>Q1</v>
      </c>
      <c r="S434" s="3">
        <f>MONTH(SalesDataTable[[#This Row],[Order Date]])</f>
        <v>3</v>
      </c>
      <c r="T434" s="2" t="str">
        <f>TEXT(SalesDataTable[[#This Row],[Order Date]],"mmm")</f>
        <v>Mar</v>
      </c>
    </row>
    <row r="435" spans="1:20" ht="15.75" x14ac:dyDescent="0.25">
      <c r="A435" s="9" t="s">
        <v>2326</v>
      </c>
      <c r="B435" s="8">
        <v>46107</v>
      </c>
      <c r="C435" s="7" t="s">
        <v>5</v>
      </c>
      <c r="D435" s="7" t="s">
        <v>4</v>
      </c>
      <c r="E435" s="7" t="s">
        <v>3</v>
      </c>
      <c r="F435" s="7" t="s">
        <v>23</v>
      </c>
      <c r="G435" s="7" t="s">
        <v>1</v>
      </c>
      <c r="H435" s="7" t="s">
        <v>17</v>
      </c>
      <c r="I435" s="3">
        <v>1</v>
      </c>
      <c r="J435" s="5">
        <v>40.82</v>
      </c>
      <c r="K435" s="6">
        <v>0.05</v>
      </c>
      <c r="L435" s="5">
        <v>16.940000000000001</v>
      </c>
      <c r="M435" s="5">
        <f>I435*J435*(1-K435)</f>
        <v>38.778999999999996</v>
      </c>
      <c r="N435" s="5">
        <f>I435*L435</f>
        <v>16.940000000000001</v>
      </c>
      <c r="O435" s="5">
        <f>M435-N435</f>
        <v>21.838999999999995</v>
      </c>
      <c r="P435" s="2">
        <f>IFERROR(O435/M435,0)</f>
        <v>0.56316563088269411</v>
      </c>
      <c r="Q435" s="4">
        <f>YEAR(SalesDataTable[[#This Row],[Order Date]])</f>
        <v>2026</v>
      </c>
      <c r="R435" s="2" t="str">
        <f>"Q"&amp;ROUNDUP(MONTH(SalesDataTable[[#This Row],[Order Date]])/3,0)</f>
        <v>Q1</v>
      </c>
      <c r="S435" s="3">
        <f>MONTH(SalesDataTable[[#This Row],[Order Date]])</f>
        <v>3</v>
      </c>
      <c r="T435" s="2" t="str">
        <f>TEXT(SalesDataTable[[#This Row],[Order Date]],"mmm")</f>
        <v>Mar</v>
      </c>
    </row>
    <row r="436" spans="1:20" ht="15.75" x14ac:dyDescent="0.25">
      <c r="A436" s="9" t="s">
        <v>2325</v>
      </c>
      <c r="B436" s="8">
        <v>46107</v>
      </c>
      <c r="C436" s="7" t="s">
        <v>15</v>
      </c>
      <c r="D436" s="7" t="s">
        <v>61</v>
      </c>
      <c r="E436" s="7" t="s">
        <v>13</v>
      </c>
      <c r="F436" s="7" t="s">
        <v>12</v>
      </c>
      <c r="G436" s="7" t="s">
        <v>29</v>
      </c>
      <c r="H436" s="7" t="s">
        <v>28</v>
      </c>
      <c r="I436" s="3">
        <v>3</v>
      </c>
      <c r="J436" s="5">
        <v>36.979999999999997</v>
      </c>
      <c r="K436" s="6">
        <v>0.1</v>
      </c>
      <c r="L436" s="5">
        <v>13.65</v>
      </c>
      <c r="M436" s="5">
        <f>I436*J436*(1-K436)</f>
        <v>99.846000000000004</v>
      </c>
      <c r="N436" s="5">
        <f>I436*L436</f>
        <v>40.950000000000003</v>
      </c>
      <c r="O436" s="5">
        <f>M436-N436</f>
        <v>58.896000000000001</v>
      </c>
      <c r="P436" s="2">
        <f>IFERROR(O436/M436,0)</f>
        <v>0.58986839733189111</v>
      </c>
      <c r="Q436" s="4">
        <f>YEAR(SalesDataTable[[#This Row],[Order Date]])</f>
        <v>2026</v>
      </c>
      <c r="R436" s="2" t="str">
        <f>"Q"&amp;ROUNDUP(MONTH(SalesDataTable[[#This Row],[Order Date]])/3,0)</f>
        <v>Q1</v>
      </c>
      <c r="S436" s="3">
        <f>MONTH(SalesDataTable[[#This Row],[Order Date]])</f>
        <v>3</v>
      </c>
      <c r="T436" s="2" t="str">
        <f>TEXT(SalesDataTable[[#This Row],[Order Date]],"mmm")</f>
        <v>Mar</v>
      </c>
    </row>
    <row r="437" spans="1:20" ht="15.75" x14ac:dyDescent="0.25">
      <c r="A437" s="9" t="s">
        <v>2324</v>
      </c>
      <c r="B437" s="8">
        <v>46107</v>
      </c>
      <c r="C437" s="7" t="s">
        <v>9</v>
      </c>
      <c r="D437" s="7" t="s">
        <v>8</v>
      </c>
      <c r="E437" s="7" t="s">
        <v>18</v>
      </c>
      <c r="F437" s="7" t="s">
        <v>2</v>
      </c>
      <c r="G437" s="7" t="s">
        <v>29</v>
      </c>
      <c r="H437" s="7" t="s">
        <v>28</v>
      </c>
      <c r="I437" s="3">
        <v>1</v>
      </c>
      <c r="J437" s="5">
        <v>35.700000000000003</v>
      </c>
      <c r="K437" s="6">
        <v>0.05</v>
      </c>
      <c r="L437" s="5">
        <v>13.91</v>
      </c>
      <c r="M437" s="5">
        <f>I437*J437*(1-K437)</f>
        <v>33.914999999999999</v>
      </c>
      <c r="N437" s="5">
        <f>I437*L437</f>
        <v>13.91</v>
      </c>
      <c r="O437" s="5">
        <f>M437-N437</f>
        <v>20.004999999999999</v>
      </c>
      <c r="P437" s="2">
        <f>IFERROR(O437/M437,0)</f>
        <v>0.58985699542975079</v>
      </c>
      <c r="Q437" s="4">
        <f>YEAR(SalesDataTable[[#This Row],[Order Date]])</f>
        <v>2026</v>
      </c>
      <c r="R437" s="2" t="str">
        <f>"Q"&amp;ROUNDUP(MONTH(SalesDataTable[[#This Row],[Order Date]])/3,0)</f>
        <v>Q1</v>
      </c>
      <c r="S437" s="3">
        <f>MONTH(SalesDataTable[[#This Row],[Order Date]])</f>
        <v>3</v>
      </c>
      <c r="T437" s="2" t="str">
        <f>TEXT(SalesDataTable[[#This Row],[Order Date]],"mmm")</f>
        <v>Mar</v>
      </c>
    </row>
    <row r="438" spans="1:20" ht="15.75" x14ac:dyDescent="0.25">
      <c r="A438" s="9" t="s">
        <v>2323</v>
      </c>
      <c r="B438" s="8">
        <v>46107</v>
      </c>
      <c r="C438" s="7" t="s">
        <v>15</v>
      </c>
      <c r="D438" s="7" t="s">
        <v>61</v>
      </c>
      <c r="E438" s="7" t="s">
        <v>13</v>
      </c>
      <c r="F438" s="7" t="s">
        <v>23</v>
      </c>
      <c r="G438" s="7" t="s">
        <v>1</v>
      </c>
      <c r="H438" s="7" t="s">
        <v>17</v>
      </c>
      <c r="I438" s="3">
        <v>1</v>
      </c>
      <c r="J438" s="5">
        <v>39.53</v>
      </c>
      <c r="K438" s="6">
        <v>0.05</v>
      </c>
      <c r="L438" s="5">
        <v>17.170000000000002</v>
      </c>
      <c r="M438" s="5">
        <f>I438*J438*(1-K438)</f>
        <v>37.5535</v>
      </c>
      <c r="N438" s="5">
        <f>I438*L438</f>
        <v>17.170000000000002</v>
      </c>
      <c r="O438" s="5">
        <f>M438-N438</f>
        <v>20.383499999999998</v>
      </c>
      <c r="P438" s="2">
        <f>IFERROR(O438/M438,0)</f>
        <v>0.54278562584046752</v>
      </c>
      <c r="Q438" s="4">
        <f>YEAR(SalesDataTable[[#This Row],[Order Date]])</f>
        <v>2026</v>
      </c>
      <c r="R438" s="2" t="str">
        <f>"Q"&amp;ROUNDUP(MONTH(SalesDataTable[[#This Row],[Order Date]])/3,0)</f>
        <v>Q1</v>
      </c>
      <c r="S438" s="3">
        <f>MONTH(SalesDataTable[[#This Row],[Order Date]])</f>
        <v>3</v>
      </c>
      <c r="T438" s="2" t="str">
        <f>TEXT(SalesDataTable[[#This Row],[Order Date]],"mmm")</f>
        <v>Mar</v>
      </c>
    </row>
    <row r="439" spans="1:20" ht="15.75" x14ac:dyDescent="0.25">
      <c r="A439" s="9" t="s">
        <v>2322</v>
      </c>
      <c r="B439" s="8">
        <v>46107</v>
      </c>
      <c r="C439" s="7" t="s">
        <v>5</v>
      </c>
      <c r="D439" s="7" t="s">
        <v>114</v>
      </c>
      <c r="E439" s="7" t="s">
        <v>13</v>
      </c>
      <c r="F439" s="7" t="s">
        <v>23</v>
      </c>
      <c r="G439" s="7" t="s">
        <v>29</v>
      </c>
      <c r="H439" s="7" t="s">
        <v>28</v>
      </c>
      <c r="I439" s="3">
        <v>2</v>
      </c>
      <c r="J439" s="5">
        <v>35.75</v>
      </c>
      <c r="K439" s="6">
        <v>0</v>
      </c>
      <c r="L439" s="5">
        <v>13.28</v>
      </c>
      <c r="M439" s="5">
        <f>I439*J439*(1-K439)</f>
        <v>71.5</v>
      </c>
      <c r="N439" s="5">
        <f>I439*L439</f>
        <v>26.56</v>
      </c>
      <c r="O439" s="5">
        <f>M439-N439</f>
        <v>44.94</v>
      </c>
      <c r="P439" s="2">
        <f>IFERROR(O439/M439,0)</f>
        <v>0.62853146853146846</v>
      </c>
      <c r="Q439" s="4">
        <f>YEAR(SalesDataTable[[#This Row],[Order Date]])</f>
        <v>2026</v>
      </c>
      <c r="R439" s="2" t="str">
        <f>"Q"&amp;ROUNDUP(MONTH(SalesDataTable[[#This Row],[Order Date]])/3,0)</f>
        <v>Q1</v>
      </c>
      <c r="S439" s="3">
        <f>MONTH(SalesDataTable[[#This Row],[Order Date]])</f>
        <v>3</v>
      </c>
      <c r="T439" s="2" t="str">
        <f>TEXT(SalesDataTable[[#This Row],[Order Date]],"mmm")</f>
        <v>Mar</v>
      </c>
    </row>
    <row r="440" spans="1:20" ht="15.75" x14ac:dyDescent="0.25">
      <c r="A440" s="9" t="s">
        <v>2321</v>
      </c>
      <c r="B440" s="8">
        <v>46107</v>
      </c>
      <c r="C440" s="7" t="s">
        <v>5</v>
      </c>
      <c r="D440" s="7" t="s">
        <v>66</v>
      </c>
      <c r="E440" s="7" t="s">
        <v>3</v>
      </c>
      <c r="F440" s="7" t="s">
        <v>12</v>
      </c>
      <c r="G440" s="7" t="s">
        <v>34</v>
      </c>
      <c r="H440" s="7" t="s">
        <v>33</v>
      </c>
      <c r="I440" s="3">
        <v>2</v>
      </c>
      <c r="J440" s="5">
        <v>50.17</v>
      </c>
      <c r="K440" s="6">
        <v>0</v>
      </c>
      <c r="L440" s="5">
        <v>22.37</v>
      </c>
      <c r="M440" s="5">
        <f>I440*J440*(1-K440)</f>
        <v>100.34</v>
      </c>
      <c r="N440" s="5">
        <f>I440*L440</f>
        <v>44.74</v>
      </c>
      <c r="O440" s="5">
        <f>M440-N440</f>
        <v>55.6</v>
      </c>
      <c r="P440" s="2">
        <f>IFERROR(O440/M440,0)</f>
        <v>0.55411600558102447</v>
      </c>
      <c r="Q440" s="4">
        <f>YEAR(SalesDataTable[[#This Row],[Order Date]])</f>
        <v>2026</v>
      </c>
      <c r="R440" s="2" t="str">
        <f>"Q"&amp;ROUNDUP(MONTH(SalesDataTable[[#This Row],[Order Date]])/3,0)</f>
        <v>Q1</v>
      </c>
      <c r="S440" s="3">
        <f>MONTH(SalesDataTable[[#This Row],[Order Date]])</f>
        <v>3</v>
      </c>
      <c r="T440" s="2" t="str">
        <f>TEXT(SalesDataTable[[#This Row],[Order Date]],"mmm")</f>
        <v>Mar</v>
      </c>
    </row>
    <row r="441" spans="1:20" ht="15.75" x14ac:dyDescent="0.25">
      <c r="A441" s="9" t="s">
        <v>2320</v>
      </c>
      <c r="B441" s="8">
        <v>46107</v>
      </c>
      <c r="C441" s="7" t="s">
        <v>42</v>
      </c>
      <c r="D441" s="7" t="s">
        <v>119</v>
      </c>
      <c r="E441" s="7" t="s">
        <v>3</v>
      </c>
      <c r="F441" s="7" t="s">
        <v>2</v>
      </c>
      <c r="G441" s="7" t="s">
        <v>34</v>
      </c>
      <c r="H441" s="7" t="s">
        <v>83</v>
      </c>
      <c r="I441" s="3">
        <v>5</v>
      </c>
      <c r="J441" s="5">
        <v>41.32</v>
      </c>
      <c r="K441" s="6">
        <v>0</v>
      </c>
      <c r="L441" s="5">
        <v>15.09</v>
      </c>
      <c r="M441" s="5">
        <f>I441*J441*(1-K441)</f>
        <v>206.6</v>
      </c>
      <c r="N441" s="5">
        <f>I441*L441</f>
        <v>75.45</v>
      </c>
      <c r="O441" s="5">
        <f>M441-N441</f>
        <v>131.14999999999998</v>
      </c>
      <c r="P441" s="2">
        <f>IFERROR(O441/M441,0)</f>
        <v>0.63480154888673757</v>
      </c>
      <c r="Q441" s="4">
        <f>YEAR(SalesDataTable[[#This Row],[Order Date]])</f>
        <v>2026</v>
      </c>
      <c r="R441" s="2" t="str">
        <f>"Q"&amp;ROUNDUP(MONTH(SalesDataTable[[#This Row],[Order Date]])/3,0)</f>
        <v>Q1</v>
      </c>
      <c r="S441" s="3">
        <f>MONTH(SalesDataTable[[#This Row],[Order Date]])</f>
        <v>3</v>
      </c>
      <c r="T441" s="2" t="str">
        <f>TEXT(SalesDataTable[[#This Row],[Order Date]],"mmm")</f>
        <v>Mar</v>
      </c>
    </row>
    <row r="442" spans="1:20" ht="15.75" x14ac:dyDescent="0.25">
      <c r="A442" s="9" t="s">
        <v>2319</v>
      </c>
      <c r="B442" s="8">
        <v>46108</v>
      </c>
      <c r="C442" s="7" t="s">
        <v>15</v>
      </c>
      <c r="D442" s="7" t="s">
        <v>14</v>
      </c>
      <c r="E442" s="7" t="s">
        <v>18</v>
      </c>
      <c r="F442" s="7" t="s">
        <v>2</v>
      </c>
      <c r="G442" s="7" t="s">
        <v>22</v>
      </c>
      <c r="H442" s="7" t="s">
        <v>92</v>
      </c>
      <c r="I442" s="3">
        <v>3</v>
      </c>
      <c r="J442" s="5">
        <v>152.4</v>
      </c>
      <c r="K442" s="6">
        <v>0.05</v>
      </c>
      <c r="L442" s="5">
        <v>79.97</v>
      </c>
      <c r="M442" s="5">
        <f>I442*J442*(1-K442)</f>
        <v>434.34000000000003</v>
      </c>
      <c r="N442" s="5">
        <f>I442*L442</f>
        <v>239.91</v>
      </c>
      <c r="O442" s="5">
        <f>M442-N442</f>
        <v>194.43000000000004</v>
      </c>
      <c r="P442" s="2">
        <f>IFERROR(O442/M442,0)</f>
        <v>0.44764470230694853</v>
      </c>
      <c r="Q442" s="4">
        <f>YEAR(SalesDataTable[[#This Row],[Order Date]])</f>
        <v>2026</v>
      </c>
      <c r="R442" s="2" t="str">
        <f>"Q"&amp;ROUNDUP(MONTH(SalesDataTable[[#This Row],[Order Date]])/3,0)</f>
        <v>Q1</v>
      </c>
      <c r="S442" s="3">
        <f>MONTH(SalesDataTable[[#This Row],[Order Date]])</f>
        <v>3</v>
      </c>
      <c r="T442" s="2" t="str">
        <f>TEXT(SalesDataTable[[#This Row],[Order Date]],"mmm")</f>
        <v>Mar</v>
      </c>
    </row>
    <row r="443" spans="1:20" ht="15.75" x14ac:dyDescent="0.25">
      <c r="A443" s="9" t="s">
        <v>2318</v>
      </c>
      <c r="B443" s="8">
        <v>46108</v>
      </c>
      <c r="C443" s="7" t="s">
        <v>42</v>
      </c>
      <c r="D443" s="7" t="s">
        <v>95</v>
      </c>
      <c r="E443" s="7" t="s">
        <v>3</v>
      </c>
      <c r="F443" s="7" t="s">
        <v>2</v>
      </c>
      <c r="G443" s="7" t="s">
        <v>34</v>
      </c>
      <c r="H443" s="7" t="s">
        <v>74</v>
      </c>
      <c r="I443" s="3">
        <v>1</v>
      </c>
      <c r="J443" s="5">
        <v>36.299999999999997</v>
      </c>
      <c r="K443" s="6">
        <v>0</v>
      </c>
      <c r="L443" s="5">
        <v>14.1</v>
      </c>
      <c r="M443" s="5">
        <f>I443*J443*(1-K443)</f>
        <v>36.299999999999997</v>
      </c>
      <c r="N443" s="5">
        <f>I443*L443</f>
        <v>14.1</v>
      </c>
      <c r="O443" s="5">
        <f>M443-N443</f>
        <v>22.199999999999996</v>
      </c>
      <c r="P443" s="2">
        <f>IFERROR(O443/M443,0)</f>
        <v>0.61157024793388426</v>
      </c>
      <c r="Q443" s="4">
        <f>YEAR(SalesDataTable[[#This Row],[Order Date]])</f>
        <v>2026</v>
      </c>
      <c r="R443" s="2" t="str">
        <f>"Q"&amp;ROUNDUP(MONTH(SalesDataTable[[#This Row],[Order Date]])/3,0)</f>
        <v>Q1</v>
      </c>
      <c r="S443" s="3">
        <f>MONTH(SalesDataTable[[#This Row],[Order Date]])</f>
        <v>3</v>
      </c>
      <c r="T443" s="2" t="str">
        <f>TEXT(SalesDataTable[[#This Row],[Order Date]],"mmm")</f>
        <v>Mar</v>
      </c>
    </row>
    <row r="444" spans="1:20" ht="15.75" x14ac:dyDescent="0.25">
      <c r="A444" s="9" t="s">
        <v>2317</v>
      </c>
      <c r="B444" s="8">
        <v>46108</v>
      </c>
      <c r="C444" s="7" t="s">
        <v>5</v>
      </c>
      <c r="D444" s="7" t="s">
        <v>69</v>
      </c>
      <c r="E444" s="7" t="s">
        <v>3</v>
      </c>
      <c r="F444" s="7" t="s">
        <v>23</v>
      </c>
      <c r="G444" s="7" t="s">
        <v>29</v>
      </c>
      <c r="H444" s="7" t="s">
        <v>39</v>
      </c>
      <c r="I444" s="3">
        <v>3</v>
      </c>
      <c r="J444" s="5">
        <v>46.24</v>
      </c>
      <c r="K444" s="6">
        <v>0.1</v>
      </c>
      <c r="L444" s="5">
        <v>18.2</v>
      </c>
      <c r="M444" s="5">
        <f>I444*J444*(1-K444)</f>
        <v>124.848</v>
      </c>
      <c r="N444" s="5">
        <f>I444*L444</f>
        <v>54.599999999999994</v>
      </c>
      <c r="O444" s="5">
        <f>M444-N444</f>
        <v>70.248000000000005</v>
      </c>
      <c r="P444" s="2">
        <f>IFERROR(O444/M444,0)</f>
        <v>0.56266820453671673</v>
      </c>
      <c r="Q444" s="4">
        <f>YEAR(SalesDataTable[[#This Row],[Order Date]])</f>
        <v>2026</v>
      </c>
      <c r="R444" s="2" t="str">
        <f>"Q"&amp;ROUNDUP(MONTH(SalesDataTable[[#This Row],[Order Date]])/3,0)</f>
        <v>Q1</v>
      </c>
      <c r="S444" s="3">
        <f>MONTH(SalesDataTable[[#This Row],[Order Date]])</f>
        <v>3</v>
      </c>
      <c r="T444" s="2" t="str">
        <f>TEXT(SalesDataTable[[#This Row],[Order Date]],"mmm")</f>
        <v>Mar</v>
      </c>
    </row>
    <row r="445" spans="1:20" ht="15.75" x14ac:dyDescent="0.25">
      <c r="A445" s="9" t="s">
        <v>2316</v>
      </c>
      <c r="B445" s="8">
        <v>46108</v>
      </c>
      <c r="C445" s="7" t="s">
        <v>42</v>
      </c>
      <c r="D445" s="7" t="s">
        <v>95</v>
      </c>
      <c r="E445" s="7" t="s">
        <v>13</v>
      </c>
      <c r="F445" s="7" t="s">
        <v>23</v>
      </c>
      <c r="G445" s="7" t="s">
        <v>29</v>
      </c>
      <c r="H445" s="7" t="s">
        <v>88</v>
      </c>
      <c r="I445" s="3">
        <v>2</v>
      </c>
      <c r="J445" s="5">
        <v>165.58</v>
      </c>
      <c r="K445" s="6">
        <v>0</v>
      </c>
      <c r="L445" s="5">
        <v>86.16</v>
      </c>
      <c r="M445" s="5">
        <f>I445*J445*(1-K445)</f>
        <v>331.16</v>
      </c>
      <c r="N445" s="5">
        <f>I445*L445</f>
        <v>172.32</v>
      </c>
      <c r="O445" s="5">
        <f>M445-N445</f>
        <v>158.84000000000003</v>
      </c>
      <c r="P445" s="2">
        <f>IFERROR(O445/M445,0)</f>
        <v>0.47964730039859893</v>
      </c>
      <c r="Q445" s="4">
        <f>YEAR(SalesDataTable[[#This Row],[Order Date]])</f>
        <v>2026</v>
      </c>
      <c r="R445" s="2" t="str">
        <f>"Q"&amp;ROUNDUP(MONTH(SalesDataTable[[#This Row],[Order Date]])/3,0)</f>
        <v>Q1</v>
      </c>
      <c r="S445" s="3">
        <f>MONTH(SalesDataTable[[#This Row],[Order Date]])</f>
        <v>3</v>
      </c>
      <c r="T445" s="2" t="str">
        <f>TEXT(SalesDataTable[[#This Row],[Order Date]],"mmm")</f>
        <v>Mar</v>
      </c>
    </row>
    <row r="446" spans="1:20" ht="15.75" x14ac:dyDescent="0.25">
      <c r="A446" s="9" t="s">
        <v>2315</v>
      </c>
      <c r="B446" s="8">
        <v>46108</v>
      </c>
      <c r="C446" s="7" t="s">
        <v>42</v>
      </c>
      <c r="D446" s="7" t="s">
        <v>119</v>
      </c>
      <c r="E446" s="7" t="s">
        <v>3</v>
      </c>
      <c r="F446" s="7" t="s">
        <v>23</v>
      </c>
      <c r="G446" s="7" t="s">
        <v>26</v>
      </c>
      <c r="H446" s="7" t="s">
        <v>50</v>
      </c>
      <c r="I446" s="3">
        <v>4</v>
      </c>
      <c r="J446" s="5">
        <v>121.49</v>
      </c>
      <c r="K446" s="6">
        <v>0</v>
      </c>
      <c r="L446" s="5">
        <v>62.01</v>
      </c>
      <c r="M446" s="5">
        <f>I446*J446*(1-K446)</f>
        <v>485.96</v>
      </c>
      <c r="N446" s="5">
        <f>I446*L446</f>
        <v>248.04</v>
      </c>
      <c r="O446" s="5">
        <f>M446-N446</f>
        <v>237.92</v>
      </c>
      <c r="P446" s="2">
        <f>IFERROR(O446/M446,0)</f>
        <v>0.4895876203802782</v>
      </c>
      <c r="Q446" s="4">
        <f>YEAR(SalesDataTable[[#This Row],[Order Date]])</f>
        <v>2026</v>
      </c>
      <c r="R446" s="2" t="str">
        <f>"Q"&amp;ROUNDUP(MONTH(SalesDataTable[[#This Row],[Order Date]])/3,0)</f>
        <v>Q1</v>
      </c>
      <c r="S446" s="3">
        <f>MONTH(SalesDataTable[[#This Row],[Order Date]])</f>
        <v>3</v>
      </c>
      <c r="T446" s="2" t="str">
        <f>TEXT(SalesDataTable[[#This Row],[Order Date]],"mmm")</f>
        <v>Mar</v>
      </c>
    </row>
    <row r="447" spans="1:20" ht="15.75" x14ac:dyDescent="0.25">
      <c r="A447" s="9" t="s">
        <v>2314</v>
      </c>
      <c r="B447" s="8">
        <v>46108</v>
      </c>
      <c r="C447" s="7" t="s">
        <v>9</v>
      </c>
      <c r="D447" s="7" t="s">
        <v>8</v>
      </c>
      <c r="E447" s="7" t="s">
        <v>13</v>
      </c>
      <c r="F447" s="7" t="s">
        <v>2</v>
      </c>
      <c r="G447" s="7" t="s">
        <v>1</v>
      </c>
      <c r="H447" s="7" t="s">
        <v>11</v>
      </c>
      <c r="I447" s="3">
        <v>5</v>
      </c>
      <c r="J447" s="5">
        <v>81.84</v>
      </c>
      <c r="K447" s="6">
        <v>0.1</v>
      </c>
      <c r="L447" s="5">
        <v>42.7</v>
      </c>
      <c r="M447" s="5">
        <f>I447*J447*(1-K447)</f>
        <v>368.28000000000003</v>
      </c>
      <c r="N447" s="5">
        <f>I447*L447</f>
        <v>213.5</v>
      </c>
      <c r="O447" s="5">
        <f>M447-N447</f>
        <v>154.78000000000003</v>
      </c>
      <c r="P447" s="2">
        <f>IFERROR(O447/M447,0)</f>
        <v>0.42027804931030743</v>
      </c>
      <c r="Q447" s="4">
        <f>YEAR(SalesDataTable[[#This Row],[Order Date]])</f>
        <v>2026</v>
      </c>
      <c r="R447" s="2" t="str">
        <f>"Q"&amp;ROUNDUP(MONTH(SalesDataTable[[#This Row],[Order Date]])/3,0)</f>
        <v>Q1</v>
      </c>
      <c r="S447" s="3">
        <f>MONTH(SalesDataTable[[#This Row],[Order Date]])</f>
        <v>3</v>
      </c>
      <c r="T447" s="2" t="str">
        <f>TEXT(SalesDataTable[[#This Row],[Order Date]],"mmm")</f>
        <v>Mar</v>
      </c>
    </row>
    <row r="448" spans="1:20" ht="15.75" x14ac:dyDescent="0.25">
      <c r="A448" s="9" t="s">
        <v>2313</v>
      </c>
      <c r="B448" s="8">
        <v>46108</v>
      </c>
      <c r="C448" s="7" t="s">
        <v>9</v>
      </c>
      <c r="D448" s="7" t="s">
        <v>45</v>
      </c>
      <c r="E448" s="7" t="s">
        <v>3</v>
      </c>
      <c r="F448" s="7" t="s">
        <v>2</v>
      </c>
      <c r="G448" s="7" t="s">
        <v>22</v>
      </c>
      <c r="H448" s="7" t="s">
        <v>92</v>
      </c>
      <c r="I448" s="3">
        <v>1</v>
      </c>
      <c r="J448" s="5">
        <v>151.47999999999999</v>
      </c>
      <c r="K448" s="6">
        <v>0</v>
      </c>
      <c r="L448" s="5">
        <v>79.41</v>
      </c>
      <c r="M448" s="5">
        <f>I448*J448*(1-K448)</f>
        <v>151.47999999999999</v>
      </c>
      <c r="N448" s="5">
        <f>I448*L448</f>
        <v>79.41</v>
      </c>
      <c r="O448" s="5">
        <f>M448-N448</f>
        <v>72.069999999999993</v>
      </c>
      <c r="P448" s="2">
        <f>IFERROR(O448/M448,0)</f>
        <v>0.47577237919197252</v>
      </c>
      <c r="Q448" s="4">
        <f>YEAR(SalesDataTable[[#This Row],[Order Date]])</f>
        <v>2026</v>
      </c>
      <c r="R448" s="2" t="str">
        <f>"Q"&amp;ROUNDUP(MONTH(SalesDataTable[[#This Row],[Order Date]])/3,0)</f>
        <v>Q1</v>
      </c>
      <c r="S448" s="3">
        <f>MONTH(SalesDataTable[[#This Row],[Order Date]])</f>
        <v>3</v>
      </c>
      <c r="T448" s="2" t="str">
        <f>TEXT(SalesDataTable[[#This Row],[Order Date]],"mmm")</f>
        <v>Mar</v>
      </c>
    </row>
    <row r="449" spans="1:20" ht="15.75" x14ac:dyDescent="0.25">
      <c r="A449" s="9" t="s">
        <v>2312</v>
      </c>
      <c r="B449" s="8">
        <v>46109</v>
      </c>
      <c r="C449" s="7" t="s">
        <v>42</v>
      </c>
      <c r="D449" s="7" t="s">
        <v>41</v>
      </c>
      <c r="E449" s="7" t="s">
        <v>13</v>
      </c>
      <c r="F449" s="7" t="s">
        <v>2</v>
      </c>
      <c r="G449" s="7" t="s">
        <v>34</v>
      </c>
      <c r="H449" s="7" t="s">
        <v>33</v>
      </c>
      <c r="I449" s="3">
        <v>1</v>
      </c>
      <c r="J449" s="5">
        <v>51.02</v>
      </c>
      <c r="K449" s="6">
        <v>0.05</v>
      </c>
      <c r="L449" s="5">
        <v>21.94</v>
      </c>
      <c r="M449" s="5">
        <f>I449*J449*(1-K449)</f>
        <v>48.469000000000001</v>
      </c>
      <c r="N449" s="5">
        <f>I449*L449</f>
        <v>21.94</v>
      </c>
      <c r="O449" s="5">
        <f>M449-N449</f>
        <v>26.529</v>
      </c>
      <c r="P449" s="2">
        <f>IFERROR(O449/M449,0)</f>
        <v>0.54733953661102974</v>
      </c>
      <c r="Q449" s="4">
        <f>YEAR(SalesDataTable[[#This Row],[Order Date]])</f>
        <v>2026</v>
      </c>
      <c r="R449" s="2" t="str">
        <f>"Q"&amp;ROUNDUP(MONTH(SalesDataTable[[#This Row],[Order Date]])/3,0)</f>
        <v>Q1</v>
      </c>
      <c r="S449" s="3">
        <f>MONTH(SalesDataTable[[#This Row],[Order Date]])</f>
        <v>3</v>
      </c>
      <c r="T449" s="2" t="str">
        <f>TEXT(SalesDataTable[[#This Row],[Order Date]],"mmm")</f>
        <v>Mar</v>
      </c>
    </row>
    <row r="450" spans="1:20" ht="15.75" x14ac:dyDescent="0.25">
      <c r="A450" s="9" t="s">
        <v>2311</v>
      </c>
      <c r="B450" s="8">
        <v>46109</v>
      </c>
      <c r="C450" s="7" t="s">
        <v>5</v>
      </c>
      <c r="D450" s="7" t="s">
        <v>66</v>
      </c>
      <c r="E450" s="7" t="s">
        <v>60</v>
      </c>
      <c r="F450" s="7" t="s">
        <v>12</v>
      </c>
      <c r="G450" s="7" t="s">
        <v>1</v>
      </c>
      <c r="H450" s="7" t="s">
        <v>17</v>
      </c>
      <c r="I450" s="3">
        <v>8</v>
      </c>
      <c r="J450" s="5">
        <v>40.86</v>
      </c>
      <c r="K450" s="6">
        <v>0.1</v>
      </c>
      <c r="L450" s="5">
        <v>16.34</v>
      </c>
      <c r="M450" s="5">
        <f>I450*J450*(1-K450)</f>
        <v>294.19200000000001</v>
      </c>
      <c r="N450" s="5">
        <f>I450*L450</f>
        <v>130.72</v>
      </c>
      <c r="O450" s="5">
        <f>M450-N450</f>
        <v>163.47200000000001</v>
      </c>
      <c r="P450" s="2">
        <f>IFERROR(O450/M450,0)</f>
        <v>0.55566432805786703</v>
      </c>
      <c r="Q450" s="4">
        <f>YEAR(SalesDataTable[[#This Row],[Order Date]])</f>
        <v>2026</v>
      </c>
      <c r="R450" s="2" t="str">
        <f>"Q"&amp;ROUNDUP(MONTH(SalesDataTable[[#This Row],[Order Date]])/3,0)</f>
        <v>Q1</v>
      </c>
      <c r="S450" s="3">
        <f>MONTH(SalesDataTable[[#This Row],[Order Date]])</f>
        <v>3</v>
      </c>
      <c r="T450" s="2" t="str">
        <f>TEXT(SalesDataTable[[#This Row],[Order Date]],"mmm")</f>
        <v>Mar</v>
      </c>
    </row>
    <row r="451" spans="1:20" ht="15.75" x14ac:dyDescent="0.25">
      <c r="A451" s="9" t="s">
        <v>2310</v>
      </c>
      <c r="B451" s="8">
        <v>46109</v>
      </c>
      <c r="C451" s="7" t="s">
        <v>42</v>
      </c>
      <c r="D451" s="7" t="s">
        <v>119</v>
      </c>
      <c r="E451" s="7" t="s">
        <v>3</v>
      </c>
      <c r="F451" s="7" t="s">
        <v>2</v>
      </c>
      <c r="G451" s="7" t="s">
        <v>29</v>
      </c>
      <c r="H451" s="7" t="s">
        <v>88</v>
      </c>
      <c r="I451" s="3">
        <v>5</v>
      </c>
      <c r="J451" s="5">
        <v>163.33000000000001</v>
      </c>
      <c r="K451" s="6">
        <v>0</v>
      </c>
      <c r="L451" s="5">
        <v>87.05</v>
      </c>
      <c r="M451" s="5">
        <f>I451*J451*(1-K451)</f>
        <v>816.65000000000009</v>
      </c>
      <c r="N451" s="5">
        <f>I451*L451</f>
        <v>435.25</v>
      </c>
      <c r="O451" s="5">
        <f>M451-N451</f>
        <v>381.40000000000009</v>
      </c>
      <c r="P451" s="2">
        <f>IFERROR(O451/M451,0)</f>
        <v>0.46702993938651816</v>
      </c>
      <c r="Q451" s="4">
        <f>YEAR(SalesDataTable[[#This Row],[Order Date]])</f>
        <v>2026</v>
      </c>
      <c r="R451" s="2" t="str">
        <f>"Q"&amp;ROUNDUP(MONTH(SalesDataTable[[#This Row],[Order Date]])/3,0)</f>
        <v>Q1</v>
      </c>
      <c r="S451" s="3">
        <f>MONTH(SalesDataTable[[#This Row],[Order Date]])</f>
        <v>3</v>
      </c>
      <c r="T451" s="2" t="str">
        <f>TEXT(SalesDataTable[[#This Row],[Order Date]],"mmm")</f>
        <v>Mar</v>
      </c>
    </row>
    <row r="452" spans="1:20" ht="15.75" x14ac:dyDescent="0.25">
      <c r="A452" s="9" t="s">
        <v>2309</v>
      </c>
      <c r="B452" s="8">
        <v>46110</v>
      </c>
      <c r="C452" s="7" t="s">
        <v>9</v>
      </c>
      <c r="D452" s="7" t="s">
        <v>47</v>
      </c>
      <c r="E452" s="7" t="s">
        <v>18</v>
      </c>
      <c r="F452" s="7" t="s">
        <v>2</v>
      </c>
      <c r="G452" s="7" t="s">
        <v>22</v>
      </c>
      <c r="H452" s="7" t="s">
        <v>44</v>
      </c>
      <c r="I452" s="3">
        <v>1</v>
      </c>
      <c r="J452" s="5">
        <v>90.27</v>
      </c>
      <c r="K452" s="6">
        <v>0</v>
      </c>
      <c r="L452" s="5">
        <v>46.38</v>
      </c>
      <c r="M452" s="5">
        <f>I452*J452*(1-K452)</f>
        <v>90.27</v>
      </c>
      <c r="N452" s="5">
        <f>I452*L452</f>
        <v>46.38</v>
      </c>
      <c r="O452" s="5">
        <f>M452-N452</f>
        <v>43.889999999999993</v>
      </c>
      <c r="P452" s="2">
        <f>IFERROR(O452/M452,0)</f>
        <v>0.48620804253904948</v>
      </c>
      <c r="Q452" s="4">
        <f>YEAR(SalesDataTable[[#This Row],[Order Date]])</f>
        <v>2026</v>
      </c>
      <c r="R452" s="2" t="str">
        <f>"Q"&amp;ROUNDUP(MONTH(SalesDataTable[[#This Row],[Order Date]])/3,0)</f>
        <v>Q1</v>
      </c>
      <c r="S452" s="3">
        <f>MONTH(SalesDataTable[[#This Row],[Order Date]])</f>
        <v>3</v>
      </c>
      <c r="T452" s="2" t="str">
        <f>TEXT(SalesDataTable[[#This Row],[Order Date]],"mmm")</f>
        <v>Mar</v>
      </c>
    </row>
    <row r="453" spans="1:20" ht="15.75" x14ac:dyDescent="0.25">
      <c r="A453" s="9" t="s">
        <v>2308</v>
      </c>
      <c r="B453" s="8">
        <v>46110</v>
      </c>
      <c r="C453" s="7" t="s">
        <v>42</v>
      </c>
      <c r="D453" s="7" t="s">
        <v>119</v>
      </c>
      <c r="E453" s="7" t="s">
        <v>60</v>
      </c>
      <c r="F453" s="7" t="s">
        <v>12</v>
      </c>
      <c r="G453" s="7" t="s">
        <v>29</v>
      </c>
      <c r="H453" s="7" t="s">
        <v>72</v>
      </c>
      <c r="I453" s="3">
        <v>12</v>
      </c>
      <c r="J453" s="5">
        <v>131.31</v>
      </c>
      <c r="K453" s="6">
        <v>0.05</v>
      </c>
      <c r="L453" s="5">
        <v>68.459999999999994</v>
      </c>
      <c r="M453" s="5">
        <f>I453*J453*(1-K453)</f>
        <v>1496.934</v>
      </c>
      <c r="N453" s="5">
        <f>I453*L453</f>
        <v>821.52</v>
      </c>
      <c r="O453" s="5">
        <f>M453-N453</f>
        <v>675.41399999999999</v>
      </c>
      <c r="P453" s="2">
        <f>IFERROR(O453/M453,0)</f>
        <v>0.45119824922140855</v>
      </c>
      <c r="Q453" s="4">
        <f>YEAR(SalesDataTable[[#This Row],[Order Date]])</f>
        <v>2026</v>
      </c>
      <c r="R453" s="2" t="str">
        <f>"Q"&amp;ROUNDUP(MONTH(SalesDataTable[[#This Row],[Order Date]])/3,0)</f>
        <v>Q1</v>
      </c>
      <c r="S453" s="3">
        <f>MONTH(SalesDataTable[[#This Row],[Order Date]])</f>
        <v>3</v>
      </c>
      <c r="T453" s="2" t="str">
        <f>TEXT(SalesDataTable[[#This Row],[Order Date]],"mmm")</f>
        <v>Mar</v>
      </c>
    </row>
    <row r="454" spans="1:20" ht="15.75" x14ac:dyDescent="0.25">
      <c r="A454" s="9" t="s">
        <v>2307</v>
      </c>
      <c r="B454" s="8">
        <v>46110</v>
      </c>
      <c r="C454" s="7" t="s">
        <v>9</v>
      </c>
      <c r="D454" s="7" t="s">
        <v>8</v>
      </c>
      <c r="E454" s="7" t="s">
        <v>18</v>
      </c>
      <c r="F454" s="7" t="s">
        <v>2</v>
      </c>
      <c r="G454" s="7" t="s">
        <v>29</v>
      </c>
      <c r="H454" s="7" t="s">
        <v>88</v>
      </c>
      <c r="I454" s="3">
        <v>1</v>
      </c>
      <c r="J454" s="5">
        <v>167.27</v>
      </c>
      <c r="K454" s="6">
        <v>0.05</v>
      </c>
      <c r="L454" s="5">
        <v>88.19</v>
      </c>
      <c r="M454" s="5">
        <f>I454*J454*(1-K454)</f>
        <v>158.90649999999999</v>
      </c>
      <c r="N454" s="5">
        <f>I454*L454</f>
        <v>88.19</v>
      </c>
      <c r="O454" s="5">
        <f>M454-N454</f>
        <v>70.716499999999996</v>
      </c>
      <c r="P454" s="2">
        <f>IFERROR(O454/M454,0)</f>
        <v>0.44501955552478972</v>
      </c>
      <c r="Q454" s="4">
        <f>YEAR(SalesDataTable[[#This Row],[Order Date]])</f>
        <v>2026</v>
      </c>
      <c r="R454" s="2" t="str">
        <f>"Q"&amp;ROUNDUP(MONTH(SalesDataTable[[#This Row],[Order Date]])/3,0)</f>
        <v>Q1</v>
      </c>
      <c r="S454" s="3">
        <f>MONTH(SalesDataTable[[#This Row],[Order Date]])</f>
        <v>3</v>
      </c>
      <c r="T454" s="2" t="str">
        <f>TEXT(SalesDataTable[[#This Row],[Order Date]],"mmm")</f>
        <v>Mar</v>
      </c>
    </row>
    <row r="455" spans="1:20" ht="15.75" x14ac:dyDescent="0.25">
      <c r="A455" s="9" t="s">
        <v>2306</v>
      </c>
      <c r="B455" s="8">
        <v>46110</v>
      </c>
      <c r="C455" s="7" t="s">
        <v>9</v>
      </c>
      <c r="D455" s="7" t="s">
        <v>8</v>
      </c>
      <c r="E455" s="7" t="s">
        <v>18</v>
      </c>
      <c r="F455" s="7" t="s">
        <v>23</v>
      </c>
      <c r="G455" s="7" t="s">
        <v>22</v>
      </c>
      <c r="H455" s="7" t="s">
        <v>21</v>
      </c>
      <c r="I455" s="3">
        <v>4</v>
      </c>
      <c r="J455" s="5">
        <v>70.510000000000005</v>
      </c>
      <c r="K455" s="6">
        <v>0</v>
      </c>
      <c r="L455" s="5">
        <v>31.93</v>
      </c>
      <c r="M455" s="5">
        <f>I455*J455*(1-K455)</f>
        <v>282.04000000000002</v>
      </c>
      <c r="N455" s="5">
        <f>I455*L455</f>
        <v>127.72</v>
      </c>
      <c r="O455" s="5">
        <f>M455-N455</f>
        <v>154.32000000000002</v>
      </c>
      <c r="P455" s="2">
        <f>IFERROR(O455/M455,0)</f>
        <v>0.54715643171181394</v>
      </c>
      <c r="Q455" s="4">
        <f>YEAR(SalesDataTable[[#This Row],[Order Date]])</f>
        <v>2026</v>
      </c>
      <c r="R455" s="2" t="str">
        <f>"Q"&amp;ROUNDUP(MONTH(SalesDataTable[[#This Row],[Order Date]])/3,0)</f>
        <v>Q1</v>
      </c>
      <c r="S455" s="3">
        <f>MONTH(SalesDataTable[[#This Row],[Order Date]])</f>
        <v>3</v>
      </c>
      <c r="T455" s="2" t="str">
        <f>TEXT(SalesDataTable[[#This Row],[Order Date]],"mmm")</f>
        <v>Mar</v>
      </c>
    </row>
    <row r="456" spans="1:20" ht="15.75" x14ac:dyDescent="0.25">
      <c r="A456" s="9" t="s">
        <v>2305</v>
      </c>
      <c r="B456" s="8">
        <v>46110</v>
      </c>
      <c r="C456" s="7" t="s">
        <v>9</v>
      </c>
      <c r="D456" s="7" t="s">
        <v>30</v>
      </c>
      <c r="E456" s="7" t="s">
        <v>60</v>
      </c>
      <c r="F456" s="7" t="s">
        <v>2</v>
      </c>
      <c r="G456" s="7" t="s">
        <v>1</v>
      </c>
      <c r="H456" s="7" t="s">
        <v>7</v>
      </c>
      <c r="I456" s="3">
        <v>12</v>
      </c>
      <c r="J456" s="5">
        <v>101.06</v>
      </c>
      <c r="K456" s="6">
        <v>0.1</v>
      </c>
      <c r="L456" s="5">
        <v>50.59</v>
      </c>
      <c r="M456" s="5">
        <f>I456*J456*(1-K456)</f>
        <v>1091.4480000000001</v>
      </c>
      <c r="N456" s="5">
        <f>I456*L456</f>
        <v>607.08000000000004</v>
      </c>
      <c r="O456" s="5">
        <f>M456-N456</f>
        <v>484.36800000000005</v>
      </c>
      <c r="P456" s="2">
        <f>IFERROR(O456/M456,0)</f>
        <v>0.4437847703234602</v>
      </c>
      <c r="Q456" s="4">
        <f>YEAR(SalesDataTable[[#This Row],[Order Date]])</f>
        <v>2026</v>
      </c>
      <c r="R456" s="2" t="str">
        <f>"Q"&amp;ROUNDUP(MONTH(SalesDataTable[[#This Row],[Order Date]])/3,0)</f>
        <v>Q1</v>
      </c>
      <c r="S456" s="3">
        <f>MONTH(SalesDataTable[[#This Row],[Order Date]])</f>
        <v>3</v>
      </c>
      <c r="T456" s="2" t="str">
        <f>TEXT(SalesDataTable[[#This Row],[Order Date]],"mmm")</f>
        <v>Mar</v>
      </c>
    </row>
    <row r="457" spans="1:20" ht="15.75" x14ac:dyDescent="0.25">
      <c r="A457" s="9" t="s">
        <v>2304</v>
      </c>
      <c r="B457" s="8">
        <v>46110</v>
      </c>
      <c r="C457" s="7" t="s">
        <v>15</v>
      </c>
      <c r="D457" s="7" t="s">
        <v>61</v>
      </c>
      <c r="E457" s="7" t="s">
        <v>3</v>
      </c>
      <c r="F457" s="7" t="s">
        <v>12</v>
      </c>
      <c r="G457" s="7" t="s">
        <v>1</v>
      </c>
      <c r="H457" s="7" t="s">
        <v>11</v>
      </c>
      <c r="I457" s="3">
        <v>2</v>
      </c>
      <c r="J457" s="5">
        <v>79.849999999999994</v>
      </c>
      <c r="K457" s="6">
        <v>0.05</v>
      </c>
      <c r="L457" s="5">
        <v>43.78</v>
      </c>
      <c r="M457" s="5">
        <f>I457*J457*(1-K457)</f>
        <v>151.71499999999997</v>
      </c>
      <c r="N457" s="5">
        <f>I457*L457</f>
        <v>87.56</v>
      </c>
      <c r="O457" s="5">
        <f>M457-N457</f>
        <v>64.154999999999973</v>
      </c>
      <c r="P457" s="2">
        <f>IFERROR(O457/M457,0)</f>
        <v>0.42286524074745402</v>
      </c>
      <c r="Q457" s="4">
        <f>YEAR(SalesDataTable[[#This Row],[Order Date]])</f>
        <v>2026</v>
      </c>
      <c r="R457" s="2" t="str">
        <f>"Q"&amp;ROUNDUP(MONTH(SalesDataTable[[#This Row],[Order Date]])/3,0)</f>
        <v>Q1</v>
      </c>
      <c r="S457" s="3">
        <f>MONTH(SalesDataTable[[#This Row],[Order Date]])</f>
        <v>3</v>
      </c>
      <c r="T457" s="2" t="str">
        <f>TEXT(SalesDataTable[[#This Row],[Order Date]],"mmm")</f>
        <v>Mar</v>
      </c>
    </row>
    <row r="458" spans="1:20" ht="15.75" x14ac:dyDescent="0.25">
      <c r="A458" s="9" t="s">
        <v>2303</v>
      </c>
      <c r="B458" s="8">
        <v>46110</v>
      </c>
      <c r="C458" s="7" t="s">
        <v>5</v>
      </c>
      <c r="D458" s="7" t="s">
        <v>69</v>
      </c>
      <c r="E458" s="7" t="s">
        <v>13</v>
      </c>
      <c r="F458" s="7" t="s">
        <v>2</v>
      </c>
      <c r="G458" s="7" t="s">
        <v>26</v>
      </c>
      <c r="H458" s="7" t="s">
        <v>25</v>
      </c>
      <c r="I458" s="3">
        <v>4</v>
      </c>
      <c r="J458" s="5">
        <v>191.99</v>
      </c>
      <c r="K458" s="6">
        <v>0</v>
      </c>
      <c r="L458" s="5">
        <v>104.44</v>
      </c>
      <c r="M458" s="5">
        <f>I458*J458*(1-K458)</f>
        <v>767.96</v>
      </c>
      <c r="N458" s="5">
        <f>I458*L458</f>
        <v>417.76</v>
      </c>
      <c r="O458" s="5">
        <f>M458-N458</f>
        <v>350.20000000000005</v>
      </c>
      <c r="P458" s="2">
        <f>IFERROR(O458/M458,0)</f>
        <v>0.45601333402781397</v>
      </c>
      <c r="Q458" s="4">
        <f>YEAR(SalesDataTable[[#This Row],[Order Date]])</f>
        <v>2026</v>
      </c>
      <c r="R458" s="2" t="str">
        <f>"Q"&amp;ROUNDUP(MONTH(SalesDataTable[[#This Row],[Order Date]])/3,0)</f>
        <v>Q1</v>
      </c>
      <c r="S458" s="3">
        <f>MONTH(SalesDataTable[[#This Row],[Order Date]])</f>
        <v>3</v>
      </c>
      <c r="T458" s="2" t="str">
        <f>TEXT(SalesDataTable[[#This Row],[Order Date]],"mmm")</f>
        <v>Mar</v>
      </c>
    </row>
    <row r="459" spans="1:20" ht="15.75" x14ac:dyDescent="0.25">
      <c r="A459" s="9" t="s">
        <v>2302</v>
      </c>
      <c r="B459" s="8">
        <v>46110</v>
      </c>
      <c r="C459" s="7" t="s">
        <v>9</v>
      </c>
      <c r="D459" s="7" t="s">
        <v>45</v>
      </c>
      <c r="E459" s="7" t="s">
        <v>3</v>
      </c>
      <c r="F459" s="7" t="s">
        <v>2</v>
      </c>
      <c r="G459" s="7" t="s">
        <v>1</v>
      </c>
      <c r="H459" s="7" t="s">
        <v>0</v>
      </c>
      <c r="I459" s="3">
        <v>1</v>
      </c>
      <c r="J459" s="5">
        <v>49.81</v>
      </c>
      <c r="K459" s="6">
        <v>0.05</v>
      </c>
      <c r="L459" s="5">
        <v>23.12</v>
      </c>
      <c r="M459" s="5">
        <f>I459*J459*(1-K459)</f>
        <v>47.319499999999998</v>
      </c>
      <c r="N459" s="5">
        <f>I459*L459</f>
        <v>23.12</v>
      </c>
      <c r="O459" s="5">
        <f>M459-N459</f>
        <v>24.199499999999997</v>
      </c>
      <c r="P459" s="2">
        <f>IFERROR(O459/M459,0)</f>
        <v>0.51140650260463438</v>
      </c>
      <c r="Q459" s="4">
        <f>YEAR(SalesDataTable[[#This Row],[Order Date]])</f>
        <v>2026</v>
      </c>
      <c r="R459" s="2" t="str">
        <f>"Q"&amp;ROUNDUP(MONTH(SalesDataTable[[#This Row],[Order Date]])/3,0)</f>
        <v>Q1</v>
      </c>
      <c r="S459" s="3">
        <f>MONTH(SalesDataTable[[#This Row],[Order Date]])</f>
        <v>3</v>
      </c>
      <c r="T459" s="2" t="str">
        <f>TEXT(SalesDataTable[[#This Row],[Order Date]],"mmm")</f>
        <v>Mar</v>
      </c>
    </row>
    <row r="460" spans="1:20" ht="15.75" x14ac:dyDescent="0.25">
      <c r="A460" s="9" t="s">
        <v>2301</v>
      </c>
      <c r="B460" s="8">
        <v>46110</v>
      </c>
      <c r="C460" s="7" t="s">
        <v>42</v>
      </c>
      <c r="D460" s="7" t="s">
        <v>41</v>
      </c>
      <c r="E460" s="7" t="s">
        <v>13</v>
      </c>
      <c r="F460" s="7" t="s">
        <v>2</v>
      </c>
      <c r="G460" s="7" t="s">
        <v>34</v>
      </c>
      <c r="H460" s="7" t="s">
        <v>83</v>
      </c>
      <c r="I460" s="3">
        <v>1</v>
      </c>
      <c r="J460" s="5">
        <v>40.39</v>
      </c>
      <c r="K460" s="6">
        <v>0.1</v>
      </c>
      <c r="L460" s="5">
        <v>14.97</v>
      </c>
      <c r="M460" s="5">
        <f>I460*J460*(1-K460)</f>
        <v>36.350999999999999</v>
      </c>
      <c r="N460" s="5">
        <f>I460*L460</f>
        <v>14.97</v>
      </c>
      <c r="O460" s="5">
        <f>M460-N460</f>
        <v>21.381</v>
      </c>
      <c r="P460" s="2">
        <f>IFERROR(O460/M460,0)</f>
        <v>0.58818189320788972</v>
      </c>
      <c r="Q460" s="4">
        <f>YEAR(SalesDataTable[[#This Row],[Order Date]])</f>
        <v>2026</v>
      </c>
      <c r="R460" s="2" t="str">
        <f>"Q"&amp;ROUNDUP(MONTH(SalesDataTable[[#This Row],[Order Date]])/3,0)</f>
        <v>Q1</v>
      </c>
      <c r="S460" s="3">
        <f>MONTH(SalesDataTable[[#This Row],[Order Date]])</f>
        <v>3</v>
      </c>
      <c r="T460" s="2" t="str">
        <f>TEXT(SalesDataTable[[#This Row],[Order Date]],"mmm")</f>
        <v>Mar</v>
      </c>
    </row>
    <row r="461" spans="1:20" ht="15.75" x14ac:dyDescent="0.25">
      <c r="A461" s="9" t="s">
        <v>2300</v>
      </c>
      <c r="B461" s="8">
        <v>46110</v>
      </c>
      <c r="C461" s="7" t="s">
        <v>42</v>
      </c>
      <c r="D461" s="7" t="s">
        <v>95</v>
      </c>
      <c r="E461" s="7" t="s">
        <v>3</v>
      </c>
      <c r="F461" s="7" t="s">
        <v>23</v>
      </c>
      <c r="G461" s="7" t="s">
        <v>29</v>
      </c>
      <c r="H461" s="7" t="s">
        <v>28</v>
      </c>
      <c r="I461" s="3">
        <v>1</v>
      </c>
      <c r="J461" s="5">
        <v>35.700000000000003</v>
      </c>
      <c r="K461" s="6">
        <v>0.05</v>
      </c>
      <c r="L461" s="5">
        <v>13.85</v>
      </c>
      <c r="M461" s="5">
        <f>I461*J461*(1-K461)</f>
        <v>33.914999999999999</v>
      </c>
      <c r="N461" s="5">
        <f>I461*L461</f>
        <v>13.85</v>
      </c>
      <c r="O461" s="5">
        <f>M461-N461</f>
        <v>20.064999999999998</v>
      </c>
      <c r="P461" s="2">
        <f>IFERROR(O461/M461,0)</f>
        <v>0.59162612413386406</v>
      </c>
      <c r="Q461" s="4">
        <f>YEAR(SalesDataTable[[#This Row],[Order Date]])</f>
        <v>2026</v>
      </c>
      <c r="R461" s="2" t="str">
        <f>"Q"&amp;ROUNDUP(MONTH(SalesDataTable[[#This Row],[Order Date]])/3,0)</f>
        <v>Q1</v>
      </c>
      <c r="S461" s="3">
        <f>MONTH(SalesDataTable[[#This Row],[Order Date]])</f>
        <v>3</v>
      </c>
      <c r="T461" s="2" t="str">
        <f>TEXT(SalesDataTable[[#This Row],[Order Date]],"mmm")</f>
        <v>Mar</v>
      </c>
    </row>
    <row r="462" spans="1:20" ht="15.75" x14ac:dyDescent="0.25">
      <c r="A462" s="9" t="s">
        <v>2299</v>
      </c>
      <c r="B462" s="8">
        <v>46110</v>
      </c>
      <c r="C462" s="7" t="s">
        <v>5</v>
      </c>
      <c r="D462" s="7" t="s">
        <v>4</v>
      </c>
      <c r="E462" s="7" t="s">
        <v>18</v>
      </c>
      <c r="F462" s="7" t="s">
        <v>23</v>
      </c>
      <c r="G462" s="7" t="s">
        <v>26</v>
      </c>
      <c r="H462" s="7" t="s">
        <v>65</v>
      </c>
      <c r="I462" s="3">
        <v>1</v>
      </c>
      <c r="J462" s="5">
        <v>80.09</v>
      </c>
      <c r="K462" s="6">
        <v>0</v>
      </c>
      <c r="L462" s="5">
        <v>40.61</v>
      </c>
      <c r="M462" s="5">
        <f>I462*J462*(1-K462)</f>
        <v>80.09</v>
      </c>
      <c r="N462" s="5">
        <f>I462*L462</f>
        <v>40.61</v>
      </c>
      <c r="O462" s="5">
        <f>M462-N462</f>
        <v>39.480000000000004</v>
      </c>
      <c r="P462" s="2">
        <f>IFERROR(O462/M462,0)</f>
        <v>0.49294543638406796</v>
      </c>
      <c r="Q462" s="4">
        <f>YEAR(SalesDataTable[[#This Row],[Order Date]])</f>
        <v>2026</v>
      </c>
      <c r="R462" s="2" t="str">
        <f>"Q"&amp;ROUNDUP(MONTH(SalesDataTable[[#This Row],[Order Date]])/3,0)</f>
        <v>Q1</v>
      </c>
      <c r="S462" s="3">
        <f>MONTH(SalesDataTable[[#This Row],[Order Date]])</f>
        <v>3</v>
      </c>
      <c r="T462" s="2" t="str">
        <f>TEXT(SalesDataTable[[#This Row],[Order Date]],"mmm")</f>
        <v>Mar</v>
      </c>
    </row>
    <row r="463" spans="1:20" ht="15.75" x14ac:dyDescent="0.25">
      <c r="A463" s="9" t="s">
        <v>2298</v>
      </c>
      <c r="B463" s="8">
        <v>46110</v>
      </c>
      <c r="C463" s="7" t="s">
        <v>15</v>
      </c>
      <c r="D463" s="7" t="s">
        <v>19</v>
      </c>
      <c r="E463" s="7" t="s">
        <v>18</v>
      </c>
      <c r="F463" s="7" t="s">
        <v>2</v>
      </c>
      <c r="G463" s="7" t="s">
        <v>22</v>
      </c>
      <c r="H463" s="7" t="s">
        <v>37</v>
      </c>
      <c r="I463" s="3">
        <v>1</v>
      </c>
      <c r="J463" s="5">
        <v>142.87</v>
      </c>
      <c r="K463" s="6">
        <v>0.1</v>
      </c>
      <c r="L463" s="5">
        <v>77.33</v>
      </c>
      <c r="M463" s="5">
        <f>I463*J463*(1-K463)</f>
        <v>128.583</v>
      </c>
      <c r="N463" s="5">
        <f>I463*L463</f>
        <v>77.33</v>
      </c>
      <c r="O463" s="5">
        <f>M463-N463</f>
        <v>51.253</v>
      </c>
      <c r="P463" s="2">
        <f>IFERROR(O463/M463,0)</f>
        <v>0.39859857057309289</v>
      </c>
      <c r="Q463" s="4">
        <f>YEAR(SalesDataTable[[#This Row],[Order Date]])</f>
        <v>2026</v>
      </c>
      <c r="R463" s="2" t="str">
        <f>"Q"&amp;ROUNDUP(MONTH(SalesDataTable[[#This Row],[Order Date]])/3,0)</f>
        <v>Q1</v>
      </c>
      <c r="S463" s="3">
        <f>MONTH(SalesDataTable[[#This Row],[Order Date]])</f>
        <v>3</v>
      </c>
      <c r="T463" s="2" t="str">
        <f>TEXT(SalesDataTable[[#This Row],[Order Date]],"mmm")</f>
        <v>Mar</v>
      </c>
    </row>
    <row r="464" spans="1:20" ht="15.75" x14ac:dyDescent="0.25">
      <c r="A464" s="9" t="s">
        <v>2297</v>
      </c>
      <c r="B464" s="8">
        <v>46111</v>
      </c>
      <c r="C464" s="7" t="s">
        <v>15</v>
      </c>
      <c r="D464" s="7" t="s">
        <v>61</v>
      </c>
      <c r="E464" s="7" t="s">
        <v>3</v>
      </c>
      <c r="F464" s="7" t="s">
        <v>23</v>
      </c>
      <c r="G464" s="7" t="s">
        <v>34</v>
      </c>
      <c r="H464" s="7" t="s">
        <v>83</v>
      </c>
      <c r="I464" s="3">
        <v>1</v>
      </c>
      <c r="J464" s="5">
        <v>40.53</v>
      </c>
      <c r="K464" s="6">
        <v>0</v>
      </c>
      <c r="L464" s="5">
        <v>14.32</v>
      </c>
      <c r="M464" s="5">
        <f>I464*J464*(1-K464)</f>
        <v>40.53</v>
      </c>
      <c r="N464" s="5">
        <f>I464*L464</f>
        <v>14.32</v>
      </c>
      <c r="O464" s="5">
        <f>M464-N464</f>
        <v>26.21</v>
      </c>
      <c r="P464" s="2">
        <f>IFERROR(O464/M464,0)</f>
        <v>0.64668147051566738</v>
      </c>
      <c r="Q464" s="4">
        <f>YEAR(SalesDataTable[[#This Row],[Order Date]])</f>
        <v>2026</v>
      </c>
      <c r="R464" s="2" t="str">
        <f>"Q"&amp;ROUNDUP(MONTH(SalesDataTable[[#This Row],[Order Date]])/3,0)</f>
        <v>Q1</v>
      </c>
      <c r="S464" s="3">
        <f>MONTH(SalesDataTable[[#This Row],[Order Date]])</f>
        <v>3</v>
      </c>
      <c r="T464" s="2" t="str">
        <f>TEXT(SalesDataTable[[#This Row],[Order Date]],"mmm")</f>
        <v>Mar</v>
      </c>
    </row>
    <row r="465" spans="1:20" ht="15.75" x14ac:dyDescent="0.25">
      <c r="A465" s="9" t="s">
        <v>2296</v>
      </c>
      <c r="B465" s="8">
        <v>46111</v>
      </c>
      <c r="C465" s="7" t="s">
        <v>15</v>
      </c>
      <c r="D465" s="7" t="s">
        <v>61</v>
      </c>
      <c r="E465" s="7" t="s">
        <v>3</v>
      </c>
      <c r="F465" s="7" t="s">
        <v>23</v>
      </c>
      <c r="G465" s="7" t="s">
        <v>1</v>
      </c>
      <c r="H465" s="7" t="s">
        <v>0</v>
      </c>
      <c r="I465" s="3">
        <v>1</v>
      </c>
      <c r="J465" s="5">
        <v>49.46</v>
      </c>
      <c r="K465" s="6">
        <v>0</v>
      </c>
      <c r="L465" s="5">
        <v>23.04</v>
      </c>
      <c r="M465" s="5">
        <f>I465*J465*(1-K465)</f>
        <v>49.46</v>
      </c>
      <c r="N465" s="5">
        <f>I465*L465</f>
        <v>23.04</v>
      </c>
      <c r="O465" s="5">
        <f>M465-N465</f>
        <v>26.42</v>
      </c>
      <c r="P465" s="2">
        <f>IFERROR(O465/M465,0)</f>
        <v>0.53416902547513145</v>
      </c>
      <c r="Q465" s="4">
        <f>YEAR(SalesDataTable[[#This Row],[Order Date]])</f>
        <v>2026</v>
      </c>
      <c r="R465" s="2" t="str">
        <f>"Q"&amp;ROUNDUP(MONTH(SalesDataTable[[#This Row],[Order Date]])/3,0)</f>
        <v>Q1</v>
      </c>
      <c r="S465" s="3">
        <f>MONTH(SalesDataTable[[#This Row],[Order Date]])</f>
        <v>3</v>
      </c>
      <c r="T465" s="2" t="str">
        <f>TEXT(SalesDataTable[[#This Row],[Order Date]],"mmm")</f>
        <v>Mar</v>
      </c>
    </row>
    <row r="466" spans="1:20" ht="15.75" x14ac:dyDescent="0.25">
      <c r="A466" s="9" t="s">
        <v>2295</v>
      </c>
      <c r="B466" s="8">
        <v>46111</v>
      </c>
      <c r="C466" s="7" t="s">
        <v>9</v>
      </c>
      <c r="D466" s="7" t="s">
        <v>47</v>
      </c>
      <c r="E466" s="7" t="s">
        <v>18</v>
      </c>
      <c r="F466" s="7" t="s">
        <v>12</v>
      </c>
      <c r="G466" s="7" t="s">
        <v>22</v>
      </c>
      <c r="H466" s="7" t="s">
        <v>37</v>
      </c>
      <c r="I466" s="3">
        <v>3</v>
      </c>
      <c r="J466" s="5">
        <v>142.46</v>
      </c>
      <c r="K466" s="6">
        <v>0</v>
      </c>
      <c r="L466" s="5">
        <v>79.650000000000006</v>
      </c>
      <c r="M466" s="5">
        <f>I466*J466*(1-K466)</f>
        <v>427.38</v>
      </c>
      <c r="N466" s="5">
        <f>I466*L466</f>
        <v>238.95000000000002</v>
      </c>
      <c r="O466" s="5">
        <f>M466-N466</f>
        <v>188.42999999999998</v>
      </c>
      <c r="P466" s="2">
        <f>IFERROR(O466/M466,0)</f>
        <v>0.44089569001825069</v>
      </c>
      <c r="Q466" s="4">
        <f>YEAR(SalesDataTable[[#This Row],[Order Date]])</f>
        <v>2026</v>
      </c>
      <c r="R466" s="2" t="str">
        <f>"Q"&amp;ROUNDUP(MONTH(SalesDataTable[[#This Row],[Order Date]])/3,0)</f>
        <v>Q1</v>
      </c>
      <c r="S466" s="3">
        <f>MONTH(SalesDataTable[[#This Row],[Order Date]])</f>
        <v>3</v>
      </c>
      <c r="T466" s="2" t="str">
        <f>TEXT(SalesDataTable[[#This Row],[Order Date]],"mmm")</f>
        <v>Mar</v>
      </c>
    </row>
    <row r="467" spans="1:20" ht="15.75" x14ac:dyDescent="0.25">
      <c r="A467" s="9" t="s">
        <v>2294</v>
      </c>
      <c r="B467" s="8">
        <v>46111</v>
      </c>
      <c r="C467" s="7" t="s">
        <v>15</v>
      </c>
      <c r="D467" s="7" t="s">
        <v>19</v>
      </c>
      <c r="E467" s="7" t="s">
        <v>60</v>
      </c>
      <c r="F467" s="7" t="s">
        <v>12</v>
      </c>
      <c r="G467" s="7" t="s">
        <v>22</v>
      </c>
      <c r="H467" s="7" t="s">
        <v>37</v>
      </c>
      <c r="I467" s="3">
        <v>6</v>
      </c>
      <c r="J467" s="5">
        <v>142.18</v>
      </c>
      <c r="K467" s="6">
        <v>0.05</v>
      </c>
      <c r="L467" s="5">
        <v>80.94</v>
      </c>
      <c r="M467" s="5">
        <f>I467*J467*(1-K467)</f>
        <v>810.42600000000004</v>
      </c>
      <c r="N467" s="5">
        <f>I467*L467</f>
        <v>485.64</v>
      </c>
      <c r="O467" s="5">
        <f>M467-N467</f>
        <v>324.78600000000006</v>
      </c>
      <c r="P467" s="2">
        <f>IFERROR(O467/M467,0)</f>
        <v>0.40075960050640036</v>
      </c>
      <c r="Q467" s="4">
        <f>YEAR(SalesDataTable[[#This Row],[Order Date]])</f>
        <v>2026</v>
      </c>
      <c r="R467" s="2" t="str">
        <f>"Q"&amp;ROUNDUP(MONTH(SalesDataTable[[#This Row],[Order Date]])/3,0)</f>
        <v>Q1</v>
      </c>
      <c r="S467" s="3">
        <f>MONTH(SalesDataTable[[#This Row],[Order Date]])</f>
        <v>3</v>
      </c>
      <c r="T467" s="2" t="str">
        <f>TEXT(SalesDataTable[[#This Row],[Order Date]],"mmm")</f>
        <v>Mar</v>
      </c>
    </row>
    <row r="468" spans="1:20" ht="15.75" x14ac:dyDescent="0.25">
      <c r="A468" s="9" t="s">
        <v>2293</v>
      </c>
      <c r="B468" s="8">
        <v>46111</v>
      </c>
      <c r="C468" s="7" t="s">
        <v>9</v>
      </c>
      <c r="D468" s="7" t="s">
        <v>47</v>
      </c>
      <c r="E468" s="7" t="s">
        <v>3</v>
      </c>
      <c r="F468" s="7" t="s">
        <v>2</v>
      </c>
      <c r="G468" s="7" t="s">
        <v>34</v>
      </c>
      <c r="H468" s="7" t="s">
        <v>83</v>
      </c>
      <c r="I468" s="3">
        <v>2</v>
      </c>
      <c r="J468" s="5">
        <v>41.04</v>
      </c>
      <c r="K468" s="6">
        <v>0</v>
      </c>
      <c r="L468" s="5">
        <v>15.03</v>
      </c>
      <c r="M468" s="5">
        <f>I468*J468*(1-K468)</f>
        <v>82.08</v>
      </c>
      <c r="N468" s="5">
        <f>I468*L468</f>
        <v>30.06</v>
      </c>
      <c r="O468" s="5">
        <f>M468-N468</f>
        <v>52.019999999999996</v>
      </c>
      <c r="P468" s="2">
        <f>IFERROR(O468/M468,0)</f>
        <v>0.63377192982456132</v>
      </c>
      <c r="Q468" s="4">
        <f>YEAR(SalesDataTable[[#This Row],[Order Date]])</f>
        <v>2026</v>
      </c>
      <c r="R468" s="2" t="str">
        <f>"Q"&amp;ROUNDUP(MONTH(SalesDataTable[[#This Row],[Order Date]])/3,0)</f>
        <v>Q1</v>
      </c>
      <c r="S468" s="3">
        <f>MONTH(SalesDataTable[[#This Row],[Order Date]])</f>
        <v>3</v>
      </c>
      <c r="T468" s="2" t="str">
        <f>TEXT(SalesDataTable[[#This Row],[Order Date]],"mmm")</f>
        <v>Mar</v>
      </c>
    </row>
    <row r="469" spans="1:20" ht="15.75" x14ac:dyDescent="0.25">
      <c r="A469" s="9" t="s">
        <v>2292</v>
      </c>
      <c r="B469" s="8">
        <v>46111</v>
      </c>
      <c r="C469" s="7" t="s">
        <v>9</v>
      </c>
      <c r="D469" s="7" t="s">
        <v>8</v>
      </c>
      <c r="E469" s="7" t="s">
        <v>3</v>
      </c>
      <c r="F469" s="7" t="s">
        <v>23</v>
      </c>
      <c r="G469" s="7" t="s">
        <v>22</v>
      </c>
      <c r="H469" s="7" t="s">
        <v>37</v>
      </c>
      <c r="I469" s="3">
        <v>2</v>
      </c>
      <c r="J469" s="5">
        <v>145.06</v>
      </c>
      <c r="K469" s="6">
        <v>0.15</v>
      </c>
      <c r="L469" s="5">
        <v>77.08</v>
      </c>
      <c r="M469" s="5">
        <f>I469*J469*(1-K469)</f>
        <v>246.602</v>
      </c>
      <c r="N469" s="5">
        <f>I469*L469</f>
        <v>154.16</v>
      </c>
      <c r="O469" s="5">
        <f>M469-N469</f>
        <v>92.442000000000007</v>
      </c>
      <c r="P469" s="2">
        <f>IFERROR(O469/M469,0)</f>
        <v>0.37486313979610875</v>
      </c>
      <c r="Q469" s="4">
        <f>YEAR(SalesDataTable[[#This Row],[Order Date]])</f>
        <v>2026</v>
      </c>
      <c r="R469" s="2" t="str">
        <f>"Q"&amp;ROUNDUP(MONTH(SalesDataTable[[#This Row],[Order Date]])/3,0)</f>
        <v>Q1</v>
      </c>
      <c r="S469" s="3">
        <f>MONTH(SalesDataTable[[#This Row],[Order Date]])</f>
        <v>3</v>
      </c>
      <c r="T469" s="2" t="str">
        <f>TEXT(SalesDataTable[[#This Row],[Order Date]],"mmm")</f>
        <v>Mar</v>
      </c>
    </row>
    <row r="470" spans="1:20" ht="15.75" x14ac:dyDescent="0.25">
      <c r="A470" s="9" t="s">
        <v>2291</v>
      </c>
      <c r="B470" s="8">
        <v>46111</v>
      </c>
      <c r="C470" s="7" t="s">
        <v>9</v>
      </c>
      <c r="D470" s="7" t="s">
        <v>45</v>
      </c>
      <c r="E470" s="7" t="s">
        <v>3</v>
      </c>
      <c r="F470" s="7" t="s">
        <v>23</v>
      </c>
      <c r="G470" s="7" t="s">
        <v>29</v>
      </c>
      <c r="H470" s="7" t="s">
        <v>72</v>
      </c>
      <c r="I470" s="3">
        <v>1</v>
      </c>
      <c r="J470" s="5">
        <v>130.72999999999999</v>
      </c>
      <c r="K470" s="6">
        <v>0</v>
      </c>
      <c r="L470" s="5">
        <v>66.17</v>
      </c>
      <c r="M470" s="5">
        <f>I470*J470*(1-K470)</f>
        <v>130.72999999999999</v>
      </c>
      <c r="N470" s="5">
        <f>I470*L470</f>
        <v>66.17</v>
      </c>
      <c r="O470" s="5">
        <f>M470-N470</f>
        <v>64.559999999999988</v>
      </c>
      <c r="P470" s="2">
        <f>IFERROR(O470/M470,0)</f>
        <v>0.4938422703281572</v>
      </c>
      <c r="Q470" s="4">
        <f>YEAR(SalesDataTable[[#This Row],[Order Date]])</f>
        <v>2026</v>
      </c>
      <c r="R470" s="2" t="str">
        <f>"Q"&amp;ROUNDUP(MONTH(SalesDataTable[[#This Row],[Order Date]])/3,0)</f>
        <v>Q1</v>
      </c>
      <c r="S470" s="3">
        <f>MONTH(SalesDataTable[[#This Row],[Order Date]])</f>
        <v>3</v>
      </c>
      <c r="T470" s="2" t="str">
        <f>TEXT(SalesDataTable[[#This Row],[Order Date]],"mmm")</f>
        <v>Mar</v>
      </c>
    </row>
    <row r="471" spans="1:20" ht="15.75" x14ac:dyDescent="0.25">
      <c r="A471" s="9" t="s">
        <v>2290</v>
      </c>
      <c r="B471" s="8">
        <v>46111</v>
      </c>
      <c r="C471" s="7" t="s">
        <v>15</v>
      </c>
      <c r="D471" s="7" t="s">
        <v>19</v>
      </c>
      <c r="E471" s="7" t="s">
        <v>3</v>
      </c>
      <c r="F471" s="7" t="s">
        <v>12</v>
      </c>
      <c r="G471" s="7" t="s">
        <v>34</v>
      </c>
      <c r="H471" s="7" t="s">
        <v>74</v>
      </c>
      <c r="I471" s="3">
        <v>2</v>
      </c>
      <c r="J471" s="5">
        <v>36.630000000000003</v>
      </c>
      <c r="K471" s="6">
        <v>0</v>
      </c>
      <c r="L471" s="5">
        <v>14.31</v>
      </c>
      <c r="M471" s="5">
        <f>I471*J471*(1-K471)</f>
        <v>73.260000000000005</v>
      </c>
      <c r="N471" s="5">
        <f>I471*L471</f>
        <v>28.62</v>
      </c>
      <c r="O471" s="5">
        <f>M471-N471</f>
        <v>44.64</v>
      </c>
      <c r="P471" s="2">
        <f>IFERROR(O471/M471,0)</f>
        <v>0.60933660933660927</v>
      </c>
      <c r="Q471" s="4">
        <f>YEAR(SalesDataTable[[#This Row],[Order Date]])</f>
        <v>2026</v>
      </c>
      <c r="R471" s="2" t="str">
        <f>"Q"&amp;ROUNDUP(MONTH(SalesDataTable[[#This Row],[Order Date]])/3,0)</f>
        <v>Q1</v>
      </c>
      <c r="S471" s="3">
        <f>MONTH(SalesDataTable[[#This Row],[Order Date]])</f>
        <v>3</v>
      </c>
      <c r="T471" s="2" t="str">
        <f>TEXT(SalesDataTable[[#This Row],[Order Date]],"mmm")</f>
        <v>Mar</v>
      </c>
    </row>
    <row r="472" spans="1:20" ht="15.75" x14ac:dyDescent="0.25">
      <c r="A472" s="9" t="s">
        <v>2289</v>
      </c>
      <c r="B472" s="8">
        <v>46112</v>
      </c>
      <c r="C472" s="7" t="s">
        <v>15</v>
      </c>
      <c r="D472" s="7" t="s">
        <v>19</v>
      </c>
      <c r="E472" s="7" t="s">
        <v>18</v>
      </c>
      <c r="F472" s="7" t="s">
        <v>2</v>
      </c>
      <c r="G472" s="7" t="s">
        <v>1</v>
      </c>
      <c r="H472" s="7" t="s">
        <v>0</v>
      </c>
      <c r="I472" s="3">
        <v>1</v>
      </c>
      <c r="J472" s="5">
        <v>50.99</v>
      </c>
      <c r="K472" s="6">
        <v>0.1</v>
      </c>
      <c r="L472" s="5">
        <v>21.86</v>
      </c>
      <c r="M472" s="5">
        <f>I472*J472*(1-K472)</f>
        <v>45.891000000000005</v>
      </c>
      <c r="N472" s="5">
        <f>I472*L472</f>
        <v>21.86</v>
      </c>
      <c r="O472" s="5">
        <f>M472-N472</f>
        <v>24.031000000000006</v>
      </c>
      <c r="P472" s="2">
        <f>IFERROR(O472/M472,0)</f>
        <v>0.52365387548756848</v>
      </c>
      <c r="Q472" s="4">
        <f>YEAR(SalesDataTable[[#This Row],[Order Date]])</f>
        <v>2026</v>
      </c>
      <c r="R472" s="2" t="str">
        <f>"Q"&amp;ROUNDUP(MONTH(SalesDataTable[[#This Row],[Order Date]])/3,0)</f>
        <v>Q1</v>
      </c>
      <c r="S472" s="3">
        <f>MONTH(SalesDataTable[[#This Row],[Order Date]])</f>
        <v>3</v>
      </c>
      <c r="T472" s="2" t="str">
        <f>TEXT(SalesDataTable[[#This Row],[Order Date]],"mmm")</f>
        <v>Mar</v>
      </c>
    </row>
    <row r="473" spans="1:20" ht="15.75" x14ac:dyDescent="0.25">
      <c r="A473" s="9" t="s">
        <v>2288</v>
      </c>
      <c r="B473" s="8">
        <v>46112</v>
      </c>
      <c r="C473" s="7" t="s">
        <v>9</v>
      </c>
      <c r="D473" s="7" t="s">
        <v>30</v>
      </c>
      <c r="E473" s="7" t="s">
        <v>3</v>
      </c>
      <c r="F473" s="7" t="s">
        <v>23</v>
      </c>
      <c r="G473" s="7" t="s">
        <v>29</v>
      </c>
      <c r="H473" s="7" t="s">
        <v>72</v>
      </c>
      <c r="I473" s="3">
        <v>4</v>
      </c>
      <c r="J473" s="5">
        <v>134.18</v>
      </c>
      <c r="K473" s="6">
        <v>0</v>
      </c>
      <c r="L473" s="5">
        <v>66.430000000000007</v>
      </c>
      <c r="M473" s="5">
        <f>I473*J473*(1-K473)</f>
        <v>536.72</v>
      </c>
      <c r="N473" s="5">
        <f>I473*L473</f>
        <v>265.72000000000003</v>
      </c>
      <c r="O473" s="5">
        <f>M473-N473</f>
        <v>271</v>
      </c>
      <c r="P473" s="2">
        <f>IFERROR(O473/M473,0)</f>
        <v>0.5049187658369354</v>
      </c>
      <c r="Q473" s="4">
        <f>YEAR(SalesDataTable[[#This Row],[Order Date]])</f>
        <v>2026</v>
      </c>
      <c r="R473" s="2" t="str">
        <f>"Q"&amp;ROUNDUP(MONTH(SalesDataTable[[#This Row],[Order Date]])/3,0)</f>
        <v>Q1</v>
      </c>
      <c r="S473" s="3">
        <f>MONTH(SalesDataTable[[#This Row],[Order Date]])</f>
        <v>3</v>
      </c>
      <c r="T473" s="2" t="str">
        <f>TEXT(SalesDataTable[[#This Row],[Order Date]],"mmm")</f>
        <v>Mar</v>
      </c>
    </row>
    <row r="474" spans="1:20" ht="15.75" x14ac:dyDescent="0.25">
      <c r="A474" s="9" t="s">
        <v>2287</v>
      </c>
      <c r="B474" s="8">
        <v>46112</v>
      </c>
      <c r="C474" s="7" t="s">
        <v>9</v>
      </c>
      <c r="D474" s="7" t="s">
        <v>8</v>
      </c>
      <c r="E474" s="7" t="s">
        <v>13</v>
      </c>
      <c r="F474" s="7" t="s">
        <v>12</v>
      </c>
      <c r="G474" s="7" t="s">
        <v>34</v>
      </c>
      <c r="H474" s="7" t="s">
        <v>33</v>
      </c>
      <c r="I474" s="3">
        <v>2</v>
      </c>
      <c r="J474" s="5">
        <v>50.86</v>
      </c>
      <c r="K474" s="6">
        <v>0.1</v>
      </c>
      <c r="L474" s="5">
        <v>21.76</v>
      </c>
      <c r="M474" s="5">
        <f>I474*J474*(1-K474)</f>
        <v>91.548000000000002</v>
      </c>
      <c r="N474" s="5">
        <f>I474*L474</f>
        <v>43.52</v>
      </c>
      <c r="O474" s="5">
        <f>M474-N474</f>
        <v>48.027999999999999</v>
      </c>
      <c r="P474" s="2">
        <f>IFERROR(O474/M474,0)</f>
        <v>0.52462096386595003</v>
      </c>
      <c r="Q474" s="4">
        <f>YEAR(SalesDataTable[[#This Row],[Order Date]])</f>
        <v>2026</v>
      </c>
      <c r="R474" s="2" t="str">
        <f>"Q"&amp;ROUNDUP(MONTH(SalesDataTable[[#This Row],[Order Date]])/3,0)</f>
        <v>Q1</v>
      </c>
      <c r="S474" s="3">
        <f>MONTH(SalesDataTable[[#This Row],[Order Date]])</f>
        <v>3</v>
      </c>
      <c r="T474" s="2" t="str">
        <f>TEXT(SalesDataTable[[#This Row],[Order Date]],"mmm")</f>
        <v>Mar</v>
      </c>
    </row>
    <row r="475" spans="1:20" ht="15.75" x14ac:dyDescent="0.25">
      <c r="A475" s="9" t="s">
        <v>2286</v>
      </c>
      <c r="B475" s="8">
        <v>46112</v>
      </c>
      <c r="C475" s="7" t="s">
        <v>9</v>
      </c>
      <c r="D475" s="7" t="s">
        <v>8</v>
      </c>
      <c r="E475" s="7" t="s">
        <v>60</v>
      </c>
      <c r="F475" s="7" t="s">
        <v>12</v>
      </c>
      <c r="G475" s="7" t="s">
        <v>26</v>
      </c>
      <c r="H475" s="7" t="s">
        <v>50</v>
      </c>
      <c r="I475" s="3">
        <v>12</v>
      </c>
      <c r="J475" s="5">
        <v>124.86</v>
      </c>
      <c r="K475" s="6">
        <v>0.1</v>
      </c>
      <c r="L475" s="5">
        <v>60.82</v>
      </c>
      <c r="M475" s="5">
        <f>I475*J475*(1-K475)</f>
        <v>1348.4880000000001</v>
      </c>
      <c r="N475" s="5">
        <f>I475*L475</f>
        <v>729.84</v>
      </c>
      <c r="O475" s="5">
        <f>M475-N475</f>
        <v>618.64800000000002</v>
      </c>
      <c r="P475" s="2">
        <f>IFERROR(O475/M475,0)</f>
        <v>0.45877160197198641</v>
      </c>
      <c r="Q475" s="4">
        <f>YEAR(SalesDataTable[[#This Row],[Order Date]])</f>
        <v>2026</v>
      </c>
      <c r="R475" s="2" t="str">
        <f>"Q"&amp;ROUNDUP(MONTH(SalesDataTable[[#This Row],[Order Date]])/3,0)</f>
        <v>Q1</v>
      </c>
      <c r="S475" s="3">
        <f>MONTH(SalesDataTable[[#This Row],[Order Date]])</f>
        <v>3</v>
      </c>
      <c r="T475" s="2" t="str">
        <f>TEXT(SalesDataTable[[#This Row],[Order Date]],"mmm")</f>
        <v>Mar</v>
      </c>
    </row>
    <row r="476" spans="1:20" ht="15.75" x14ac:dyDescent="0.25">
      <c r="A476" s="9" t="s">
        <v>2285</v>
      </c>
      <c r="B476" s="8">
        <v>46113</v>
      </c>
      <c r="C476" s="7" t="s">
        <v>15</v>
      </c>
      <c r="D476" s="7" t="s">
        <v>51</v>
      </c>
      <c r="E476" s="7" t="s">
        <v>3</v>
      </c>
      <c r="F476" s="7" t="s">
        <v>12</v>
      </c>
      <c r="G476" s="7" t="s">
        <v>1</v>
      </c>
      <c r="H476" s="7" t="s">
        <v>11</v>
      </c>
      <c r="I476" s="3">
        <v>1</v>
      </c>
      <c r="J476" s="5">
        <v>81.760000000000005</v>
      </c>
      <c r="K476" s="6">
        <v>0.1</v>
      </c>
      <c r="L476" s="5">
        <v>42.78</v>
      </c>
      <c r="M476" s="5">
        <f>I476*J476*(1-K476)</f>
        <v>73.584000000000003</v>
      </c>
      <c r="N476" s="5">
        <f>I476*L476</f>
        <v>42.78</v>
      </c>
      <c r="O476" s="5">
        <f>M476-N476</f>
        <v>30.804000000000002</v>
      </c>
      <c r="P476" s="2">
        <f>IFERROR(O476/M476,0)</f>
        <v>0.4186236138290933</v>
      </c>
      <c r="Q476" s="4">
        <f>YEAR(SalesDataTable[[#This Row],[Order Date]])</f>
        <v>2026</v>
      </c>
      <c r="R476" s="2" t="str">
        <f>"Q"&amp;ROUNDUP(MONTH(SalesDataTable[[#This Row],[Order Date]])/3,0)</f>
        <v>Q2</v>
      </c>
      <c r="S476" s="3">
        <f>MONTH(SalesDataTable[[#This Row],[Order Date]])</f>
        <v>4</v>
      </c>
      <c r="T476" s="2" t="str">
        <f>TEXT(SalesDataTable[[#This Row],[Order Date]],"mmm")</f>
        <v>Apr</v>
      </c>
    </row>
    <row r="477" spans="1:20" ht="15.75" x14ac:dyDescent="0.25">
      <c r="A477" s="9" t="s">
        <v>2284</v>
      </c>
      <c r="B477" s="8">
        <v>46113</v>
      </c>
      <c r="C477" s="7" t="s">
        <v>9</v>
      </c>
      <c r="D477" s="7" t="s">
        <v>47</v>
      </c>
      <c r="E477" s="7" t="s">
        <v>13</v>
      </c>
      <c r="F477" s="7" t="s">
        <v>12</v>
      </c>
      <c r="G477" s="7" t="s">
        <v>29</v>
      </c>
      <c r="H477" s="7" t="s">
        <v>72</v>
      </c>
      <c r="I477" s="3">
        <v>1</v>
      </c>
      <c r="J477" s="5">
        <v>134.65</v>
      </c>
      <c r="K477" s="6">
        <v>0</v>
      </c>
      <c r="L477" s="5">
        <v>68.19</v>
      </c>
      <c r="M477" s="5">
        <f>I477*J477*(1-K477)</f>
        <v>134.65</v>
      </c>
      <c r="N477" s="5">
        <f>I477*L477</f>
        <v>68.19</v>
      </c>
      <c r="O477" s="5">
        <f>M477-N477</f>
        <v>66.460000000000008</v>
      </c>
      <c r="P477" s="2">
        <f>IFERROR(O477/M477,0)</f>
        <v>0.49357593761604163</v>
      </c>
      <c r="Q477" s="4">
        <f>YEAR(SalesDataTable[[#This Row],[Order Date]])</f>
        <v>2026</v>
      </c>
      <c r="R477" s="2" t="str">
        <f>"Q"&amp;ROUNDUP(MONTH(SalesDataTable[[#This Row],[Order Date]])/3,0)</f>
        <v>Q2</v>
      </c>
      <c r="S477" s="3">
        <f>MONTH(SalesDataTable[[#This Row],[Order Date]])</f>
        <v>4</v>
      </c>
      <c r="T477" s="2" t="str">
        <f>TEXT(SalesDataTable[[#This Row],[Order Date]],"mmm")</f>
        <v>Apr</v>
      </c>
    </row>
    <row r="478" spans="1:20" ht="15.75" x14ac:dyDescent="0.25">
      <c r="A478" s="9" t="s">
        <v>2283</v>
      </c>
      <c r="B478" s="8">
        <v>46113</v>
      </c>
      <c r="C478" s="7" t="s">
        <v>5</v>
      </c>
      <c r="D478" s="7" t="s">
        <v>76</v>
      </c>
      <c r="E478" s="7" t="s">
        <v>3</v>
      </c>
      <c r="F478" s="7" t="s">
        <v>12</v>
      </c>
      <c r="G478" s="7" t="s">
        <v>1</v>
      </c>
      <c r="H478" s="7" t="s">
        <v>17</v>
      </c>
      <c r="I478" s="3">
        <v>1</v>
      </c>
      <c r="J478" s="5">
        <v>41.21</v>
      </c>
      <c r="K478" s="6">
        <v>0</v>
      </c>
      <c r="L478" s="5">
        <v>16.34</v>
      </c>
      <c r="M478" s="5">
        <f>I478*J478*(1-K478)</f>
        <v>41.21</v>
      </c>
      <c r="N478" s="5">
        <f>I478*L478</f>
        <v>16.34</v>
      </c>
      <c r="O478" s="5">
        <f>M478-N478</f>
        <v>24.87</v>
      </c>
      <c r="P478" s="2">
        <f>IFERROR(O478/M478,0)</f>
        <v>0.60349429750060668</v>
      </c>
      <c r="Q478" s="4">
        <f>YEAR(SalesDataTable[[#This Row],[Order Date]])</f>
        <v>2026</v>
      </c>
      <c r="R478" s="2" t="str">
        <f>"Q"&amp;ROUNDUP(MONTH(SalesDataTable[[#This Row],[Order Date]])/3,0)</f>
        <v>Q2</v>
      </c>
      <c r="S478" s="3">
        <f>MONTH(SalesDataTable[[#This Row],[Order Date]])</f>
        <v>4</v>
      </c>
      <c r="T478" s="2" t="str">
        <f>TEXT(SalesDataTable[[#This Row],[Order Date]],"mmm")</f>
        <v>Apr</v>
      </c>
    </row>
    <row r="479" spans="1:20" ht="15.75" x14ac:dyDescent="0.25">
      <c r="A479" s="9" t="s">
        <v>2282</v>
      </c>
      <c r="B479" s="8">
        <v>46113</v>
      </c>
      <c r="C479" s="7" t="s">
        <v>9</v>
      </c>
      <c r="D479" s="7" t="s">
        <v>8</v>
      </c>
      <c r="E479" s="7" t="s">
        <v>3</v>
      </c>
      <c r="F479" s="7" t="s">
        <v>23</v>
      </c>
      <c r="G479" s="7" t="s">
        <v>34</v>
      </c>
      <c r="H479" s="7" t="s">
        <v>83</v>
      </c>
      <c r="I479" s="3">
        <v>2</v>
      </c>
      <c r="J479" s="5">
        <v>40.590000000000003</v>
      </c>
      <c r="K479" s="6">
        <v>0</v>
      </c>
      <c r="L479" s="5">
        <v>15.01</v>
      </c>
      <c r="M479" s="5">
        <f>I479*J479*(1-K479)</f>
        <v>81.180000000000007</v>
      </c>
      <c r="N479" s="5">
        <f>I479*L479</f>
        <v>30.02</v>
      </c>
      <c r="O479" s="5">
        <f>M479-N479</f>
        <v>51.160000000000011</v>
      </c>
      <c r="P479" s="2">
        <f>IFERROR(O479/M479,0)</f>
        <v>0.63020448386302053</v>
      </c>
      <c r="Q479" s="4">
        <f>YEAR(SalesDataTable[[#This Row],[Order Date]])</f>
        <v>2026</v>
      </c>
      <c r="R479" s="2" t="str">
        <f>"Q"&amp;ROUNDUP(MONTH(SalesDataTable[[#This Row],[Order Date]])/3,0)</f>
        <v>Q2</v>
      </c>
      <c r="S479" s="3">
        <f>MONTH(SalesDataTable[[#This Row],[Order Date]])</f>
        <v>4</v>
      </c>
      <c r="T479" s="2" t="str">
        <f>TEXT(SalesDataTable[[#This Row],[Order Date]],"mmm")</f>
        <v>Apr</v>
      </c>
    </row>
    <row r="480" spans="1:20" ht="15.75" x14ac:dyDescent="0.25">
      <c r="A480" s="9" t="s">
        <v>2281</v>
      </c>
      <c r="B480" s="8">
        <v>46113</v>
      </c>
      <c r="C480" s="7" t="s">
        <v>42</v>
      </c>
      <c r="D480" s="7" t="s">
        <v>41</v>
      </c>
      <c r="E480" s="7" t="s">
        <v>3</v>
      </c>
      <c r="F480" s="7" t="s">
        <v>2</v>
      </c>
      <c r="G480" s="7" t="s">
        <v>26</v>
      </c>
      <c r="H480" s="7" t="s">
        <v>50</v>
      </c>
      <c r="I480" s="3">
        <v>3</v>
      </c>
      <c r="J480" s="5">
        <v>124.08</v>
      </c>
      <c r="K480" s="6">
        <v>0.05</v>
      </c>
      <c r="L480" s="5">
        <v>62.41</v>
      </c>
      <c r="M480" s="5">
        <f>I480*J480*(1-K480)</f>
        <v>353.62799999999999</v>
      </c>
      <c r="N480" s="5">
        <f>I480*L480</f>
        <v>187.23</v>
      </c>
      <c r="O480" s="5">
        <f>M480-N480</f>
        <v>166.398</v>
      </c>
      <c r="P480" s="2">
        <f>IFERROR(O480/M480,0)</f>
        <v>0.47054531880959655</v>
      </c>
      <c r="Q480" s="4">
        <f>YEAR(SalesDataTable[[#This Row],[Order Date]])</f>
        <v>2026</v>
      </c>
      <c r="R480" s="2" t="str">
        <f>"Q"&amp;ROUNDUP(MONTH(SalesDataTable[[#This Row],[Order Date]])/3,0)</f>
        <v>Q2</v>
      </c>
      <c r="S480" s="3">
        <f>MONTH(SalesDataTable[[#This Row],[Order Date]])</f>
        <v>4</v>
      </c>
      <c r="T480" s="2" t="str">
        <f>TEXT(SalesDataTable[[#This Row],[Order Date]],"mmm")</f>
        <v>Apr</v>
      </c>
    </row>
    <row r="481" spans="1:20" ht="15.75" x14ac:dyDescent="0.25">
      <c r="A481" s="9" t="s">
        <v>2280</v>
      </c>
      <c r="B481" s="8">
        <v>46113</v>
      </c>
      <c r="C481" s="7" t="s">
        <v>9</v>
      </c>
      <c r="D481" s="7" t="s">
        <v>79</v>
      </c>
      <c r="E481" s="7" t="s">
        <v>3</v>
      </c>
      <c r="F481" s="7" t="s">
        <v>23</v>
      </c>
      <c r="G481" s="7" t="s">
        <v>26</v>
      </c>
      <c r="H481" s="7" t="s">
        <v>50</v>
      </c>
      <c r="I481" s="3">
        <v>2</v>
      </c>
      <c r="J481" s="5">
        <v>125.35</v>
      </c>
      <c r="K481" s="6">
        <v>0.15</v>
      </c>
      <c r="L481" s="5">
        <v>60.73</v>
      </c>
      <c r="M481" s="5">
        <f>I481*J481*(1-K481)</f>
        <v>213.095</v>
      </c>
      <c r="N481" s="5">
        <f>I481*L481</f>
        <v>121.46</v>
      </c>
      <c r="O481" s="5">
        <f>M481-N481</f>
        <v>91.635000000000005</v>
      </c>
      <c r="P481" s="2">
        <f>IFERROR(O481/M481,0)</f>
        <v>0.43001947488209485</v>
      </c>
      <c r="Q481" s="4">
        <f>YEAR(SalesDataTable[[#This Row],[Order Date]])</f>
        <v>2026</v>
      </c>
      <c r="R481" s="2" t="str">
        <f>"Q"&amp;ROUNDUP(MONTH(SalesDataTable[[#This Row],[Order Date]])/3,0)</f>
        <v>Q2</v>
      </c>
      <c r="S481" s="3">
        <f>MONTH(SalesDataTable[[#This Row],[Order Date]])</f>
        <v>4</v>
      </c>
      <c r="T481" s="2" t="str">
        <f>TEXT(SalesDataTable[[#This Row],[Order Date]],"mmm")</f>
        <v>Apr</v>
      </c>
    </row>
    <row r="482" spans="1:20" ht="15.75" x14ac:dyDescent="0.25">
      <c r="A482" s="9" t="s">
        <v>2279</v>
      </c>
      <c r="B482" s="8">
        <v>46113</v>
      </c>
      <c r="C482" s="7" t="s">
        <v>9</v>
      </c>
      <c r="D482" s="7" t="s">
        <v>47</v>
      </c>
      <c r="E482" s="7" t="s">
        <v>18</v>
      </c>
      <c r="F482" s="7" t="s">
        <v>2</v>
      </c>
      <c r="G482" s="7" t="s">
        <v>34</v>
      </c>
      <c r="H482" s="7" t="s">
        <v>74</v>
      </c>
      <c r="I482" s="3">
        <v>3</v>
      </c>
      <c r="J482" s="5">
        <v>36.090000000000003</v>
      </c>
      <c r="K482" s="6">
        <v>0</v>
      </c>
      <c r="L482" s="5">
        <v>14.03</v>
      </c>
      <c r="M482" s="5">
        <f>I482*J482*(1-K482)</f>
        <v>108.27000000000001</v>
      </c>
      <c r="N482" s="5">
        <f>I482*L482</f>
        <v>42.089999999999996</v>
      </c>
      <c r="O482" s="5">
        <f>M482-N482</f>
        <v>66.180000000000007</v>
      </c>
      <c r="P482" s="2">
        <f>IFERROR(O482/M482,0)</f>
        <v>0.61124965364366857</v>
      </c>
      <c r="Q482" s="4">
        <f>YEAR(SalesDataTable[[#This Row],[Order Date]])</f>
        <v>2026</v>
      </c>
      <c r="R482" s="2" t="str">
        <f>"Q"&amp;ROUNDUP(MONTH(SalesDataTable[[#This Row],[Order Date]])/3,0)</f>
        <v>Q2</v>
      </c>
      <c r="S482" s="3">
        <f>MONTH(SalesDataTable[[#This Row],[Order Date]])</f>
        <v>4</v>
      </c>
      <c r="T482" s="2" t="str">
        <f>TEXT(SalesDataTable[[#This Row],[Order Date]],"mmm")</f>
        <v>Apr</v>
      </c>
    </row>
    <row r="483" spans="1:20" ht="15.75" x14ac:dyDescent="0.25">
      <c r="A483" s="9" t="s">
        <v>2278</v>
      </c>
      <c r="B483" s="8">
        <v>46113</v>
      </c>
      <c r="C483" s="7" t="s">
        <v>9</v>
      </c>
      <c r="D483" s="7" t="s">
        <v>8</v>
      </c>
      <c r="E483" s="7" t="s">
        <v>60</v>
      </c>
      <c r="F483" s="7" t="s">
        <v>12</v>
      </c>
      <c r="G483" s="7" t="s">
        <v>22</v>
      </c>
      <c r="H483" s="7" t="s">
        <v>44</v>
      </c>
      <c r="I483" s="3">
        <v>15</v>
      </c>
      <c r="J483" s="5">
        <v>94.33</v>
      </c>
      <c r="K483" s="6">
        <v>0.1</v>
      </c>
      <c r="L483" s="5">
        <v>44.38</v>
      </c>
      <c r="M483" s="5">
        <f>I483*J483*(1-K483)</f>
        <v>1273.4550000000002</v>
      </c>
      <c r="N483" s="5">
        <f>I483*L483</f>
        <v>665.7</v>
      </c>
      <c r="O483" s="5">
        <f>M483-N483</f>
        <v>607.75500000000011</v>
      </c>
      <c r="P483" s="2">
        <f>IFERROR(O483/M483,0)</f>
        <v>0.47724890161018652</v>
      </c>
      <c r="Q483" s="4">
        <f>YEAR(SalesDataTable[[#This Row],[Order Date]])</f>
        <v>2026</v>
      </c>
      <c r="R483" s="2" t="str">
        <f>"Q"&amp;ROUNDUP(MONTH(SalesDataTable[[#This Row],[Order Date]])/3,0)</f>
        <v>Q2</v>
      </c>
      <c r="S483" s="3">
        <f>MONTH(SalesDataTable[[#This Row],[Order Date]])</f>
        <v>4</v>
      </c>
      <c r="T483" s="2" t="str">
        <f>TEXT(SalesDataTable[[#This Row],[Order Date]],"mmm")</f>
        <v>Apr</v>
      </c>
    </row>
    <row r="484" spans="1:20" ht="15.75" x14ac:dyDescent="0.25">
      <c r="A484" s="9" t="s">
        <v>2277</v>
      </c>
      <c r="B484" s="8">
        <v>46114</v>
      </c>
      <c r="C484" s="7" t="s">
        <v>15</v>
      </c>
      <c r="D484" s="7" t="s">
        <v>51</v>
      </c>
      <c r="E484" s="7" t="s">
        <v>13</v>
      </c>
      <c r="F484" s="7" t="s">
        <v>23</v>
      </c>
      <c r="G484" s="7" t="s">
        <v>29</v>
      </c>
      <c r="H484" s="7" t="s">
        <v>28</v>
      </c>
      <c r="I484" s="3">
        <v>1</v>
      </c>
      <c r="J484" s="5">
        <v>35.6</v>
      </c>
      <c r="K484" s="6">
        <v>0.1</v>
      </c>
      <c r="L484" s="5">
        <v>13.39</v>
      </c>
      <c r="M484" s="5">
        <f>I484*J484*(1-K484)</f>
        <v>32.04</v>
      </c>
      <c r="N484" s="5">
        <f>I484*L484</f>
        <v>13.39</v>
      </c>
      <c r="O484" s="5">
        <f>M484-N484</f>
        <v>18.649999999999999</v>
      </c>
      <c r="P484" s="2">
        <f>IFERROR(O484/M484,0)</f>
        <v>0.58208489388264661</v>
      </c>
      <c r="Q484" s="4">
        <f>YEAR(SalesDataTable[[#This Row],[Order Date]])</f>
        <v>2026</v>
      </c>
      <c r="R484" s="2" t="str">
        <f>"Q"&amp;ROUNDUP(MONTH(SalesDataTable[[#This Row],[Order Date]])/3,0)</f>
        <v>Q2</v>
      </c>
      <c r="S484" s="3">
        <f>MONTH(SalesDataTable[[#This Row],[Order Date]])</f>
        <v>4</v>
      </c>
      <c r="T484" s="2" t="str">
        <f>TEXT(SalesDataTable[[#This Row],[Order Date]],"mmm")</f>
        <v>Apr</v>
      </c>
    </row>
    <row r="485" spans="1:20" ht="15.75" x14ac:dyDescent="0.25">
      <c r="A485" s="9" t="s">
        <v>2276</v>
      </c>
      <c r="B485" s="8">
        <v>46114</v>
      </c>
      <c r="C485" s="7" t="s">
        <v>9</v>
      </c>
      <c r="D485" s="7" t="s">
        <v>8</v>
      </c>
      <c r="E485" s="7" t="s">
        <v>18</v>
      </c>
      <c r="F485" s="7" t="s">
        <v>23</v>
      </c>
      <c r="G485" s="7" t="s">
        <v>1</v>
      </c>
      <c r="H485" s="7" t="s">
        <v>0</v>
      </c>
      <c r="I485" s="3">
        <v>1</v>
      </c>
      <c r="J485" s="5">
        <v>50.17</v>
      </c>
      <c r="K485" s="6">
        <v>0</v>
      </c>
      <c r="L485" s="5">
        <v>21.95</v>
      </c>
      <c r="M485" s="5">
        <f>I485*J485*(1-K485)</f>
        <v>50.17</v>
      </c>
      <c r="N485" s="5">
        <f>I485*L485</f>
        <v>21.95</v>
      </c>
      <c r="O485" s="5">
        <f>M485-N485</f>
        <v>28.220000000000002</v>
      </c>
      <c r="P485" s="2">
        <f>IFERROR(O485/M485,0)</f>
        <v>0.56248754235598963</v>
      </c>
      <c r="Q485" s="4">
        <f>YEAR(SalesDataTable[[#This Row],[Order Date]])</f>
        <v>2026</v>
      </c>
      <c r="R485" s="2" t="str">
        <f>"Q"&amp;ROUNDUP(MONTH(SalesDataTable[[#This Row],[Order Date]])/3,0)</f>
        <v>Q2</v>
      </c>
      <c r="S485" s="3">
        <f>MONTH(SalesDataTable[[#This Row],[Order Date]])</f>
        <v>4</v>
      </c>
      <c r="T485" s="2" t="str">
        <f>TEXT(SalesDataTable[[#This Row],[Order Date]],"mmm")</f>
        <v>Apr</v>
      </c>
    </row>
    <row r="486" spans="1:20" ht="15.75" x14ac:dyDescent="0.25">
      <c r="A486" s="9" t="s">
        <v>2275</v>
      </c>
      <c r="B486" s="8">
        <v>46114</v>
      </c>
      <c r="C486" s="7" t="s">
        <v>15</v>
      </c>
      <c r="D486" s="7" t="s">
        <v>61</v>
      </c>
      <c r="E486" s="7" t="s">
        <v>3</v>
      </c>
      <c r="F486" s="7" t="s">
        <v>23</v>
      </c>
      <c r="G486" s="7" t="s">
        <v>22</v>
      </c>
      <c r="H486" s="7" t="s">
        <v>21</v>
      </c>
      <c r="I486" s="3">
        <v>2</v>
      </c>
      <c r="J486" s="5">
        <v>72.900000000000006</v>
      </c>
      <c r="K486" s="6">
        <v>0</v>
      </c>
      <c r="L486" s="5">
        <v>31.52</v>
      </c>
      <c r="M486" s="5">
        <f>I486*J486*(1-K486)</f>
        <v>145.80000000000001</v>
      </c>
      <c r="N486" s="5">
        <f>I486*L486</f>
        <v>63.04</v>
      </c>
      <c r="O486" s="5">
        <f>M486-N486</f>
        <v>82.760000000000019</v>
      </c>
      <c r="P486" s="2">
        <f>IFERROR(O486/M486,0)</f>
        <v>0.5676268861454048</v>
      </c>
      <c r="Q486" s="4">
        <f>YEAR(SalesDataTable[[#This Row],[Order Date]])</f>
        <v>2026</v>
      </c>
      <c r="R486" s="2" t="str">
        <f>"Q"&amp;ROUNDUP(MONTH(SalesDataTable[[#This Row],[Order Date]])/3,0)</f>
        <v>Q2</v>
      </c>
      <c r="S486" s="3">
        <f>MONTH(SalesDataTable[[#This Row],[Order Date]])</f>
        <v>4</v>
      </c>
      <c r="T486" s="2" t="str">
        <f>TEXT(SalesDataTable[[#This Row],[Order Date]],"mmm")</f>
        <v>Apr</v>
      </c>
    </row>
    <row r="487" spans="1:20" ht="15.75" x14ac:dyDescent="0.25">
      <c r="A487" s="9" t="s">
        <v>2274</v>
      </c>
      <c r="B487" s="8">
        <v>46115</v>
      </c>
      <c r="C487" s="7" t="s">
        <v>5</v>
      </c>
      <c r="D487" s="7" t="s">
        <v>76</v>
      </c>
      <c r="E487" s="7" t="s">
        <v>3</v>
      </c>
      <c r="F487" s="7" t="s">
        <v>2</v>
      </c>
      <c r="G487" s="7" t="s">
        <v>22</v>
      </c>
      <c r="H487" s="7" t="s">
        <v>44</v>
      </c>
      <c r="I487" s="3">
        <v>2</v>
      </c>
      <c r="J487" s="5">
        <v>93.48</v>
      </c>
      <c r="K487" s="6">
        <v>0</v>
      </c>
      <c r="L487" s="5">
        <v>45.15</v>
      </c>
      <c r="M487" s="5">
        <f>I487*J487*(1-K487)</f>
        <v>186.96</v>
      </c>
      <c r="N487" s="5">
        <f>I487*L487</f>
        <v>90.3</v>
      </c>
      <c r="O487" s="5">
        <f>M487-N487</f>
        <v>96.660000000000011</v>
      </c>
      <c r="P487" s="2">
        <f>IFERROR(O487/M487,0)</f>
        <v>0.51700898587933253</v>
      </c>
      <c r="Q487" s="4">
        <f>YEAR(SalesDataTable[[#This Row],[Order Date]])</f>
        <v>2026</v>
      </c>
      <c r="R487" s="2" t="str">
        <f>"Q"&amp;ROUNDUP(MONTH(SalesDataTable[[#This Row],[Order Date]])/3,0)</f>
        <v>Q2</v>
      </c>
      <c r="S487" s="3">
        <f>MONTH(SalesDataTable[[#This Row],[Order Date]])</f>
        <v>4</v>
      </c>
      <c r="T487" s="2" t="str">
        <f>TEXT(SalesDataTable[[#This Row],[Order Date]],"mmm")</f>
        <v>Apr</v>
      </c>
    </row>
    <row r="488" spans="1:20" ht="15.75" x14ac:dyDescent="0.25">
      <c r="A488" s="9" t="s">
        <v>2273</v>
      </c>
      <c r="B488" s="8">
        <v>46115</v>
      </c>
      <c r="C488" s="7" t="s">
        <v>9</v>
      </c>
      <c r="D488" s="7" t="s">
        <v>8</v>
      </c>
      <c r="E488" s="7" t="s">
        <v>3</v>
      </c>
      <c r="F488" s="7" t="s">
        <v>2</v>
      </c>
      <c r="G488" s="7" t="s">
        <v>26</v>
      </c>
      <c r="H488" s="7" t="s">
        <v>50</v>
      </c>
      <c r="I488" s="3">
        <v>1</v>
      </c>
      <c r="J488" s="5">
        <v>123.63</v>
      </c>
      <c r="K488" s="6">
        <v>0</v>
      </c>
      <c r="L488" s="5">
        <v>58.88</v>
      </c>
      <c r="M488" s="5">
        <f>I488*J488*(1-K488)</f>
        <v>123.63</v>
      </c>
      <c r="N488" s="5">
        <f>I488*L488</f>
        <v>58.88</v>
      </c>
      <c r="O488" s="5">
        <f>M488-N488</f>
        <v>64.75</v>
      </c>
      <c r="P488" s="2">
        <f>IFERROR(O488/M488,0)</f>
        <v>0.52374019250990866</v>
      </c>
      <c r="Q488" s="4">
        <f>YEAR(SalesDataTable[[#This Row],[Order Date]])</f>
        <v>2026</v>
      </c>
      <c r="R488" s="2" t="str">
        <f>"Q"&amp;ROUNDUP(MONTH(SalesDataTable[[#This Row],[Order Date]])/3,0)</f>
        <v>Q2</v>
      </c>
      <c r="S488" s="3">
        <f>MONTH(SalesDataTable[[#This Row],[Order Date]])</f>
        <v>4</v>
      </c>
      <c r="T488" s="2" t="str">
        <f>TEXT(SalesDataTable[[#This Row],[Order Date]],"mmm")</f>
        <v>Apr</v>
      </c>
    </row>
    <row r="489" spans="1:20" ht="15.75" x14ac:dyDescent="0.25">
      <c r="A489" s="9" t="s">
        <v>2272</v>
      </c>
      <c r="B489" s="8">
        <v>46115</v>
      </c>
      <c r="C489" s="7" t="s">
        <v>9</v>
      </c>
      <c r="D489" s="7" t="s">
        <v>8</v>
      </c>
      <c r="E489" s="7" t="s">
        <v>3</v>
      </c>
      <c r="F489" s="7" t="s">
        <v>2</v>
      </c>
      <c r="G489" s="7" t="s">
        <v>29</v>
      </c>
      <c r="H489" s="7" t="s">
        <v>88</v>
      </c>
      <c r="I489" s="3">
        <v>3</v>
      </c>
      <c r="J489" s="5">
        <v>168.37</v>
      </c>
      <c r="K489" s="6">
        <v>0</v>
      </c>
      <c r="L489" s="5">
        <v>87.15</v>
      </c>
      <c r="M489" s="5">
        <f>I489*J489*(1-K489)</f>
        <v>505.11</v>
      </c>
      <c r="N489" s="5">
        <f>I489*L489</f>
        <v>261.45000000000005</v>
      </c>
      <c r="O489" s="5">
        <f>M489-N489</f>
        <v>243.65999999999997</v>
      </c>
      <c r="P489" s="2">
        <f>IFERROR(O489/M489,0)</f>
        <v>0.4823899744610084</v>
      </c>
      <c r="Q489" s="4">
        <f>YEAR(SalesDataTable[[#This Row],[Order Date]])</f>
        <v>2026</v>
      </c>
      <c r="R489" s="2" t="str">
        <f>"Q"&amp;ROUNDUP(MONTH(SalesDataTable[[#This Row],[Order Date]])/3,0)</f>
        <v>Q2</v>
      </c>
      <c r="S489" s="3">
        <f>MONTH(SalesDataTable[[#This Row],[Order Date]])</f>
        <v>4</v>
      </c>
      <c r="T489" s="2" t="str">
        <f>TEXT(SalesDataTable[[#This Row],[Order Date]],"mmm")</f>
        <v>Apr</v>
      </c>
    </row>
    <row r="490" spans="1:20" ht="15.75" x14ac:dyDescent="0.25">
      <c r="A490" s="9" t="s">
        <v>2271</v>
      </c>
      <c r="B490" s="8">
        <v>46115</v>
      </c>
      <c r="C490" s="7" t="s">
        <v>42</v>
      </c>
      <c r="D490" s="7" t="s">
        <v>119</v>
      </c>
      <c r="E490" s="7" t="s">
        <v>18</v>
      </c>
      <c r="F490" s="7" t="s">
        <v>2</v>
      </c>
      <c r="G490" s="7" t="s">
        <v>1</v>
      </c>
      <c r="H490" s="7" t="s">
        <v>0</v>
      </c>
      <c r="I490" s="3">
        <v>4</v>
      </c>
      <c r="J490" s="5">
        <v>51.68</v>
      </c>
      <c r="K490" s="6">
        <v>0.05</v>
      </c>
      <c r="L490" s="5">
        <v>23.09</v>
      </c>
      <c r="M490" s="5">
        <f>I490*J490*(1-K490)</f>
        <v>196.38399999999999</v>
      </c>
      <c r="N490" s="5">
        <f>I490*L490</f>
        <v>92.36</v>
      </c>
      <c r="O490" s="5">
        <f>M490-N490</f>
        <v>104.02399999999999</v>
      </c>
      <c r="P490" s="2">
        <f>IFERROR(O490/M490,0)</f>
        <v>0.52969692031937421</v>
      </c>
      <c r="Q490" s="4">
        <f>YEAR(SalesDataTable[[#This Row],[Order Date]])</f>
        <v>2026</v>
      </c>
      <c r="R490" s="2" t="str">
        <f>"Q"&amp;ROUNDUP(MONTH(SalesDataTable[[#This Row],[Order Date]])/3,0)</f>
        <v>Q2</v>
      </c>
      <c r="S490" s="3">
        <f>MONTH(SalesDataTable[[#This Row],[Order Date]])</f>
        <v>4</v>
      </c>
      <c r="T490" s="2" t="str">
        <f>TEXT(SalesDataTable[[#This Row],[Order Date]],"mmm")</f>
        <v>Apr</v>
      </c>
    </row>
    <row r="491" spans="1:20" ht="15.75" x14ac:dyDescent="0.25">
      <c r="A491" s="9" t="s">
        <v>2270</v>
      </c>
      <c r="B491" s="8">
        <v>46115</v>
      </c>
      <c r="C491" s="7" t="s">
        <v>9</v>
      </c>
      <c r="D491" s="7" t="s">
        <v>8</v>
      </c>
      <c r="E491" s="7" t="s">
        <v>18</v>
      </c>
      <c r="F491" s="7" t="s">
        <v>2</v>
      </c>
      <c r="G491" s="7" t="s">
        <v>1</v>
      </c>
      <c r="H491" s="7" t="s">
        <v>17</v>
      </c>
      <c r="I491" s="3">
        <v>1</v>
      </c>
      <c r="J491" s="5">
        <v>40.159999999999997</v>
      </c>
      <c r="K491" s="6">
        <v>0</v>
      </c>
      <c r="L491" s="5">
        <v>16.77</v>
      </c>
      <c r="M491" s="5">
        <f>I491*J491*(1-K491)</f>
        <v>40.159999999999997</v>
      </c>
      <c r="N491" s="5">
        <f>I491*L491</f>
        <v>16.77</v>
      </c>
      <c r="O491" s="5">
        <f>M491-N491</f>
        <v>23.389999999999997</v>
      </c>
      <c r="P491" s="2">
        <f>IFERROR(O491/M491,0)</f>
        <v>0.58242031872509958</v>
      </c>
      <c r="Q491" s="4">
        <f>YEAR(SalesDataTable[[#This Row],[Order Date]])</f>
        <v>2026</v>
      </c>
      <c r="R491" s="2" t="str">
        <f>"Q"&amp;ROUNDUP(MONTH(SalesDataTable[[#This Row],[Order Date]])/3,0)</f>
        <v>Q2</v>
      </c>
      <c r="S491" s="3">
        <f>MONTH(SalesDataTable[[#This Row],[Order Date]])</f>
        <v>4</v>
      </c>
      <c r="T491" s="2" t="str">
        <f>TEXT(SalesDataTable[[#This Row],[Order Date]],"mmm")</f>
        <v>Apr</v>
      </c>
    </row>
    <row r="492" spans="1:20" ht="15.75" x14ac:dyDescent="0.25">
      <c r="A492" s="9" t="s">
        <v>2269</v>
      </c>
      <c r="B492" s="8">
        <v>46115</v>
      </c>
      <c r="C492" s="7" t="s">
        <v>15</v>
      </c>
      <c r="D492" s="7" t="s">
        <v>19</v>
      </c>
      <c r="E492" s="7" t="s">
        <v>13</v>
      </c>
      <c r="F492" s="7" t="s">
        <v>23</v>
      </c>
      <c r="G492" s="7" t="s">
        <v>29</v>
      </c>
      <c r="H492" s="7" t="s">
        <v>28</v>
      </c>
      <c r="I492" s="3">
        <v>3</v>
      </c>
      <c r="J492" s="5">
        <v>36.17</v>
      </c>
      <c r="K492" s="6">
        <v>0.1</v>
      </c>
      <c r="L492" s="5">
        <v>13.65</v>
      </c>
      <c r="M492" s="5">
        <f>I492*J492*(1-K492)</f>
        <v>97.659000000000006</v>
      </c>
      <c r="N492" s="5">
        <f>I492*L492</f>
        <v>40.950000000000003</v>
      </c>
      <c r="O492" s="5">
        <f>M492-N492</f>
        <v>56.709000000000003</v>
      </c>
      <c r="P492" s="2">
        <f>IFERROR(O492/M492,0)</f>
        <v>0.58068380794396834</v>
      </c>
      <c r="Q492" s="4">
        <f>YEAR(SalesDataTable[[#This Row],[Order Date]])</f>
        <v>2026</v>
      </c>
      <c r="R492" s="2" t="str">
        <f>"Q"&amp;ROUNDUP(MONTH(SalesDataTable[[#This Row],[Order Date]])/3,0)</f>
        <v>Q2</v>
      </c>
      <c r="S492" s="3">
        <f>MONTH(SalesDataTable[[#This Row],[Order Date]])</f>
        <v>4</v>
      </c>
      <c r="T492" s="2" t="str">
        <f>TEXT(SalesDataTable[[#This Row],[Order Date]],"mmm")</f>
        <v>Apr</v>
      </c>
    </row>
    <row r="493" spans="1:20" ht="15.75" x14ac:dyDescent="0.25">
      <c r="A493" s="9" t="s">
        <v>2268</v>
      </c>
      <c r="B493" s="8">
        <v>46115</v>
      </c>
      <c r="C493" s="7" t="s">
        <v>5</v>
      </c>
      <c r="D493" s="7" t="s">
        <v>4</v>
      </c>
      <c r="E493" s="7" t="s">
        <v>3</v>
      </c>
      <c r="F493" s="7" t="s">
        <v>2</v>
      </c>
      <c r="G493" s="7" t="s">
        <v>29</v>
      </c>
      <c r="H493" s="7" t="s">
        <v>72</v>
      </c>
      <c r="I493" s="3">
        <v>4</v>
      </c>
      <c r="J493" s="5">
        <v>130.55000000000001</v>
      </c>
      <c r="K493" s="6">
        <v>0</v>
      </c>
      <c r="L493" s="5">
        <v>67.66</v>
      </c>
      <c r="M493" s="5">
        <f>I493*J493*(1-K493)</f>
        <v>522.20000000000005</v>
      </c>
      <c r="N493" s="5">
        <f>I493*L493</f>
        <v>270.64</v>
      </c>
      <c r="O493" s="5">
        <f>M493-N493</f>
        <v>251.56000000000006</v>
      </c>
      <c r="P493" s="2">
        <f>IFERROR(O493/M493,0)</f>
        <v>0.48173113749521262</v>
      </c>
      <c r="Q493" s="4">
        <f>YEAR(SalesDataTable[[#This Row],[Order Date]])</f>
        <v>2026</v>
      </c>
      <c r="R493" s="2" t="str">
        <f>"Q"&amp;ROUNDUP(MONTH(SalesDataTable[[#This Row],[Order Date]])/3,0)</f>
        <v>Q2</v>
      </c>
      <c r="S493" s="3">
        <f>MONTH(SalesDataTable[[#This Row],[Order Date]])</f>
        <v>4</v>
      </c>
      <c r="T493" s="2" t="str">
        <f>TEXT(SalesDataTable[[#This Row],[Order Date]],"mmm")</f>
        <v>Apr</v>
      </c>
    </row>
    <row r="494" spans="1:20" ht="15.75" x14ac:dyDescent="0.25">
      <c r="A494" s="9" t="s">
        <v>2267</v>
      </c>
      <c r="B494" s="8">
        <v>46115</v>
      </c>
      <c r="C494" s="7" t="s">
        <v>15</v>
      </c>
      <c r="D494" s="7" t="s">
        <v>61</v>
      </c>
      <c r="E494" s="7" t="s">
        <v>3</v>
      </c>
      <c r="F494" s="7" t="s">
        <v>2</v>
      </c>
      <c r="G494" s="7" t="s">
        <v>1</v>
      </c>
      <c r="H494" s="7" t="s">
        <v>7</v>
      </c>
      <c r="I494" s="3">
        <v>2</v>
      </c>
      <c r="J494" s="5">
        <v>102.63</v>
      </c>
      <c r="K494" s="6">
        <v>0</v>
      </c>
      <c r="L494" s="5">
        <v>50.19</v>
      </c>
      <c r="M494" s="5">
        <f>I494*J494*(1-K494)</f>
        <v>205.26</v>
      </c>
      <c r="N494" s="5">
        <f>I494*L494</f>
        <v>100.38</v>
      </c>
      <c r="O494" s="5">
        <f>M494-N494</f>
        <v>104.88</v>
      </c>
      <c r="P494" s="2">
        <f>IFERROR(O494/M494,0)</f>
        <v>0.51096170710318622</v>
      </c>
      <c r="Q494" s="4">
        <f>YEAR(SalesDataTable[[#This Row],[Order Date]])</f>
        <v>2026</v>
      </c>
      <c r="R494" s="2" t="str">
        <f>"Q"&amp;ROUNDUP(MONTH(SalesDataTable[[#This Row],[Order Date]])/3,0)</f>
        <v>Q2</v>
      </c>
      <c r="S494" s="3">
        <f>MONTH(SalesDataTable[[#This Row],[Order Date]])</f>
        <v>4</v>
      </c>
      <c r="T494" s="2" t="str">
        <f>TEXT(SalesDataTable[[#This Row],[Order Date]],"mmm")</f>
        <v>Apr</v>
      </c>
    </row>
    <row r="495" spans="1:20" ht="15.75" x14ac:dyDescent="0.25">
      <c r="A495" s="9" t="s">
        <v>2266</v>
      </c>
      <c r="B495" s="8">
        <v>46115</v>
      </c>
      <c r="C495" s="7" t="s">
        <v>15</v>
      </c>
      <c r="D495" s="7" t="s">
        <v>19</v>
      </c>
      <c r="E495" s="7" t="s">
        <v>18</v>
      </c>
      <c r="F495" s="7" t="s">
        <v>23</v>
      </c>
      <c r="G495" s="7" t="s">
        <v>1</v>
      </c>
      <c r="H495" s="7" t="s">
        <v>11</v>
      </c>
      <c r="I495" s="3">
        <v>6</v>
      </c>
      <c r="J495" s="5">
        <v>81.239999999999995</v>
      </c>
      <c r="K495" s="6">
        <v>0</v>
      </c>
      <c r="L495" s="5">
        <v>43.28</v>
      </c>
      <c r="M495" s="5">
        <f>I495*J495*(1-K495)</f>
        <v>487.43999999999994</v>
      </c>
      <c r="N495" s="5">
        <f>I495*L495</f>
        <v>259.68</v>
      </c>
      <c r="O495" s="5">
        <f>M495-N495</f>
        <v>227.75999999999993</v>
      </c>
      <c r="P495" s="2">
        <f>IFERROR(O495/M495,0)</f>
        <v>0.46725750861644505</v>
      </c>
      <c r="Q495" s="4">
        <f>YEAR(SalesDataTable[[#This Row],[Order Date]])</f>
        <v>2026</v>
      </c>
      <c r="R495" s="2" t="str">
        <f>"Q"&amp;ROUNDUP(MONTH(SalesDataTable[[#This Row],[Order Date]])/3,0)</f>
        <v>Q2</v>
      </c>
      <c r="S495" s="3">
        <f>MONTH(SalesDataTable[[#This Row],[Order Date]])</f>
        <v>4</v>
      </c>
      <c r="T495" s="2" t="str">
        <f>TEXT(SalesDataTable[[#This Row],[Order Date]],"mmm")</f>
        <v>Apr</v>
      </c>
    </row>
    <row r="496" spans="1:20" ht="15.75" x14ac:dyDescent="0.25">
      <c r="A496" s="9" t="s">
        <v>2265</v>
      </c>
      <c r="B496" s="8">
        <v>46115</v>
      </c>
      <c r="C496" s="7" t="s">
        <v>15</v>
      </c>
      <c r="D496" s="7" t="s">
        <v>61</v>
      </c>
      <c r="E496" s="7" t="s">
        <v>3</v>
      </c>
      <c r="F496" s="7" t="s">
        <v>2</v>
      </c>
      <c r="G496" s="7" t="s">
        <v>22</v>
      </c>
      <c r="H496" s="7" t="s">
        <v>21</v>
      </c>
      <c r="I496" s="3">
        <v>3</v>
      </c>
      <c r="J496" s="5">
        <v>72.11</v>
      </c>
      <c r="K496" s="6">
        <v>0.05</v>
      </c>
      <c r="L496" s="5">
        <v>31.63</v>
      </c>
      <c r="M496" s="5">
        <f>I496*J496*(1-K496)</f>
        <v>205.51349999999996</v>
      </c>
      <c r="N496" s="5">
        <f>I496*L496</f>
        <v>94.89</v>
      </c>
      <c r="O496" s="5">
        <f>M496-N496</f>
        <v>110.62349999999996</v>
      </c>
      <c r="P496" s="2">
        <f>IFERROR(O496/M496,0)</f>
        <v>0.5382785072513484</v>
      </c>
      <c r="Q496" s="4">
        <f>YEAR(SalesDataTable[[#This Row],[Order Date]])</f>
        <v>2026</v>
      </c>
      <c r="R496" s="2" t="str">
        <f>"Q"&amp;ROUNDUP(MONTH(SalesDataTable[[#This Row],[Order Date]])/3,0)</f>
        <v>Q2</v>
      </c>
      <c r="S496" s="3">
        <f>MONTH(SalesDataTable[[#This Row],[Order Date]])</f>
        <v>4</v>
      </c>
      <c r="T496" s="2" t="str">
        <f>TEXT(SalesDataTable[[#This Row],[Order Date]],"mmm")</f>
        <v>Apr</v>
      </c>
    </row>
    <row r="497" spans="1:20" ht="15.75" x14ac:dyDescent="0.25">
      <c r="A497" s="9" t="s">
        <v>2264</v>
      </c>
      <c r="B497" s="8">
        <v>46116</v>
      </c>
      <c r="C497" s="7" t="s">
        <v>5</v>
      </c>
      <c r="D497" s="7" t="s">
        <v>76</v>
      </c>
      <c r="E497" s="7" t="s">
        <v>13</v>
      </c>
      <c r="F497" s="7" t="s">
        <v>2</v>
      </c>
      <c r="G497" s="7" t="s">
        <v>22</v>
      </c>
      <c r="H497" s="7" t="s">
        <v>44</v>
      </c>
      <c r="I497" s="3">
        <v>4</v>
      </c>
      <c r="J497" s="5">
        <v>90.15</v>
      </c>
      <c r="K497" s="6">
        <v>0</v>
      </c>
      <c r="L497" s="5">
        <v>44.9</v>
      </c>
      <c r="M497" s="5">
        <f>I497*J497*(1-K497)</f>
        <v>360.6</v>
      </c>
      <c r="N497" s="5">
        <f>I497*L497</f>
        <v>179.6</v>
      </c>
      <c r="O497" s="5">
        <f>M497-N497</f>
        <v>181.00000000000003</v>
      </c>
      <c r="P497" s="2">
        <f>IFERROR(O497/M497,0)</f>
        <v>0.50194120909595119</v>
      </c>
      <c r="Q497" s="4">
        <f>YEAR(SalesDataTable[[#This Row],[Order Date]])</f>
        <v>2026</v>
      </c>
      <c r="R497" s="2" t="str">
        <f>"Q"&amp;ROUNDUP(MONTH(SalesDataTable[[#This Row],[Order Date]])/3,0)</f>
        <v>Q2</v>
      </c>
      <c r="S497" s="3">
        <f>MONTH(SalesDataTable[[#This Row],[Order Date]])</f>
        <v>4</v>
      </c>
      <c r="T497" s="2" t="str">
        <f>TEXT(SalesDataTable[[#This Row],[Order Date]],"mmm")</f>
        <v>Apr</v>
      </c>
    </row>
    <row r="498" spans="1:20" ht="15.75" x14ac:dyDescent="0.25">
      <c r="A498" s="9" t="s">
        <v>2263</v>
      </c>
      <c r="B498" s="8">
        <v>46116</v>
      </c>
      <c r="C498" s="7" t="s">
        <v>15</v>
      </c>
      <c r="D498" s="7" t="s">
        <v>51</v>
      </c>
      <c r="E498" s="7" t="s">
        <v>13</v>
      </c>
      <c r="F498" s="7" t="s">
        <v>23</v>
      </c>
      <c r="G498" s="7" t="s">
        <v>1</v>
      </c>
      <c r="H498" s="7" t="s">
        <v>0</v>
      </c>
      <c r="I498" s="3">
        <v>1</v>
      </c>
      <c r="J498" s="5">
        <v>50.7</v>
      </c>
      <c r="K498" s="6">
        <v>0.05</v>
      </c>
      <c r="L498" s="5">
        <v>21.85</v>
      </c>
      <c r="M498" s="5">
        <f>I498*J498*(1-K498)</f>
        <v>48.164999999999999</v>
      </c>
      <c r="N498" s="5">
        <f>I498*L498</f>
        <v>21.85</v>
      </c>
      <c r="O498" s="5">
        <f>M498-N498</f>
        <v>26.314999999999998</v>
      </c>
      <c r="P498" s="2">
        <f>IFERROR(O498/M498,0)</f>
        <v>0.54635108481262329</v>
      </c>
      <c r="Q498" s="4">
        <f>YEAR(SalesDataTable[[#This Row],[Order Date]])</f>
        <v>2026</v>
      </c>
      <c r="R498" s="2" t="str">
        <f>"Q"&amp;ROUNDUP(MONTH(SalesDataTable[[#This Row],[Order Date]])/3,0)</f>
        <v>Q2</v>
      </c>
      <c r="S498" s="3">
        <f>MONTH(SalesDataTable[[#This Row],[Order Date]])</f>
        <v>4</v>
      </c>
      <c r="T498" s="2" t="str">
        <f>TEXT(SalesDataTable[[#This Row],[Order Date]],"mmm")</f>
        <v>Apr</v>
      </c>
    </row>
    <row r="499" spans="1:20" ht="15.75" x14ac:dyDescent="0.25">
      <c r="A499" s="9" t="s">
        <v>2262</v>
      </c>
      <c r="B499" s="8">
        <v>46116</v>
      </c>
      <c r="C499" s="7" t="s">
        <v>42</v>
      </c>
      <c r="D499" s="7" t="s">
        <v>95</v>
      </c>
      <c r="E499" s="7" t="s">
        <v>3</v>
      </c>
      <c r="F499" s="7" t="s">
        <v>23</v>
      </c>
      <c r="G499" s="7" t="s">
        <v>34</v>
      </c>
      <c r="H499" s="7" t="s">
        <v>83</v>
      </c>
      <c r="I499" s="3">
        <v>1</v>
      </c>
      <c r="J499" s="5">
        <v>41.13</v>
      </c>
      <c r="K499" s="6">
        <v>0</v>
      </c>
      <c r="L499" s="5">
        <v>15.04</v>
      </c>
      <c r="M499" s="5">
        <f>I499*J499*(1-K499)</f>
        <v>41.13</v>
      </c>
      <c r="N499" s="5">
        <f>I499*L499</f>
        <v>15.04</v>
      </c>
      <c r="O499" s="5">
        <f>M499-N499</f>
        <v>26.090000000000003</v>
      </c>
      <c r="P499" s="2">
        <f>IFERROR(O499/M499,0)</f>
        <v>0.63433017262338931</v>
      </c>
      <c r="Q499" s="4">
        <f>YEAR(SalesDataTable[[#This Row],[Order Date]])</f>
        <v>2026</v>
      </c>
      <c r="R499" s="2" t="str">
        <f>"Q"&amp;ROUNDUP(MONTH(SalesDataTable[[#This Row],[Order Date]])/3,0)</f>
        <v>Q2</v>
      </c>
      <c r="S499" s="3">
        <f>MONTH(SalesDataTable[[#This Row],[Order Date]])</f>
        <v>4</v>
      </c>
      <c r="T499" s="2" t="str">
        <f>TEXT(SalesDataTable[[#This Row],[Order Date]],"mmm")</f>
        <v>Apr</v>
      </c>
    </row>
    <row r="500" spans="1:20" ht="15.75" x14ac:dyDescent="0.25">
      <c r="A500" s="9" t="s">
        <v>2261</v>
      </c>
      <c r="B500" s="8">
        <v>46116</v>
      </c>
      <c r="C500" s="7" t="s">
        <v>9</v>
      </c>
      <c r="D500" s="7" t="s">
        <v>79</v>
      </c>
      <c r="E500" s="7" t="s">
        <v>13</v>
      </c>
      <c r="F500" s="7" t="s">
        <v>23</v>
      </c>
      <c r="G500" s="7" t="s">
        <v>26</v>
      </c>
      <c r="H500" s="7" t="s">
        <v>50</v>
      </c>
      <c r="I500" s="3">
        <v>1</v>
      </c>
      <c r="J500" s="5">
        <v>121.66</v>
      </c>
      <c r="K500" s="6">
        <v>0</v>
      </c>
      <c r="L500" s="5">
        <v>61.37</v>
      </c>
      <c r="M500" s="5">
        <f>I500*J500*(1-K500)</f>
        <v>121.66</v>
      </c>
      <c r="N500" s="5">
        <f>I500*L500</f>
        <v>61.37</v>
      </c>
      <c r="O500" s="5">
        <f>M500-N500</f>
        <v>60.29</v>
      </c>
      <c r="P500" s="2">
        <f>IFERROR(O500/M500,0)</f>
        <v>0.49556140062469178</v>
      </c>
      <c r="Q500" s="4">
        <f>YEAR(SalesDataTable[[#This Row],[Order Date]])</f>
        <v>2026</v>
      </c>
      <c r="R500" s="2" t="str">
        <f>"Q"&amp;ROUNDUP(MONTH(SalesDataTable[[#This Row],[Order Date]])/3,0)</f>
        <v>Q2</v>
      </c>
      <c r="S500" s="3">
        <f>MONTH(SalesDataTable[[#This Row],[Order Date]])</f>
        <v>4</v>
      </c>
      <c r="T500" s="2" t="str">
        <f>TEXT(SalesDataTable[[#This Row],[Order Date]],"mmm")</f>
        <v>Apr</v>
      </c>
    </row>
    <row r="501" spans="1:20" ht="15.75" x14ac:dyDescent="0.25">
      <c r="A501" s="9" t="s">
        <v>2260</v>
      </c>
      <c r="B501" s="8">
        <v>46116</v>
      </c>
      <c r="C501" s="7" t="s">
        <v>5</v>
      </c>
      <c r="D501" s="7" t="s">
        <v>76</v>
      </c>
      <c r="E501" s="7" t="s">
        <v>13</v>
      </c>
      <c r="F501" s="7" t="s">
        <v>2</v>
      </c>
      <c r="G501" s="7" t="s">
        <v>34</v>
      </c>
      <c r="H501" s="7" t="s">
        <v>121</v>
      </c>
      <c r="I501" s="3">
        <v>1</v>
      </c>
      <c r="J501" s="5">
        <v>122.77</v>
      </c>
      <c r="K501" s="6">
        <v>0.1</v>
      </c>
      <c r="L501" s="5">
        <v>70.59</v>
      </c>
      <c r="M501" s="5">
        <f>I501*J501*(1-K501)</f>
        <v>110.49299999999999</v>
      </c>
      <c r="N501" s="5">
        <f>I501*L501</f>
        <v>70.59</v>
      </c>
      <c r="O501" s="5">
        <f>M501-N501</f>
        <v>39.902999999999992</v>
      </c>
      <c r="P501" s="2">
        <f>IFERROR(O501/M501,0)</f>
        <v>0.36113599956558329</v>
      </c>
      <c r="Q501" s="4">
        <f>YEAR(SalesDataTable[[#This Row],[Order Date]])</f>
        <v>2026</v>
      </c>
      <c r="R501" s="2" t="str">
        <f>"Q"&amp;ROUNDUP(MONTH(SalesDataTable[[#This Row],[Order Date]])/3,0)</f>
        <v>Q2</v>
      </c>
      <c r="S501" s="3">
        <f>MONTH(SalesDataTable[[#This Row],[Order Date]])</f>
        <v>4</v>
      </c>
      <c r="T501" s="2" t="str">
        <f>TEXT(SalesDataTable[[#This Row],[Order Date]],"mmm")</f>
        <v>Apr</v>
      </c>
    </row>
    <row r="502" spans="1:20" ht="15.75" x14ac:dyDescent="0.25">
      <c r="A502" s="9" t="s">
        <v>2259</v>
      </c>
      <c r="B502" s="8">
        <v>46116</v>
      </c>
      <c r="C502" s="7" t="s">
        <v>15</v>
      </c>
      <c r="D502" s="7" t="s">
        <v>19</v>
      </c>
      <c r="E502" s="7" t="s">
        <v>3</v>
      </c>
      <c r="F502" s="7" t="s">
        <v>23</v>
      </c>
      <c r="G502" s="7" t="s">
        <v>1</v>
      </c>
      <c r="H502" s="7" t="s">
        <v>0</v>
      </c>
      <c r="I502" s="3">
        <v>1</v>
      </c>
      <c r="J502" s="5">
        <v>49.96</v>
      </c>
      <c r="K502" s="6">
        <v>0</v>
      </c>
      <c r="L502" s="5">
        <v>22.13</v>
      </c>
      <c r="M502" s="5">
        <f>I502*J502*(1-K502)</f>
        <v>49.96</v>
      </c>
      <c r="N502" s="5">
        <f>I502*L502</f>
        <v>22.13</v>
      </c>
      <c r="O502" s="5">
        <f>M502-N502</f>
        <v>27.830000000000002</v>
      </c>
      <c r="P502" s="2">
        <f>IFERROR(O502/M502,0)</f>
        <v>0.55704563650920735</v>
      </c>
      <c r="Q502" s="4">
        <f>YEAR(SalesDataTable[[#This Row],[Order Date]])</f>
        <v>2026</v>
      </c>
      <c r="R502" s="2" t="str">
        <f>"Q"&amp;ROUNDUP(MONTH(SalesDataTable[[#This Row],[Order Date]])/3,0)</f>
        <v>Q2</v>
      </c>
      <c r="S502" s="3">
        <f>MONTH(SalesDataTable[[#This Row],[Order Date]])</f>
        <v>4</v>
      </c>
      <c r="T502" s="2" t="str">
        <f>TEXT(SalesDataTable[[#This Row],[Order Date]],"mmm")</f>
        <v>Apr</v>
      </c>
    </row>
    <row r="503" spans="1:20" ht="15.75" x14ac:dyDescent="0.25">
      <c r="A503" s="9" t="s">
        <v>2258</v>
      </c>
      <c r="B503" s="8">
        <v>46117</v>
      </c>
      <c r="C503" s="7" t="s">
        <v>15</v>
      </c>
      <c r="D503" s="7" t="s">
        <v>61</v>
      </c>
      <c r="E503" s="7" t="s">
        <v>18</v>
      </c>
      <c r="F503" s="7" t="s">
        <v>23</v>
      </c>
      <c r="G503" s="7" t="s">
        <v>22</v>
      </c>
      <c r="H503" s="7" t="s">
        <v>92</v>
      </c>
      <c r="I503" s="3">
        <v>2</v>
      </c>
      <c r="J503" s="5">
        <v>155.13</v>
      </c>
      <c r="K503" s="6">
        <v>0.15</v>
      </c>
      <c r="L503" s="5">
        <v>80.959999999999994</v>
      </c>
      <c r="M503" s="5">
        <f>I503*J503*(1-K503)</f>
        <v>263.721</v>
      </c>
      <c r="N503" s="5">
        <f>I503*L503</f>
        <v>161.91999999999999</v>
      </c>
      <c r="O503" s="5">
        <f>M503-N503</f>
        <v>101.80100000000002</v>
      </c>
      <c r="P503" s="2">
        <f>IFERROR(O503/M503,0)</f>
        <v>0.38601779911345707</v>
      </c>
      <c r="Q503" s="4">
        <f>YEAR(SalesDataTable[[#This Row],[Order Date]])</f>
        <v>2026</v>
      </c>
      <c r="R503" s="2" t="str">
        <f>"Q"&amp;ROUNDUP(MONTH(SalesDataTable[[#This Row],[Order Date]])/3,0)</f>
        <v>Q2</v>
      </c>
      <c r="S503" s="3">
        <f>MONTH(SalesDataTable[[#This Row],[Order Date]])</f>
        <v>4</v>
      </c>
      <c r="T503" s="2" t="str">
        <f>TEXT(SalesDataTable[[#This Row],[Order Date]],"mmm")</f>
        <v>Apr</v>
      </c>
    </row>
    <row r="504" spans="1:20" ht="15.75" x14ac:dyDescent="0.25">
      <c r="A504" s="9" t="s">
        <v>2257</v>
      </c>
      <c r="B504" s="8">
        <v>46117</v>
      </c>
      <c r="C504" s="7" t="s">
        <v>15</v>
      </c>
      <c r="D504" s="7" t="s">
        <v>19</v>
      </c>
      <c r="E504" s="7" t="s">
        <v>3</v>
      </c>
      <c r="F504" s="7" t="s">
        <v>2</v>
      </c>
      <c r="G504" s="7" t="s">
        <v>22</v>
      </c>
      <c r="H504" s="7" t="s">
        <v>21</v>
      </c>
      <c r="I504" s="3">
        <v>3</v>
      </c>
      <c r="J504" s="5">
        <v>69.83</v>
      </c>
      <c r="K504" s="6">
        <v>0.05</v>
      </c>
      <c r="L504" s="5">
        <v>31.53</v>
      </c>
      <c r="M504" s="5">
        <f>I504*J504*(1-K504)</f>
        <v>199.0155</v>
      </c>
      <c r="N504" s="5">
        <f>I504*L504</f>
        <v>94.59</v>
      </c>
      <c r="O504" s="5">
        <f>M504-N504</f>
        <v>104.4255</v>
      </c>
      <c r="P504" s="2">
        <f>IFERROR(O504/M504,0)</f>
        <v>0.52471038687941396</v>
      </c>
      <c r="Q504" s="4">
        <f>YEAR(SalesDataTable[[#This Row],[Order Date]])</f>
        <v>2026</v>
      </c>
      <c r="R504" s="2" t="str">
        <f>"Q"&amp;ROUNDUP(MONTH(SalesDataTable[[#This Row],[Order Date]])/3,0)</f>
        <v>Q2</v>
      </c>
      <c r="S504" s="3">
        <f>MONTH(SalesDataTable[[#This Row],[Order Date]])</f>
        <v>4</v>
      </c>
      <c r="T504" s="2" t="str">
        <f>TEXT(SalesDataTable[[#This Row],[Order Date]],"mmm")</f>
        <v>Apr</v>
      </c>
    </row>
    <row r="505" spans="1:20" ht="15.75" x14ac:dyDescent="0.25">
      <c r="A505" s="9" t="s">
        <v>2256</v>
      </c>
      <c r="B505" s="8">
        <v>46117</v>
      </c>
      <c r="C505" s="7" t="s">
        <v>9</v>
      </c>
      <c r="D505" s="7" t="s">
        <v>30</v>
      </c>
      <c r="E505" s="7" t="s">
        <v>13</v>
      </c>
      <c r="F505" s="7" t="s">
        <v>23</v>
      </c>
      <c r="G505" s="7" t="s">
        <v>29</v>
      </c>
      <c r="H505" s="7" t="s">
        <v>28</v>
      </c>
      <c r="I505" s="3">
        <v>1</v>
      </c>
      <c r="J505" s="5">
        <v>35.4</v>
      </c>
      <c r="K505" s="6">
        <v>0</v>
      </c>
      <c r="L505" s="5">
        <v>13.37</v>
      </c>
      <c r="M505" s="5">
        <f>I505*J505*(1-K505)</f>
        <v>35.4</v>
      </c>
      <c r="N505" s="5">
        <f>I505*L505</f>
        <v>13.37</v>
      </c>
      <c r="O505" s="5">
        <f>M505-N505</f>
        <v>22.03</v>
      </c>
      <c r="P505" s="2">
        <f>IFERROR(O505/M505,0)</f>
        <v>0.62231638418079105</v>
      </c>
      <c r="Q505" s="4">
        <f>YEAR(SalesDataTable[[#This Row],[Order Date]])</f>
        <v>2026</v>
      </c>
      <c r="R505" s="2" t="str">
        <f>"Q"&amp;ROUNDUP(MONTH(SalesDataTable[[#This Row],[Order Date]])/3,0)</f>
        <v>Q2</v>
      </c>
      <c r="S505" s="3">
        <f>MONTH(SalesDataTable[[#This Row],[Order Date]])</f>
        <v>4</v>
      </c>
      <c r="T505" s="2" t="str">
        <f>TEXT(SalesDataTable[[#This Row],[Order Date]],"mmm")</f>
        <v>Apr</v>
      </c>
    </row>
    <row r="506" spans="1:20" ht="15.75" x14ac:dyDescent="0.25">
      <c r="A506" s="9" t="s">
        <v>2255</v>
      </c>
      <c r="B506" s="8">
        <v>46117</v>
      </c>
      <c r="C506" s="7" t="s">
        <v>15</v>
      </c>
      <c r="D506" s="7" t="s">
        <v>14</v>
      </c>
      <c r="E506" s="7" t="s">
        <v>3</v>
      </c>
      <c r="F506" s="7" t="s">
        <v>2</v>
      </c>
      <c r="G506" s="7" t="s">
        <v>34</v>
      </c>
      <c r="H506" s="7" t="s">
        <v>33</v>
      </c>
      <c r="I506" s="3">
        <v>1</v>
      </c>
      <c r="J506" s="5">
        <v>51.75</v>
      </c>
      <c r="K506" s="6">
        <v>0.1</v>
      </c>
      <c r="L506" s="5">
        <v>22.1</v>
      </c>
      <c r="M506" s="5">
        <f>I506*J506*(1-K506)</f>
        <v>46.575000000000003</v>
      </c>
      <c r="N506" s="5">
        <f>I506*L506</f>
        <v>22.1</v>
      </c>
      <c r="O506" s="5">
        <f>M506-N506</f>
        <v>24.475000000000001</v>
      </c>
      <c r="P506" s="2">
        <f>IFERROR(O506/M506,0)</f>
        <v>0.52549651100375738</v>
      </c>
      <c r="Q506" s="4">
        <f>YEAR(SalesDataTable[[#This Row],[Order Date]])</f>
        <v>2026</v>
      </c>
      <c r="R506" s="2" t="str">
        <f>"Q"&amp;ROUNDUP(MONTH(SalesDataTable[[#This Row],[Order Date]])/3,0)</f>
        <v>Q2</v>
      </c>
      <c r="S506" s="3">
        <f>MONTH(SalesDataTable[[#This Row],[Order Date]])</f>
        <v>4</v>
      </c>
      <c r="T506" s="2" t="str">
        <f>TEXT(SalesDataTable[[#This Row],[Order Date]],"mmm")</f>
        <v>Apr</v>
      </c>
    </row>
    <row r="507" spans="1:20" ht="15.75" x14ac:dyDescent="0.25">
      <c r="A507" s="9" t="s">
        <v>2254</v>
      </c>
      <c r="B507" s="8">
        <v>46117</v>
      </c>
      <c r="C507" s="7" t="s">
        <v>15</v>
      </c>
      <c r="D507" s="7" t="s">
        <v>19</v>
      </c>
      <c r="E507" s="7" t="s">
        <v>18</v>
      </c>
      <c r="F507" s="7" t="s">
        <v>2</v>
      </c>
      <c r="G507" s="7" t="s">
        <v>1</v>
      </c>
      <c r="H507" s="7" t="s">
        <v>17</v>
      </c>
      <c r="I507" s="3">
        <v>6</v>
      </c>
      <c r="J507" s="5">
        <v>39.6</v>
      </c>
      <c r="K507" s="6">
        <v>0.15</v>
      </c>
      <c r="L507" s="5">
        <v>17.010000000000002</v>
      </c>
      <c r="M507" s="5">
        <f>I507*J507*(1-K507)</f>
        <v>201.96</v>
      </c>
      <c r="N507" s="5">
        <f>I507*L507</f>
        <v>102.06</v>
      </c>
      <c r="O507" s="5">
        <f>M507-N507</f>
        <v>99.9</v>
      </c>
      <c r="P507" s="2">
        <f>IFERROR(O507/M507,0)</f>
        <v>0.49465240641711233</v>
      </c>
      <c r="Q507" s="4">
        <f>YEAR(SalesDataTable[[#This Row],[Order Date]])</f>
        <v>2026</v>
      </c>
      <c r="R507" s="2" t="str">
        <f>"Q"&amp;ROUNDUP(MONTH(SalesDataTable[[#This Row],[Order Date]])/3,0)</f>
        <v>Q2</v>
      </c>
      <c r="S507" s="3">
        <f>MONTH(SalesDataTable[[#This Row],[Order Date]])</f>
        <v>4</v>
      </c>
      <c r="T507" s="2" t="str">
        <f>TEXT(SalesDataTable[[#This Row],[Order Date]],"mmm")</f>
        <v>Apr</v>
      </c>
    </row>
    <row r="508" spans="1:20" ht="15.75" x14ac:dyDescent="0.25">
      <c r="A508" s="9" t="s">
        <v>2253</v>
      </c>
      <c r="B508" s="8">
        <v>46118</v>
      </c>
      <c r="C508" s="7" t="s">
        <v>9</v>
      </c>
      <c r="D508" s="7" t="s">
        <v>30</v>
      </c>
      <c r="E508" s="7" t="s">
        <v>13</v>
      </c>
      <c r="F508" s="7" t="s">
        <v>2</v>
      </c>
      <c r="G508" s="7" t="s">
        <v>34</v>
      </c>
      <c r="H508" s="7" t="s">
        <v>121</v>
      </c>
      <c r="I508" s="3">
        <v>2</v>
      </c>
      <c r="J508" s="5">
        <v>125.94</v>
      </c>
      <c r="K508" s="6">
        <v>0.05</v>
      </c>
      <c r="L508" s="5">
        <v>70.94</v>
      </c>
      <c r="M508" s="5">
        <f>I508*J508*(1-K508)</f>
        <v>239.28599999999997</v>
      </c>
      <c r="N508" s="5">
        <f>I508*L508</f>
        <v>141.88</v>
      </c>
      <c r="O508" s="5">
        <f>M508-N508</f>
        <v>97.405999999999977</v>
      </c>
      <c r="P508" s="2">
        <f>IFERROR(O508/M508,0)</f>
        <v>0.40706936469329585</v>
      </c>
      <c r="Q508" s="4">
        <f>YEAR(SalesDataTable[[#This Row],[Order Date]])</f>
        <v>2026</v>
      </c>
      <c r="R508" s="2" t="str">
        <f>"Q"&amp;ROUNDUP(MONTH(SalesDataTable[[#This Row],[Order Date]])/3,0)</f>
        <v>Q2</v>
      </c>
      <c r="S508" s="3">
        <f>MONTH(SalesDataTable[[#This Row],[Order Date]])</f>
        <v>4</v>
      </c>
      <c r="T508" s="2" t="str">
        <f>TEXT(SalesDataTable[[#This Row],[Order Date]],"mmm")</f>
        <v>Apr</v>
      </c>
    </row>
    <row r="509" spans="1:20" ht="15.75" x14ac:dyDescent="0.25">
      <c r="A509" s="9" t="s">
        <v>2252</v>
      </c>
      <c r="B509" s="8">
        <v>46118</v>
      </c>
      <c r="C509" s="7" t="s">
        <v>9</v>
      </c>
      <c r="D509" s="7" t="s">
        <v>79</v>
      </c>
      <c r="E509" s="7" t="s">
        <v>3</v>
      </c>
      <c r="F509" s="7" t="s">
        <v>23</v>
      </c>
      <c r="G509" s="7" t="s">
        <v>26</v>
      </c>
      <c r="H509" s="7" t="s">
        <v>50</v>
      </c>
      <c r="I509" s="3">
        <v>3</v>
      </c>
      <c r="J509" s="5">
        <v>124.67</v>
      </c>
      <c r="K509" s="6">
        <v>0</v>
      </c>
      <c r="L509" s="5">
        <v>61.46</v>
      </c>
      <c r="M509" s="5">
        <f>I509*J509*(1-K509)</f>
        <v>374.01</v>
      </c>
      <c r="N509" s="5">
        <f>I509*L509</f>
        <v>184.38</v>
      </c>
      <c r="O509" s="5">
        <f>M509-N509</f>
        <v>189.63</v>
      </c>
      <c r="P509" s="2">
        <f>IFERROR(O509/M509,0)</f>
        <v>0.50701852891633914</v>
      </c>
      <c r="Q509" s="4">
        <f>YEAR(SalesDataTable[[#This Row],[Order Date]])</f>
        <v>2026</v>
      </c>
      <c r="R509" s="2" t="str">
        <f>"Q"&amp;ROUNDUP(MONTH(SalesDataTable[[#This Row],[Order Date]])/3,0)</f>
        <v>Q2</v>
      </c>
      <c r="S509" s="3">
        <f>MONTH(SalesDataTable[[#This Row],[Order Date]])</f>
        <v>4</v>
      </c>
      <c r="T509" s="2" t="str">
        <f>TEXT(SalesDataTable[[#This Row],[Order Date]],"mmm")</f>
        <v>Apr</v>
      </c>
    </row>
    <row r="510" spans="1:20" ht="15.75" x14ac:dyDescent="0.25">
      <c r="A510" s="9" t="s">
        <v>2251</v>
      </c>
      <c r="B510" s="8">
        <v>46118</v>
      </c>
      <c r="C510" s="7" t="s">
        <v>15</v>
      </c>
      <c r="D510" s="7" t="s">
        <v>61</v>
      </c>
      <c r="E510" s="7" t="s">
        <v>3</v>
      </c>
      <c r="F510" s="7" t="s">
        <v>23</v>
      </c>
      <c r="G510" s="7" t="s">
        <v>22</v>
      </c>
      <c r="H510" s="7" t="s">
        <v>21</v>
      </c>
      <c r="I510" s="3">
        <v>2</v>
      </c>
      <c r="J510" s="5">
        <v>72.260000000000005</v>
      </c>
      <c r="K510" s="6">
        <v>0</v>
      </c>
      <c r="L510" s="5">
        <v>33.21</v>
      </c>
      <c r="M510" s="5">
        <f>I510*J510*(1-K510)</f>
        <v>144.52000000000001</v>
      </c>
      <c r="N510" s="5">
        <f>I510*L510</f>
        <v>66.42</v>
      </c>
      <c r="O510" s="5">
        <f>M510-N510</f>
        <v>78.100000000000009</v>
      </c>
      <c r="P510" s="2">
        <f>IFERROR(O510/M510,0)</f>
        <v>0.54040963188486024</v>
      </c>
      <c r="Q510" s="4">
        <f>YEAR(SalesDataTable[[#This Row],[Order Date]])</f>
        <v>2026</v>
      </c>
      <c r="R510" s="2" t="str">
        <f>"Q"&amp;ROUNDUP(MONTH(SalesDataTable[[#This Row],[Order Date]])/3,0)</f>
        <v>Q2</v>
      </c>
      <c r="S510" s="3">
        <f>MONTH(SalesDataTable[[#This Row],[Order Date]])</f>
        <v>4</v>
      </c>
      <c r="T510" s="2" t="str">
        <f>TEXT(SalesDataTable[[#This Row],[Order Date]],"mmm")</f>
        <v>Apr</v>
      </c>
    </row>
    <row r="511" spans="1:20" ht="15.75" x14ac:dyDescent="0.25">
      <c r="A511" s="9" t="s">
        <v>2250</v>
      </c>
      <c r="B511" s="8">
        <v>46118</v>
      </c>
      <c r="C511" s="7" t="s">
        <v>9</v>
      </c>
      <c r="D511" s="7" t="s">
        <v>8</v>
      </c>
      <c r="E511" s="7" t="s">
        <v>60</v>
      </c>
      <c r="F511" s="7" t="s">
        <v>12</v>
      </c>
      <c r="G511" s="7" t="s">
        <v>1</v>
      </c>
      <c r="H511" s="7" t="s">
        <v>0</v>
      </c>
      <c r="I511" s="3">
        <v>10</v>
      </c>
      <c r="J511" s="5">
        <v>50.64</v>
      </c>
      <c r="K511" s="6">
        <v>0.2</v>
      </c>
      <c r="L511" s="5">
        <v>22.99</v>
      </c>
      <c r="M511" s="5">
        <f>I511*J511*(1-K511)</f>
        <v>405.12</v>
      </c>
      <c r="N511" s="5">
        <f>I511*L511</f>
        <v>229.89999999999998</v>
      </c>
      <c r="O511" s="5">
        <f>M511-N511</f>
        <v>175.22000000000003</v>
      </c>
      <c r="P511" s="2">
        <f>IFERROR(O511/M511,0)</f>
        <v>0.43251382306477099</v>
      </c>
      <c r="Q511" s="4">
        <f>YEAR(SalesDataTable[[#This Row],[Order Date]])</f>
        <v>2026</v>
      </c>
      <c r="R511" s="2" t="str">
        <f>"Q"&amp;ROUNDUP(MONTH(SalesDataTable[[#This Row],[Order Date]])/3,0)</f>
        <v>Q2</v>
      </c>
      <c r="S511" s="3">
        <f>MONTH(SalesDataTable[[#This Row],[Order Date]])</f>
        <v>4</v>
      </c>
      <c r="T511" s="2" t="str">
        <f>TEXT(SalesDataTable[[#This Row],[Order Date]],"mmm")</f>
        <v>Apr</v>
      </c>
    </row>
    <row r="512" spans="1:20" ht="15.75" x14ac:dyDescent="0.25">
      <c r="A512" s="9" t="s">
        <v>2249</v>
      </c>
      <c r="B512" s="8">
        <v>46118</v>
      </c>
      <c r="C512" s="7" t="s">
        <v>42</v>
      </c>
      <c r="D512" s="7" t="s">
        <v>119</v>
      </c>
      <c r="E512" s="7" t="s">
        <v>3</v>
      </c>
      <c r="F512" s="7" t="s">
        <v>2</v>
      </c>
      <c r="G512" s="7" t="s">
        <v>22</v>
      </c>
      <c r="H512" s="7" t="s">
        <v>21</v>
      </c>
      <c r="I512" s="3">
        <v>1</v>
      </c>
      <c r="J512" s="5">
        <v>73</v>
      </c>
      <c r="K512" s="6">
        <v>0</v>
      </c>
      <c r="L512" s="5">
        <v>32.4</v>
      </c>
      <c r="M512" s="5">
        <f>I512*J512*(1-K512)</f>
        <v>73</v>
      </c>
      <c r="N512" s="5">
        <f>I512*L512</f>
        <v>32.4</v>
      </c>
      <c r="O512" s="5">
        <f>M512-N512</f>
        <v>40.6</v>
      </c>
      <c r="P512" s="2">
        <f>IFERROR(O512/M512,0)</f>
        <v>0.55616438356164388</v>
      </c>
      <c r="Q512" s="4">
        <f>YEAR(SalesDataTable[[#This Row],[Order Date]])</f>
        <v>2026</v>
      </c>
      <c r="R512" s="2" t="str">
        <f>"Q"&amp;ROUNDUP(MONTH(SalesDataTable[[#This Row],[Order Date]])/3,0)</f>
        <v>Q2</v>
      </c>
      <c r="S512" s="3">
        <f>MONTH(SalesDataTable[[#This Row],[Order Date]])</f>
        <v>4</v>
      </c>
      <c r="T512" s="2" t="str">
        <f>TEXT(SalesDataTable[[#This Row],[Order Date]],"mmm")</f>
        <v>Apr</v>
      </c>
    </row>
    <row r="513" spans="1:20" ht="15.75" x14ac:dyDescent="0.25">
      <c r="A513" s="9" t="s">
        <v>2248</v>
      </c>
      <c r="B513" s="8">
        <v>46118</v>
      </c>
      <c r="C513" s="7" t="s">
        <v>42</v>
      </c>
      <c r="D513" s="7" t="s">
        <v>41</v>
      </c>
      <c r="E513" s="7" t="s">
        <v>3</v>
      </c>
      <c r="F513" s="7" t="s">
        <v>23</v>
      </c>
      <c r="G513" s="7" t="s">
        <v>29</v>
      </c>
      <c r="H513" s="7" t="s">
        <v>28</v>
      </c>
      <c r="I513" s="3">
        <v>1</v>
      </c>
      <c r="J513" s="5">
        <v>35.700000000000003</v>
      </c>
      <c r="K513" s="6">
        <v>0</v>
      </c>
      <c r="L513" s="5">
        <v>13.8</v>
      </c>
      <c r="M513" s="5">
        <f>I513*J513*(1-K513)</f>
        <v>35.700000000000003</v>
      </c>
      <c r="N513" s="5">
        <f>I513*L513</f>
        <v>13.8</v>
      </c>
      <c r="O513" s="5">
        <f>M513-N513</f>
        <v>21.900000000000002</v>
      </c>
      <c r="P513" s="2">
        <f>IFERROR(O513/M513,0)</f>
        <v>0.61344537815126055</v>
      </c>
      <c r="Q513" s="4">
        <f>YEAR(SalesDataTable[[#This Row],[Order Date]])</f>
        <v>2026</v>
      </c>
      <c r="R513" s="2" t="str">
        <f>"Q"&amp;ROUNDUP(MONTH(SalesDataTable[[#This Row],[Order Date]])/3,0)</f>
        <v>Q2</v>
      </c>
      <c r="S513" s="3">
        <f>MONTH(SalesDataTable[[#This Row],[Order Date]])</f>
        <v>4</v>
      </c>
      <c r="T513" s="2" t="str">
        <f>TEXT(SalesDataTable[[#This Row],[Order Date]],"mmm")</f>
        <v>Apr</v>
      </c>
    </row>
    <row r="514" spans="1:20" ht="15.75" x14ac:dyDescent="0.25">
      <c r="A514" s="9" t="s">
        <v>2247</v>
      </c>
      <c r="B514" s="8">
        <v>46118</v>
      </c>
      <c r="C514" s="7" t="s">
        <v>5</v>
      </c>
      <c r="D514" s="7" t="s">
        <v>76</v>
      </c>
      <c r="E514" s="7" t="s">
        <v>60</v>
      </c>
      <c r="F514" s="7" t="s">
        <v>2</v>
      </c>
      <c r="G514" s="7" t="s">
        <v>22</v>
      </c>
      <c r="H514" s="7" t="s">
        <v>92</v>
      </c>
      <c r="I514" s="3">
        <v>8</v>
      </c>
      <c r="J514" s="5">
        <v>152.41999999999999</v>
      </c>
      <c r="K514" s="6">
        <v>0.05</v>
      </c>
      <c r="L514" s="5">
        <v>80.11</v>
      </c>
      <c r="M514" s="5">
        <f>I514*J514*(1-K514)</f>
        <v>1158.3919999999998</v>
      </c>
      <c r="N514" s="5">
        <f>I514*L514</f>
        <v>640.88</v>
      </c>
      <c r="O514" s="5">
        <f>M514-N514</f>
        <v>517.51199999999983</v>
      </c>
      <c r="P514" s="2">
        <f>IFERROR(O514/M514,0)</f>
        <v>0.44675032286134564</v>
      </c>
      <c r="Q514" s="4">
        <f>YEAR(SalesDataTable[[#This Row],[Order Date]])</f>
        <v>2026</v>
      </c>
      <c r="R514" s="2" t="str">
        <f>"Q"&amp;ROUNDUP(MONTH(SalesDataTable[[#This Row],[Order Date]])/3,0)</f>
        <v>Q2</v>
      </c>
      <c r="S514" s="3">
        <f>MONTH(SalesDataTable[[#This Row],[Order Date]])</f>
        <v>4</v>
      </c>
      <c r="T514" s="2" t="str">
        <f>TEXT(SalesDataTable[[#This Row],[Order Date]],"mmm")</f>
        <v>Apr</v>
      </c>
    </row>
    <row r="515" spans="1:20" ht="15.75" x14ac:dyDescent="0.25">
      <c r="A515" s="9" t="s">
        <v>2246</v>
      </c>
      <c r="B515" s="8">
        <v>46118</v>
      </c>
      <c r="C515" s="7" t="s">
        <v>15</v>
      </c>
      <c r="D515" s="7" t="s">
        <v>61</v>
      </c>
      <c r="E515" s="7" t="s">
        <v>3</v>
      </c>
      <c r="F515" s="7" t="s">
        <v>23</v>
      </c>
      <c r="G515" s="7" t="s">
        <v>1</v>
      </c>
      <c r="H515" s="7" t="s">
        <v>11</v>
      </c>
      <c r="I515" s="3">
        <v>1</v>
      </c>
      <c r="J515" s="5">
        <v>81.78</v>
      </c>
      <c r="K515" s="6">
        <v>0</v>
      </c>
      <c r="L515" s="5">
        <v>42.82</v>
      </c>
      <c r="M515" s="5">
        <f>I515*J515*(1-K515)</f>
        <v>81.78</v>
      </c>
      <c r="N515" s="5">
        <f>I515*L515</f>
        <v>42.82</v>
      </c>
      <c r="O515" s="5">
        <f>M515-N515</f>
        <v>38.96</v>
      </c>
      <c r="P515" s="2">
        <f>IFERROR(O515/M515,0)</f>
        <v>0.47640009782342874</v>
      </c>
      <c r="Q515" s="4">
        <f>YEAR(SalesDataTable[[#This Row],[Order Date]])</f>
        <v>2026</v>
      </c>
      <c r="R515" s="2" t="str">
        <f>"Q"&amp;ROUNDUP(MONTH(SalesDataTable[[#This Row],[Order Date]])/3,0)</f>
        <v>Q2</v>
      </c>
      <c r="S515" s="3">
        <f>MONTH(SalesDataTable[[#This Row],[Order Date]])</f>
        <v>4</v>
      </c>
      <c r="T515" s="2" t="str">
        <f>TEXT(SalesDataTable[[#This Row],[Order Date]],"mmm")</f>
        <v>Apr</v>
      </c>
    </row>
    <row r="516" spans="1:20" ht="15.75" x14ac:dyDescent="0.25">
      <c r="A516" s="9" t="s">
        <v>2245</v>
      </c>
      <c r="B516" s="8">
        <v>46118</v>
      </c>
      <c r="C516" s="7" t="s">
        <v>9</v>
      </c>
      <c r="D516" s="7" t="s">
        <v>30</v>
      </c>
      <c r="E516" s="7" t="s">
        <v>3</v>
      </c>
      <c r="F516" s="7" t="s">
        <v>12</v>
      </c>
      <c r="G516" s="7" t="s">
        <v>1</v>
      </c>
      <c r="H516" s="7" t="s">
        <v>7</v>
      </c>
      <c r="I516" s="3">
        <v>6</v>
      </c>
      <c r="J516" s="5">
        <v>102.59</v>
      </c>
      <c r="K516" s="6">
        <v>0.1</v>
      </c>
      <c r="L516" s="5">
        <v>49.6</v>
      </c>
      <c r="M516" s="5">
        <f>I516*J516*(1-K516)</f>
        <v>553.98599999999999</v>
      </c>
      <c r="N516" s="5">
        <f>I516*L516</f>
        <v>297.60000000000002</v>
      </c>
      <c r="O516" s="5">
        <f>M516-N516</f>
        <v>256.38599999999997</v>
      </c>
      <c r="P516" s="2">
        <f>IFERROR(O516/M516,0)</f>
        <v>0.46280230908362302</v>
      </c>
      <c r="Q516" s="4">
        <f>YEAR(SalesDataTable[[#This Row],[Order Date]])</f>
        <v>2026</v>
      </c>
      <c r="R516" s="2" t="str">
        <f>"Q"&amp;ROUNDUP(MONTH(SalesDataTable[[#This Row],[Order Date]])/3,0)</f>
        <v>Q2</v>
      </c>
      <c r="S516" s="3">
        <f>MONTH(SalesDataTable[[#This Row],[Order Date]])</f>
        <v>4</v>
      </c>
      <c r="T516" s="2" t="str">
        <f>TEXT(SalesDataTable[[#This Row],[Order Date]],"mmm")</f>
        <v>Apr</v>
      </c>
    </row>
    <row r="517" spans="1:20" ht="15.75" x14ac:dyDescent="0.25">
      <c r="A517" s="9" t="s">
        <v>2244</v>
      </c>
      <c r="B517" s="8">
        <v>46118</v>
      </c>
      <c r="C517" s="7" t="s">
        <v>15</v>
      </c>
      <c r="D517" s="7" t="s">
        <v>61</v>
      </c>
      <c r="E517" s="7" t="s">
        <v>13</v>
      </c>
      <c r="F517" s="7" t="s">
        <v>23</v>
      </c>
      <c r="G517" s="7" t="s">
        <v>22</v>
      </c>
      <c r="H517" s="7" t="s">
        <v>92</v>
      </c>
      <c r="I517" s="3">
        <v>2</v>
      </c>
      <c r="J517" s="5">
        <v>152.44</v>
      </c>
      <c r="K517" s="6">
        <v>0.15</v>
      </c>
      <c r="L517" s="5">
        <v>76.680000000000007</v>
      </c>
      <c r="M517" s="5">
        <f>I517*J517*(1-K517)</f>
        <v>259.14799999999997</v>
      </c>
      <c r="N517" s="5">
        <f>I517*L517</f>
        <v>153.36000000000001</v>
      </c>
      <c r="O517" s="5">
        <f>M517-N517</f>
        <v>105.78799999999995</v>
      </c>
      <c r="P517" s="2">
        <f>IFERROR(O517/M517,0)</f>
        <v>0.4082146109559015</v>
      </c>
      <c r="Q517" s="4">
        <f>YEAR(SalesDataTable[[#This Row],[Order Date]])</f>
        <v>2026</v>
      </c>
      <c r="R517" s="2" t="str">
        <f>"Q"&amp;ROUNDUP(MONTH(SalesDataTable[[#This Row],[Order Date]])/3,0)</f>
        <v>Q2</v>
      </c>
      <c r="S517" s="3">
        <f>MONTH(SalesDataTable[[#This Row],[Order Date]])</f>
        <v>4</v>
      </c>
      <c r="T517" s="2" t="str">
        <f>TEXT(SalesDataTable[[#This Row],[Order Date]],"mmm")</f>
        <v>Apr</v>
      </c>
    </row>
    <row r="518" spans="1:20" ht="15.75" x14ac:dyDescent="0.25">
      <c r="A518" s="9" t="s">
        <v>2243</v>
      </c>
      <c r="B518" s="8">
        <v>46118</v>
      </c>
      <c r="C518" s="7" t="s">
        <v>9</v>
      </c>
      <c r="D518" s="7" t="s">
        <v>79</v>
      </c>
      <c r="E518" s="7" t="s">
        <v>3</v>
      </c>
      <c r="F518" s="7" t="s">
        <v>2</v>
      </c>
      <c r="G518" s="7" t="s">
        <v>29</v>
      </c>
      <c r="H518" s="7" t="s">
        <v>72</v>
      </c>
      <c r="I518" s="3">
        <v>6</v>
      </c>
      <c r="J518" s="5">
        <v>136.29</v>
      </c>
      <c r="K518" s="6">
        <v>0</v>
      </c>
      <c r="L518" s="5">
        <v>68.209999999999994</v>
      </c>
      <c r="M518" s="5">
        <f>I518*J518*(1-K518)</f>
        <v>817.74</v>
      </c>
      <c r="N518" s="5">
        <f>I518*L518</f>
        <v>409.26</v>
      </c>
      <c r="O518" s="5">
        <f>M518-N518</f>
        <v>408.48</v>
      </c>
      <c r="P518" s="2">
        <f>IFERROR(O518/M518,0)</f>
        <v>0.49952307579426225</v>
      </c>
      <c r="Q518" s="4">
        <f>YEAR(SalesDataTable[[#This Row],[Order Date]])</f>
        <v>2026</v>
      </c>
      <c r="R518" s="2" t="str">
        <f>"Q"&amp;ROUNDUP(MONTH(SalesDataTable[[#This Row],[Order Date]])/3,0)</f>
        <v>Q2</v>
      </c>
      <c r="S518" s="3">
        <f>MONTH(SalesDataTable[[#This Row],[Order Date]])</f>
        <v>4</v>
      </c>
      <c r="T518" s="2" t="str">
        <f>TEXT(SalesDataTable[[#This Row],[Order Date]],"mmm")</f>
        <v>Apr</v>
      </c>
    </row>
    <row r="519" spans="1:20" ht="15.75" x14ac:dyDescent="0.25">
      <c r="A519" s="9" t="s">
        <v>2242</v>
      </c>
      <c r="B519" s="8">
        <v>46118</v>
      </c>
      <c r="C519" s="7" t="s">
        <v>42</v>
      </c>
      <c r="D519" s="7" t="s">
        <v>119</v>
      </c>
      <c r="E519" s="7" t="s">
        <v>60</v>
      </c>
      <c r="F519" s="7" t="s">
        <v>12</v>
      </c>
      <c r="G519" s="7" t="s">
        <v>22</v>
      </c>
      <c r="H519" s="7" t="s">
        <v>92</v>
      </c>
      <c r="I519" s="3">
        <v>4</v>
      </c>
      <c r="J519" s="5">
        <v>157.51</v>
      </c>
      <c r="K519" s="6">
        <v>0.2</v>
      </c>
      <c r="L519" s="5">
        <v>79.209999999999994</v>
      </c>
      <c r="M519" s="5">
        <f>I519*J519*(1-K519)</f>
        <v>504.03199999999998</v>
      </c>
      <c r="N519" s="5">
        <f>I519*L519</f>
        <v>316.83999999999997</v>
      </c>
      <c r="O519" s="5">
        <f>M519-N519</f>
        <v>187.19200000000001</v>
      </c>
      <c r="P519" s="2">
        <f>IFERROR(O519/M519,0)</f>
        <v>0.37138911815122855</v>
      </c>
      <c r="Q519" s="4">
        <f>YEAR(SalesDataTable[[#This Row],[Order Date]])</f>
        <v>2026</v>
      </c>
      <c r="R519" s="2" t="str">
        <f>"Q"&amp;ROUNDUP(MONTH(SalesDataTable[[#This Row],[Order Date]])/3,0)</f>
        <v>Q2</v>
      </c>
      <c r="S519" s="3">
        <f>MONTH(SalesDataTable[[#This Row],[Order Date]])</f>
        <v>4</v>
      </c>
      <c r="T519" s="2" t="str">
        <f>TEXT(SalesDataTable[[#This Row],[Order Date]],"mmm")</f>
        <v>Apr</v>
      </c>
    </row>
    <row r="520" spans="1:20" ht="15.75" x14ac:dyDescent="0.25">
      <c r="A520" s="9" t="s">
        <v>2241</v>
      </c>
      <c r="B520" s="8">
        <v>46119</v>
      </c>
      <c r="C520" s="7" t="s">
        <v>5</v>
      </c>
      <c r="D520" s="7" t="s">
        <v>114</v>
      </c>
      <c r="E520" s="7" t="s">
        <v>3</v>
      </c>
      <c r="F520" s="7" t="s">
        <v>2</v>
      </c>
      <c r="G520" s="7" t="s">
        <v>26</v>
      </c>
      <c r="H520" s="7" t="s">
        <v>50</v>
      </c>
      <c r="I520" s="3">
        <v>2</v>
      </c>
      <c r="J520" s="5">
        <v>120.5</v>
      </c>
      <c r="K520" s="6">
        <v>0</v>
      </c>
      <c r="L520" s="5">
        <v>61.42</v>
      </c>
      <c r="M520" s="5">
        <f>I520*J520*(1-K520)</f>
        <v>241</v>
      </c>
      <c r="N520" s="5">
        <f>I520*L520</f>
        <v>122.84</v>
      </c>
      <c r="O520" s="5">
        <f>M520-N520</f>
        <v>118.16</v>
      </c>
      <c r="P520" s="2">
        <f>IFERROR(O520/M520,0)</f>
        <v>0.49029045643153524</v>
      </c>
      <c r="Q520" s="4">
        <f>YEAR(SalesDataTable[[#This Row],[Order Date]])</f>
        <v>2026</v>
      </c>
      <c r="R520" s="2" t="str">
        <f>"Q"&amp;ROUNDUP(MONTH(SalesDataTable[[#This Row],[Order Date]])/3,0)</f>
        <v>Q2</v>
      </c>
      <c r="S520" s="3">
        <f>MONTH(SalesDataTable[[#This Row],[Order Date]])</f>
        <v>4</v>
      </c>
      <c r="T520" s="2" t="str">
        <f>TEXT(SalesDataTable[[#This Row],[Order Date]],"mmm")</f>
        <v>Apr</v>
      </c>
    </row>
    <row r="521" spans="1:20" ht="15.75" x14ac:dyDescent="0.25">
      <c r="A521" s="9" t="s">
        <v>2240</v>
      </c>
      <c r="B521" s="8">
        <v>46119</v>
      </c>
      <c r="C521" s="7" t="s">
        <v>42</v>
      </c>
      <c r="D521" s="7" t="s">
        <v>95</v>
      </c>
      <c r="E521" s="7" t="s">
        <v>3</v>
      </c>
      <c r="F521" s="7" t="s">
        <v>23</v>
      </c>
      <c r="G521" s="7" t="s">
        <v>22</v>
      </c>
      <c r="H521" s="7" t="s">
        <v>92</v>
      </c>
      <c r="I521" s="3">
        <v>3</v>
      </c>
      <c r="J521" s="5">
        <v>152.62</v>
      </c>
      <c r="K521" s="6">
        <v>0.05</v>
      </c>
      <c r="L521" s="5">
        <v>77.75</v>
      </c>
      <c r="M521" s="5">
        <f>I521*J521*(1-K521)</f>
        <v>434.96699999999998</v>
      </c>
      <c r="N521" s="5">
        <f>I521*L521</f>
        <v>233.25</v>
      </c>
      <c r="O521" s="5">
        <f>M521-N521</f>
        <v>201.71699999999998</v>
      </c>
      <c r="P521" s="2">
        <f>IFERROR(O521/M521,0)</f>
        <v>0.46375242259757637</v>
      </c>
      <c r="Q521" s="4">
        <f>YEAR(SalesDataTable[[#This Row],[Order Date]])</f>
        <v>2026</v>
      </c>
      <c r="R521" s="2" t="str">
        <f>"Q"&amp;ROUNDUP(MONTH(SalesDataTable[[#This Row],[Order Date]])/3,0)</f>
        <v>Q2</v>
      </c>
      <c r="S521" s="3">
        <f>MONTH(SalesDataTable[[#This Row],[Order Date]])</f>
        <v>4</v>
      </c>
      <c r="T521" s="2" t="str">
        <f>TEXT(SalesDataTable[[#This Row],[Order Date]],"mmm")</f>
        <v>Apr</v>
      </c>
    </row>
    <row r="522" spans="1:20" ht="15.75" x14ac:dyDescent="0.25">
      <c r="A522" s="9" t="s">
        <v>2239</v>
      </c>
      <c r="B522" s="8">
        <v>46119</v>
      </c>
      <c r="C522" s="7" t="s">
        <v>9</v>
      </c>
      <c r="D522" s="7" t="s">
        <v>45</v>
      </c>
      <c r="E522" s="7" t="s">
        <v>3</v>
      </c>
      <c r="F522" s="7" t="s">
        <v>23</v>
      </c>
      <c r="G522" s="7" t="s">
        <v>29</v>
      </c>
      <c r="H522" s="7" t="s">
        <v>72</v>
      </c>
      <c r="I522" s="3">
        <v>2</v>
      </c>
      <c r="J522" s="5">
        <v>134.16</v>
      </c>
      <c r="K522" s="6">
        <v>0.05</v>
      </c>
      <c r="L522" s="5">
        <v>67.08</v>
      </c>
      <c r="M522" s="5">
        <f>I522*J522*(1-K522)</f>
        <v>254.90399999999997</v>
      </c>
      <c r="N522" s="5">
        <f>I522*L522</f>
        <v>134.16</v>
      </c>
      <c r="O522" s="5">
        <f>M522-N522</f>
        <v>120.74399999999997</v>
      </c>
      <c r="P522" s="2">
        <f>IFERROR(O522/M522,0)</f>
        <v>0.47368421052631576</v>
      </c>
      <c r="Q522" s="4">
        <f>YEAR(SalesDataTable[[#This Row],[Order Date]])</f>
        <v>2026</v>
      </c>
      <c r="R522" s="2" t="str">
        <f>"Q"&amp;ROUNDUP(MONTH(SalesDataTable[[#This Row],[Order Date]])/3,0)</f>
        <v>Q2</v>
      </c>
      <c r="S522" s="3">
        <f>MONTH(SalesDataTable[[#This Row],[Order Date]])</f>
        <v>4</v>
      </c>
      <c r="T522" s="2" t="str">
        <f>TEXT(SalesDataTable[[#This Row],[Order Date]],"mmm")</f>
        <v>Apr</v>
      </c>
    </row>
    <row r="523" spans="1:20" ht="15.75" x14ac:dyDescent="0.25">
      <c r="A523" s="9" t="s">
        <v>2238</v>
      </c>
      <c r="B523" s="8">
        <v>46119</v>
      </c>
      <c r="C523" s="7" t="s">
        <v>15</v>
      </c>
      <c r="D523" s="7" t="s">
        <v>19</v>
      </c>
      <c r="E523" s="7" t="s">
        <v>13</v>
      </c>
      <c r="F523" s="7" t="s">
        <v>12</v>
      </c>
      <c r="G523" s="7" t="s">
        <v>1</v>
      </c>
      <c r="H523" s="7" t="s">
        <v>7</v>
      </c>
      <c r="I523" s="3">
        <v>1</v>
      </c>
      <c r="J523" s="5">
        <v>101.13</v>
      </c>
      <c r="K523" s="6">
        <v>0</v>
      </c>
      <c r="L523" s="5">
        <v>50.8</v>
      </c>
      <c r="M523" s="5">
        <f>I523*J523*(1-K523)</f>
        <v>101.13</v>
      </c>
      <c r="N523" s="5">
        <f>I523*L523</f>
        <v>50.8</v>
      </c>
      <c r="O523" s="5">
        <f>M523-N523</f>
        <v>50.33</v>
      </c>
      <c r="P523" s="2">
        <f>IFERROR(O523/M523,0)</f>
        <v>0.49767625828141998</v>
      </c>
      <c r="Q523" s="4">
        <f>YEAR(SalesDataTable[[#This Row],[Order Date]])</f>
        <v>2026</v>
      </c>
      <c r="R523" s="2" t="str">
        <f>"Q"&amp;ROUNDUP(MONTH(SalesDataTable[[#This Row],[Order Date]])/3,0)</f>
        <v>Q2</v>
      </c>
      <c r="S523" s="3">
        <f>MONTH(SalesDataTable[[#This Row],[Order Date]])</f>
        <v>4</v>
      </c>
      <c r="T523" s="2" t="str">
        <f>TEXT(SalesDataTable[[#This Row],[Order Date]],"mmm")</f>
        <v>Apr</v>
      </c>
    </row>
    <row r="524" spans="1:20" ht="15.75" x14ac:dyDescent="0.25">
      <c r="A524" s="9" t="s">
        <v>2237</v>
      </c>
      <c r="B524" s="8">
        <v>46119</v>
      </c>
      <c r="C524" s="7" t="s">
        <v>9</v>
      </c>
      <c r="D524" s="7" t="s">
        <v>47</v>
      </c>
      <c r="E524" s="7" t="s">
        <v>13</v>
      </c>
      <c r="F524" s="7" t="s">
        <v>2</v>
      </c>
      <c r="G524" s="7" t="s">
        <v>34</v>
      </c>
      <c r="H524" s="7" t="s">
        <v>33</v>
      </c>
      <c r="I524" s="3">
        <v>1</v>
      </c>
      <c r="J524" s="5">
        <v>51.36</v>
      </c>
      <c r="K524" s="6">
        <v>0</v>
      </c>
      <c r="L524" s="5">
        <v>22.21</v>
      </c>
      <c r="M524" s="5">
        <f>I524*J524*(1-K524)</f>
        <v>51.36</v>
      </c>
      <c r="N524" s="5">
        <f>I524*L524</f>
        <v>22.21</v>
      </c>
      <c r="O524" s="5">
        <f>M524-N524</f>
        <v>29.15</v>
      </c>
      <c r="P524" s="2">
        <f>IFERROR(O524/M524,0)</f>
        <v>0.56756230529595009</v>
      </c>
      <c r="Q524" s="4">
        <f>YEAR(SalesDataTable[[#This Row],[Order Date]])</f>
        <v>2026</v>
      </c>
      <c r="R524" s="2" t="str">
        <f>"Q"&amp;ROUNDUP(MONTH(SalesDataTable[[#This Row],[Order Date]])/3,0)</f>
        <v>Q2</v>
      </c>
      <c r="S524" s="3">
        <f>MONTH(SalesDataTable[[#This Row],[Order Date]])</f>
        <v>4</v>
      </c>
      <c r="T524" s="2" t="str">
        <f>TEXT(SalesDataTable[[#This Row],[Order Date]],"mmm")</f>
        <v>Apr</v>
      </c>
    </row>
    <row r="525" spans="1:20" ht="15.75" x14ac:dyDescent="0.25">
      <c r="A525" s="9" t="s">
        <v>2236</v>
      </c>
      <c r="B525" s="8">
        <v>46119</v>
      </c>
      <c r="C525" s="7" t="s">
        <v>5</v>
      </c>
      <c r="D525" s="7" t="s">
        <v>76</v>
      </c>
      <c r="E525" s="7" t="s">
        <v>3</v>
      </c>
      <c r="F525" s="7" t="s">
        <v>12</v>
      </c>
      <c r="G525" s="7" t="s">
        <v>22</v>
      </c>
      <c r="H525" s="7" t="s">
        <v>92</v>
      </c>
      <c r="I525" s="3">
        <v>5</v>
      </c>
      <c r="J525" s="5">
        <v>151.88</v>
      </c>
      <c r="K525" s="6">
        <v>0</v>
      </c>
      <c r="L525" s="5">
        <v>80.56</v>
      </c>
      <c r="M525" s="5">
        <f>I525*J525*(1-K525)</f>
        <v>759.4</v>
      </c>
      <c r="N525" s="5">
        <f>I525*L525</f>
        <v>402.8</v>
      </c>
      <c r="O525" s="5">
        <f>M525-N525</f>
        <v>356.59999999999997</v>
      </c>
      <c r="P525" s="2">
        <f>IFERROR(O525/M525,0)</f>
        <v>0.46958124835396364</v>
      </c>
      <c r="Q525" s="4">
        <f>YEAR(SalesDataTable[[#This Row],[Order Date]])</f>
        <v>2026</v>
      </c>
      <c r="R525" s="2" t="str">
        <f>"Q"&amp;ROUNDUP(MONTH(SalesDataTable[[#This Row],[Order Date]])/3,0)</f>
        <v>Q2</v>
      </c>
      <c r="S525" s="3">
        <f>MONTH(SalesDataTable[[#This Row],[Order Date]])</f>
        <v>4</v>
      </c>
      <c r="T525" s="2" t="str">
        <f>TEXT(SalesDataTable[[#This Row],[Order Date]],"mmm")</f>
        <v>Apr</v>
      </c>
    </row>
    <row r="526" spans="1:20" ht="15.75" x14ac:dyDescent="0.25">
      <c r="A526" s="9" t="s">
        <v>2235</v>
      </c>
      <c r="B526" s="8">
        <v>46120</v>
      </c>
      <c r="C526" s="7" t="s">
        <v>9</v>
      </c>
      <c r="D526" s="7" t="s">
        <v>8</v>
      </c>
      <c r="E526" s="7" t="s">
        <v>3</v>
      </c>
      <c r="F526" s="7" t="s">
        <v>2</v>
      </c>
      <c r="G526" s="7" t="s">
        <v>29</v>
      </c>
      <c r="H526" s="7" t="s">
        <v>72</v>
      </c>
      <c r="I526" s="3">
        <v>2</v>
      </c>
      <c r="J526" s="5">
        <v>133.59</v>
      </c>
      <c r="K526" s="6">
        <v>0</v>
      </c>
      <c r="L526" s="5">
        <v>66.83</v>
      </c>
      <c r="M526" s="5">
        <f>I526*J526*(1-K526)</f>
        <v>267.18</v>
      </c>
      <c r="N526" s="5">
        <f>I526*L526</f>
        <v>133.66</v>
      </c>
      <c r="O526" s="5">
        <f>M526-N526</f>
        <v>133.52000000000001</v>
      </c>
      <c r="P526" s="2">
        <f>IFERROR(O526/M526,0)</f>
        <v>0.49973800434164234</v>
      </c>
      <c r="Q526" s="4">
        <f>YEAR(SalesDataTable[[#This Row],[Order Date]])</f>
        <v>2026</v>
      </c>
      <c r="R526" s="2" t="str">
        <f>"Q"&amp;ROUNDUP(MONTH(SalesDataTable[[#This Row],[Order Date]])/3,0)</f>
        <v>Q2</v>
      </c>
      <c r="S526" s="3">
        <f>MONTH(SalesDataTable[[#This Row],[Order Date]])</f>
        <v>4</v>
      </c>
      <c r="T526" s="2" t="str">
        <f>TEXT(SalesDataTable[[#This Row],[Order Date]],"mmm")</f>
        <v>Apr</v>
      </c>
    </row>
    <row r="527" spans="1:20" ht="15.75" x14ac:dyDescent="0.25">
      <c r="A527" s="9" t="s">
        <v>2234</v>
      </c>
      <c r="B527" s="8">
        <v>46120</v>
      </c>
      <c r="C527" s="7" t="s">
        <v>15</v>
      </c>
      <c r="D527" s="7" t="s">
        <v>61</v>
      </c>
      <c r="E527" s="7" t="s">
        <v>3</v>
      </c>
      <c r="F527" s="7" t="s">
        <v>2</v>
      </c>
      <c r="G527" s="7" t="s">
        <v>26</v>
      </c>
      <c r="H527" s="7" t="s">
        <v>50</v>
      </c>
      <c r="I527" s="3">
        <v>2</v>
      </c>
      <c r="J527" s="5">
        <v>124.39</v>
      </c>
      <c r="K527" s="6">
        <v>0</v>
      </c>
      <c r="L527" s="5">
        <v>61.27</v>
      </c>
      <c r="M527" s="5">
        <f>I527*J527*(1-K527)</f>
        <v>248.78</v>
      </c>
      <c r="N527" s="5">
        <f>I527*L527</f>
        <v>122.54</v>
      </c>
      <c r="O527" s="5">
        <f>M527-N527</f>
        <v>126.24</v>
      </c>
      <c r="P527" s="2">
        <f>IFERROR(O527/M527,0)</f>
        <v>0.50743628909076288</v>
      </c>
      <c r="Q527" s="4">
        <f>YEAR(SalesDataTable[[#This Row],[Order Date]])</f>
        <v>2026</v>
      </c>
      <c r="R527" s="2" t="str">
        <f>"Q"&amp;ROUNDUP(MONTH(SalesDataTable[[#This Row],[Order Date]])/3,0)</f>
        <v>Q2</v>
      </c>
      <c r="S527" s="3">
        <f>MONTH(SalesDataTable[[#This Row],[Order Date]])</f>
        <v>4</v>
      </c>
      <c r="T527" s="2" t="str">
        <f>TEXT(SalesDataTable[[#This Row],[Order Date]],"mmm")</f>
        <v>Apr</v>
      </c>
    </row>
    <row r="528" spans="1:20" ht="15.75" x14ac:dyDescent="0.25">
      <c r="A528" s="9" t="s">
        <v>2233</v>
      </c>
      <c r="B528" s="8">
        <v>46120</v>
      </c>
      <c r="C528" s="7" t="s">
        <v>42</v>
      </c>
      <c r="D528" s="7" t="s">
        <v>41</v>
      </c>
      <c r="E528" s="7" t="s">
        <v>3</v>
      </c>
      <c r="F528" s="7" t="s">
        <v>2</v>
      </c>
      <c r="G528" s="7" t="s">
        <v>1</v>
      </c>
      <c r="H528" s="7" t="s">
        <v>0</v>
      </c>
      <c r="I528" s="3">
        <v>5</v>
      </c>
      <c r="J528" s="5">
        <v>50.22</v>
      </c>
      <c r="K528" s="6">
        <v>0.1</v>
      </c>
      <c r="L528" s="5">
        <v>22.31</v>
      </c>
      <c r="M528" s="5">
        <f>I528*J528*(1-K528)</f>
        <v>225.99</v>
      </c>
      <c r="N528" s="5">
        <f>I528*L528</f>
        <v>111.55</v>
      </c>
      <c r="O528" s="5">
        <f>M528-N528</f>
        <v>114.44000000000001</v>
      </c>
      <c r="P528" s="2">
        <f>IFERROR(O528/M528,0)</f>
        <v>0.50639408823399268</v>
      </c>
      <c r="Q528" s="4">
        <f>YEAR(SalesDataTable[[#This Row],[Order Date]])</f>
        <v>2026</v>
      </c>
      <c r="R528" s="2" t="str">
        <f>"Q"&amp;ROUNDUP(MONTH(SalesDataTable[[#This Row],[Order Date]])/3,0)</f>
        <v>Q2</v>
      </c>
      <c r="S528" s="3">
        <f>MONTH(SalesDataTable[[#This Row],[Order Date]])</f>
        <v>4</v>
      </c>
      <c r="T528" s="2" t="str">
        <f>TEXT(SalesDataTable[[#This Row],[Order Date]],"mmm")</f>
        <v>Apr</v>
      </c>
    </row>
    <row r="529" spans="1:20" ht="15.75" x14ac:dyDescent="0.25">
      <c r="A529" s="9" t="s">
        <v>2232</v>
      </c>
      <c r="B529" s="8">
        <v>46120</v>
      </c>
      <c r="C529" s="7" t="s">
        <v>9</v>
      </c>
      <c r="D529" s="7" t="s">
        <v>47</v>
      </c>
      <c r="E529" s="7" t="s">
        <v>3</v>
      </c>
      <c r="F529" s="7" t="s">
        <v>23</v>
      </c>
      <c r="G529" s="7" t="s">
        <v>1</v>
      </c>
      <c r="H529" s="7" t="s">
        <v>17</v>
      </c>
      <c r="I529" s="3">
        <v>2</v>
      </c>
      <c r="J529" s="5">
        <v>41.08</v>
      </c>
      <c r="K529" s="6">
        <v>0</v>
      </c>
      <c r="L529" s="5">
        <v>16.79</v>
      </c>
      <c r="M529" s="5">
        <f>I529*J529*(1-K529)</f>
        <v>82.16</v>
      </c>
      <c r="N529" s="5">
        <f>I529*L529</f>
        <v>33.58</v>
      </c>
      <c r="O529" s="5">
        <f>M529-N529</f>
        <v>48.58</v>
      </c>
      <c r="P529" s="2">
        <f>IFERROR(O529/M529,0)</f>
        <v>0.59128529698149956</v>
      </c>
      <c r="Q529" s="4">
        <f>YEAR(SalesDataTable[[#This Row],[Order Date]])</f>
        <v>2026</v>
      </c>
      <c r="R529" s="2" t="str">
        <f>"Q"&amp;ROUNDUP(MONTH(SalesDataTable[[#This Row],[Order Date]])/3,0)</f>
        <v>Q2</v>
      </c>
      <c r="S529" s="3">
        <f>MONTH(SalesDataTable[[#This Row],[Order Date]])</f>
        <v>4</v>
      </c>
      <c r="T529" s="2" t="str">
        <f>TEXT(SalesDataTable[[#This Row],[Order Date]],"mmm")</f>
        <v>Apr</v>
      </c>
    </row>
    <row r="530" spans="1:20" ht="15.75" x14ac:dyDescent="0.25">
      <c r="A530" s="9" t="s">
        <v>2231</v>
      </c>
      <c r="B530" s="8">
        <v>46120</v>
      </c>
      <c r="C530" s="7" t="s">
        <v>15</v>
      </c>
      <c r="D530" s="7" t="s">
        <v>61</v>
      </c>
      <c r="E530" s="7" t="s">
        <v>13</v>
      </c>
      <c r="F530" s="7" t="s">
        <v>2</v>
      </c>
      <c r="G530" s="7" t="s">
        <v>29</v>
      </c>
      <c r="H530" s="7" t="s">
        <v>39</v>
      </c>
      <c r="I530" s="3">
        <v>5</v>
      </c>
      <c r="J530" s="5">
        <v>46.11</v>
      </c>
      <c r="K530" s="6">
        <v>0</v>
      </c>
      <c r="L530" s="5">
        <v>18.88</v>
      </c>
      <c r="M530" s="5">
        <f>I530*J530*(1-K530)</f>
        <v>230.55</v>
      </c>
      <c r="N530" s="5">
        <f>I530*L530</f>
        <v>94.399999999999991</v>
      </c>
      <c r="O530" s="5">
        <f>M530-N530</f>
        <v>136.15000000000003</v>
      </c>
      <c r="P530" s="2">
        <f>IFERROR(O530/M530,0)</f>
        <v>0.5905443504662764</v>
      </c>
      <c r="Q530" s="4">
        <f>YEAR(SalesDataTable[[#This Row],[Order Date]])</f>
        <v>2026</v>
      </c>
      <c r="R530" s="2" t="str">
        <f>"Q"&amp;ROUNDUP(MONTH(SalesDataTable[[#This Row],[Order Date]])/3,0)</f>
        <v>Q2</v>
      </c>
      <c r="S530" s="3">
        <f>MONTH(SalesDataTable[[#This Row],[Order Date]])</f>
        <v>4</v>
      </c>
      <c r="T530" s="2" t="str">
        <f>TEXT(SalesDataTable[[#This Row],[Order Date]],"mmm")</f>
        <v>Apr</v>
      </c>
    </row>
    <row r="531" spans="1:20" ht="15.75" x14ac:dyDescent="0.25">
      <c r="A531" s="9" t="s">
        <v>2230</v>
      </c>
      <c r="B531" s="8">
        <v>46120</v>
      </c>
      <c r="C531" s="7" t="s">
        <v>15</v>
      </c>
      <c r="D531" s="7" t="s">
        <v>61</v>
      </c>
      <c r="E531" s="7" t="s">
        <v>3</v>
      </c>
      <c r="F531" s="7" t="s">
        <v>23</v>
      </c>
      <c r="G531" s="7" t="s">
        <v>29</v>
      </c>
      <c r="H531" s="7" t="s">
        <v>39</v>
      </c>
      <c r="I531" s="3">
        <v>1</v>
      </c>
      <c r="J531" s="5">
        <v>45.54</v>
      </c>
      <c r="K531" s="6">
        <v>0</v>
      </c>
      <c r="L531" s="5">
        <v>18.36</v>
      </c>
      <c r="M531" s="5">
        <f>I531*J531*(1-K531)</f>
        <v>45.54</v>
      </c>
      <c r="N531" s="5">
        <f>I531*L531</f>
        <v>18.36</v>
      </c>
      <c r="O531" s="5">
        <f>M531-N531</f>
        <v>27.18</v>
      </c>
      <c r="P531" s="2">
        <f>IFERROR(O531/M531,0)</f>
        <v>0.59683794466403162</v>
      </c>
      <c r="Q531" s="4">
        <f>YEAR(SalesDataTable[[#This Row],[Order Date]])</f>
        <v>2026</v>
      </c>
      <c r="R531" s="2" t="str">
        <f>"Q"&amp;ROUNDUP(MONTH(SalesDataTable[[#This Row],[Order Date]])/3,0)</f>
        <v>Q2</v>
      </c>
      <c r="S531" s="3">
        <f>MONTH(SalesDataTable[[#This Row],[Order Date]])</f>
        <v>4</v>
      </c>
      <c r="T531" s="2" t="str">
        <f>TEXT(SalesDataTable[[#This Row],[Order Date]],"mmm")</f>
        <v>Apr</v>
      </c>
    </row>
    <row r="532" spans="1:20" ht="15.75" x14ac:dyDescent="0.25">
      <c r="A532" s="9" t="s">
        <v>2229</v>
      </c>
      <c r="B532" s="8">
        <v>46120</v>
      </c>
      <c r="C532" s="7" t="s">
        <v>9</v>
      </c>
      <c r="D532" s="7" t="s">
        <v>47</v>
      </c>
      <c r="E532" s="7" t="s">
        <v>13</v>
      </c>
      <c r="F532" s="7" t="s">
        <v>2</v>
      </c>
      <c r="G532" s="7" t="s">
        <v>34</v>
      </c>
      <c r="H532" s="7" t="s">
        <v>74</v>
      </c>
      <c r="I532" s="3">
        <v>2</v>
      </c>
      <c r="J532" s="5">
        <v>37.1</v>
      </c>
      <c r="K532" s="6">
        <v>0.1</v>
      </c>
      <c r="L532" s="5">
        <v>14.17</v>
      </c>
      <c r="M532" s="5">
        <f>I532*J532*(1-K532)</f>
        <v>66.78</v>
      </c>
      <c r="N532" s="5">
        <f>I532*L532</f>
        <v>28.34</v>
      </c>
      <c r="O532" s="5">
        <f>M532-N532</f>
        <v>38.44</v>
      </c>
      <c r="P532" s="2">
        <f>IFERROR(O532/M532,0)</f>
        <v>0.57562144354597178</v>
      </c>
      <c r="Q532" s="4">
        <f>YEAR(SalesDataTable[[#This Row],[Order Date]])</f>
        <v>2026</v>
      </c>
      <c r="R532" s="2" t="str">
        <f>"Q"&amp;ROUNDUP(MONTH(SalesDataTable[[#This Row],[Order Date]])/3,0)</f>
        <v>Q2</v>
      </c>
      <c r="S532" s="3">
        <f>MONTH(SalesDataTable[[#This Row],[Order Date]])</f>
        <v>4</v>
      </c>
      <c r="T532" s="2" t="str">
        <f>TEXT(SalesDataTable[[#This Row],[Order Date]],"mmm")</f>
        <v>Apr</v>
      </c>
    </row>
    <row r="533" spans="1:20" ht="15.75" x14ac:dyDescent="0.25">
      <c r="A533" s="9" t="s">
        <v>2228</v>
      </c>
      <c r="B533" s="8">
        <v>46120</v>
      </c>
      <c r="C533" s="7" t="s">
        <v>15</v>
      </c>
      <c r="D533" s="7" t="s">
        <v>61</v>
      </c>
      <c r="E533" s="7" t="s">
        <v>60</v>
      </c>
      <c r="F533" s="7" t="s">
        <v>12</v>
      </c>
      <c r="G533" s="7" t="s">
        <v>22</v>
      </c>
      <c r="H533" s="7" t="s">
        <v>92</v>
      </c>
      <c r="I533" s="3">
        <v>5</v>
      </c>
      <c r="J533" s="5">
        <v>156.57</v>
      </c>
      <c r="K533" s="6">
        <v>0.15</v>
      </c>
      <c r="L533" s="5">
        <v>80.849999999999994</v>
      </c>
      <c r="M533" s="5">
        <f>I533*J533*(1-K533)</f>
        <v>665.4224999999999</v>
      </c>
      <c r="N533" s="5">
        <f>I533*L533</f>
        <v>404.25</v>
      </c>
      <c r="O533" s="5">
        <f>M533-N533</f>
        <v>261.1724999999999</v>
      </c>
      <c r="P533" s="2">
        <f>IFERROR(O533/M533,0)</f>
        <v>0.39249123677062309</v>
      </c>
      <c r="Q533" s="4">
        <f>YEAR(SalesDataTable[[#This Row],[Order Date]])</f>
        <v>2026</v>
      </c>
      <c r="R533" s="2" t="str">
        <f>"Q"&amp;ROUNDUP(MONTH(SalesDataTable[[#This Row],[Order Date]])/3,0)</f>
        <v>Q2</v>
      </c>
      <c r="S533" s="3">
        <f>MONTH(SalesDataTable[[#This Row],[Order Date]])</f>
        <v>4</v>
      </c>
      <c r="T533" s="2" t="str">
        <f>TEXT(SalesDataTable[[#This Row],[Order Date]],"mmm")</f>
        <v>Apr</v>
      </c>
    </row>
    <row r="534" spans="1:20" ht="15.75" x14ac:dyDescent="0.25">
      <c r="A534" s="9" t="s">
        <v>2227</v>
      </c>
      <c r="B534" s="8">
        <v>46120</v>
      </c>
      <c r="C534" s="7" t="s">
        <v>42</v>
      </c>
      <c r="D534" s="7" t="s">
        <v>41</v>
      </c>
      <c r="E534" s="7" t="s">
        <v>3</v>
      </c>
      <c r="F534" s="7" t="s">
        <v>23</v>
      </c>
      <c r="G534" s="7" t="s">
        <v>34</v>
      </c>
      <c r="H534" s="7" t="s">
        <v>33</v>
      </c>
      <c r="I534" s="3">
        <v>2</v>
      </c>
      <c r="J534" s="5">
        <v>51.4</v>
      </c>
      <c r="K534" s="6">
        <v>0</v>
      </c>
      <c r="L534" s="5">
        <v>21.99</v>
      </c>
      <c r="M534" s="5">
        <f>I534*J534*(1-K534)</f>
        <v>102.8</v>
      </c>
      <c r="N534" s="5">
        <f>I534*L534</f>
        <v>43.98</v>
      </c>
      <c r="O534" s="5">
        <f>M534-N534</f>
        <v>58.82</v>
      </c>
      <c r="P534" s="2">
        <f>IFERROR(O534/M534,0)</f>
        <v>0.57217898832684821</v>
      </c>
      <c r="Q534" s="4">
        <f>YEAR(SalesDataTable[[#This Row],[Order Date]])</f>
        <v>2026</v>
      </c>
      <c r="R534" s="2" t="str">
        <f>"Q"&amp;ROUNDUP(MONTH(SalesDataTable[[#This Row],[Order Date]])/3,0)</f>
        <v>Q2</v>
      </c>
      <c r="S534" s="3">
        <f>MONTH(SalesDataTable[[#This Row],[Order Date]])</f>
        <v>4</v>
      </c>
      <c r="T534" s="2" t="str">
        <f>TEXT(SalesDataTable[[#This Row],[Order Date]],"mmm")</f>
        <v>Apr</v>
      </c>
    </row>
    <row r="535" spans="1:20" ht="15.75" x14ac:dyDescent="0.25">
      <c r="A535" s="9" t="s">
        <v>2226</v>
      </c>
      <c r="B535" s="8">
        <v>46121</v>
      </c>
      <c r="C535" s="7" t="s">
        <v>42</v>
      </c>
      <c r="D535" s="7" t="s">
        <v>95</v>
      </c>
      <c r="E535" s="7" t="s">
        <v>3</v>
      </c>
      <c r="F535" s="7" t="s">
        <v>2</v>
      </c>
      <c r="G535" s="7" t="s">
        <v>29</v>
      </c>
      <c r="H535" s="7" t="s">
        <v>39</v>
      </c>
      <c r="I535" s="3">
        <v>2</v>
      </c>
      <c r="J535" s="5">
        <v>46.42</v>
      </c>
      <c r="K535" s="6">
        <v>0.1</v>
      </c>
      <c r="L535" s="5">
        <v>18.73</v>
      </c>
      <c r="M535" s="5">
        <f>I535*J535*(1-K535)</f>
        <v>83.556000000000012</v>
      </c>
      <c r="N535" s="5">
        <f>I535*L535</f>
        <v>37.46</v>
      </c>
      <c r="O535" s="5">
        <f>M535-N535</f>
        <v>46.096000000000011</v>
      </c>
      <c r="P535" s="2">
        <f>IFERROR(O535/M535,0)</f>
        <v>0.55167791660682663</v>
      </c>
      <c r="Q535" s="4">
        <f>YEAR(SalesDataTable[[#This Row],[Order Date]])</f>
        <v>2026</v>
      </c>
      <c r="R535" s="2" t="str">
        <f>"Q"&amp;ROUNDUP(MONTH(SalesDataTable[[#This Row],[Order Date]])/3,0)</f>
        <v>Q2</v>
      </c>
      <c r="S535" s="3">
        <f>MONTH(SalesDataTable[[#This Row],[Order Date]])</f>
        <v>4</v>
      </c>
      <c r="T535" s="2" t="str">
        <f>TEXT(SalesDataTable[[#This Row],[Order Date]],"mmm")</f>
        <v>Apr</v>
      </c>
    </row>
    <row r="536" spans="1:20" ht="15.75" x14ac:dyDescent="0.25">
      <c r="A536" s="9" t="s">
        <v>2225</v>
      </c>
      <c r="B536" s="8">
        <v>46121</v>
      </c>
      <c r="C536" s="7" t="s">
        <v>15</v>
      </c>
      <c r="D536" s="7" t="s">
        <v>51</v>
      </c>
      <c r="E536" s="7" t="s">
        <v>18</v>
      </c>
      <c r="F536" s="7" t="s">
        <v>23</v>
      </c>
      <c r="G536" s="7" t="s">
        <v>26</v>
      </c>
      <c r="H536" s="7" t="s">
        <v>50</v>
      </c>
      <c r="I536" s="3">
        <v>2</v>
      </c>
      <c r="J536" s="5">
        <v>120.75</v>
      </c>
      <c r="K536" s="6">
        <v>0.05</v>
      </c>
      <c r="L536" s="5">
        <v>60.31</v>
      </c>
      <c r="M536" s="5">
        <f>I536*J536*(1-K536)</f>
        <v>229.42499999999998</v>
      </c>
      <c r="N536" s="5">
        <f>I536*L536</f>
        <v>120.62</v>
      </c>
      <c r="O536" s="5">
        <f>M536-N536</f>
        <v>108.80499999999998</v>
      </c>
      <c r="P536" s="2">
        <f>IFERROR(O536/M536,0)</f>
        <v>0.47425084450256066</v>
      </c>
      <c r="Q536" s="4">
        <f>YEAR(SalesDataTable[[#This Row],[Order Date]])</f>
        <v>2026</v>
      </c>
      <c r="R536" s="2" t="str">
        <f>"Q"&amp;ROUNDUP(MONTH(SalesDataTable[[#This Row],[Order Date]])/3,0)</f>
        <v>Q2</v>
      </c>
      <c r="S536" s="3">
        <f>MONTH(SalesDataTable[[#This Row],[Order Date]])</f>
        <v>4</v>
      </c>
      <c r="T536" s="2" t="str">
        <f>TEXT(SalesDataTable[[#This Row],[Order Date]],"mmm")</f>
        <v>Apr</v>
      </c>
    </row>
    <row r="537" spans="1:20" ht="15.75" x14ac:dyDescent="0.25">
      <c r="A537" s="9" t="s">
        <v>2224</v>
      </c>
      <c r="B537" s="8">
        <v>46121</v>
      </c>
      <c r="C537" s="7" t="s">
        <v>9</v>
      </c>
      <c r="D537" s="7" t="s">
        <v>45</v>
      </c>
      <c r="E537" s="7" t="s">
        <v>60</v>
      </c>
      <c r="F537" s="7" t="s">
        <v>12</v>
      </c>
      <c r="G537" s="7" t="s">
        <v>22</v>
      </c>
      <c r="H537" s="7" t="s">
        <v>92</v>
      </c>
      <c r="I537" s="3">
        <v>6</v>
      </c>
      <c r="J537" s="5">
        <v>157.38999999999999</v>
      </c>
      <c r="K537" s="6">
        <v>0.05</v>
      </c>
      <c r="L537" s="5">
        <v>79.239999999999995</v>
      </c>
      <c r="M537" s="5">
        <f>I537*J537*(1-K537)</f>
        <v>897.12299999999993</v>
      </c>
      <c r="N537" s="5">
        <f>I537*L537</f>
        <v>475.43999999999994</v>
      </c>
      <c r="O537" s="5">
        <f>M537-N537</f>
        <v>421.68299999999999</v>
      </c>
      <c r="P537" s="2">
        <f>IFERROR(O537/M537,0)</f>
        <v>0.47003922539049831</v>
      </c>
      <c r="Q537" s="4">
        <f>YEAR(SalesDataTable[[#This Row],[Order Date]])</f>
        <v>2026</v>
      </c>
      <c r="R537" s="2" t="str">
        <f>"Q"&amp;ROUNDUP(MONTH(SalesDataTable[[#This Row],[Order Date]])/3,0)</f>
        <v>Q2</v>
      </c>
      <c r="S537" s="3">
        <f>MONTH(SalesDataTable[[#This Row],[Order Date]])</f>
        <v>4</v>
      </c>
      <c r="T537" s="2" t="str">
        <f>TEXT(SalesDataTable[[#This Row],[Order Date]],"mmm")</f>
        <v>Apr</v>
      </c>
    </row>
    <row r="538" spans="1:20" ht="15.75" x14ac:dyDescent="0.25">
      <c r="A538" s="9" t="s">
        <v>2223</v>
      </c>
      <c r="B538" s="8">
        <v>46121</v>
      </c>
      <c r="C538" s="7" t="s">
        <v>15</v>
      </c>
      <c r="D538" s="7" t="s">
        <v>14</v>
      </c>
      <c r="E538" s="7" t="s">
        <v>13</v>
      </c>
      <c r="F538" s="7" t="s">
        <v>23</v>
      </c>
      <c r="G538" s="7" t="s">
        <v>26</v>
      </c>
      <c r="H538" s="7" t="s">
        <v>50</v>
      </c>
      <c r="I538" s="3">
        <v>2</v>
      </c>
      <c r="J538" s="5">
        <v>122.36</v>
      </c>
      <c r="K538" s="6">
        <v>0.05</v>
      </c>
      <c r="L538" s="5">
        <v>59.06</v>
      </c>
      <c r="M538" s="5">
        <f>I538*J538*(1-K538)</f>
        <v>232.48399999999998</v>
      </c>
      <c r="N538" s="5">
        <f>I538*L538</f>
        <v>118.12</v>
      </c>
      <c r="O538" s="5">
        <f>M538-N538</f>
        <v>114.36399999999998</v>
      </c>
      <c r="P538" s="2">
        <f>IFERROR(O538/M538,0)</f>
        <v>0.49192202474148755</v>
      </c>
      <c r="Q538" s="4">
        <f>YEAR(SalesDataTable[[#This Row],[Order Date]])</f>
        <v>2026</v>
      </c>
      <c r="R538" s="2" t="str">
        <f>"Q"&amp;ROUNDUP(MONTH(SalesDataTable[[#This Row],[Order Date]])/3,0)</f>
        <v>Q2</v>
      </c>
      <c r="S538" s="3">
        <f>MONTH(SalesDataTable[[#This Row],[Order Date]])</f>
        <v>4</v>
      </c>
      <c r="T538" s="2" t="str">
        <f>TEXT(SalesDataTable[[#This Row],[Order Date]],"mmm")</f>
        <v>Apr</v>
      </c>
    </row>
    <row r="539" spans="1:20" ht="15.75" x14ac:dyDescent="0.25">
      <c r="A539" s="9" t="s">
        <v>2222</v>
      </c>
      <c r="B539" s="8">
        <v>46121</v>
      </c>
      <c r="C539" s="7" t="s">
        <v>42</v>
      </c>
      <c r="D539" s="7" t="s">
        <v>95</v>
      </c>
      <c r="E539" s="7" t="s">
        <v>13</v>
      </c>
      <c r="F539" s="7" t="s">
        <v>23</v>
      </c>
      <c r="G539" s="7" t="s">
        <v>34</v>
      </c>
      <c r="H539" s="7" t="s">
        <v>83</v>
      </c>
      <c r="I539" s="3">
        <v>2</v>
      </c>
      <c r="J539" s="5">
        <v>39.68</v>
      </c>
      <c r="K539" s="6">
        <v>0.05</v>
      </c>
      <c r="L539" s="5">
        <v>14.98</v>
      </c>
      <c r="M539" s="5">
        <f>I539*J539*(1-K539)</f>
        <v>75.391999999999996</v>
      </c>
      <c r="N539" s="5">
        <f>I539*L539</f>
        <v>29.96</v>
      </c>
      <c r="O539" s="5">
        <f>M539-N539</f>
        <v>45.431999999999995</v>
      </c>
      <c r="P539" s="2">
        <f>IFERROR(O539/M539,0)</f>
        <v>0.60261035653650252</v>
      </c>
      <c r="Q539" s="4">
        <f>YEAR(SalesDataTable[[#This Row],[Order Date]])</f>
        <v>2026</v>
      </c>
      <c r="R539" s="2" t="str">
        <f>"Q"&amp;ROUNDUP(MONTH(SalesDataTable[[#This Row],[Order Date]])/3,0)</f>
        <v>Q2</v>
      </c>
      <c r="S539" s="3">
        <f>MONTH(SalesDataTable[[#This Row],[Order Date]])</f>
        <v>4</v>
      </c>
      <c r="T539" s="2" t="str">
        <f>TEXT(SalesDataTable[[#This Row],[Order Date]],"mmm")</f>
        <v>Apr</v>
      </c>
    </row>
    <row r="540" spans="1:20" ht="15.75" x14ac:dyDescent="0.25">
      <c r="A540" s="9" t="s">
        <v>2221</v>
      </c>
      <c r="B540" s="8">
        <v>46121</v>
      </c>
      <c r="C540" s="7" t="s">
        <v>5</v>
      </c>
      <c r="D540" s="7" t="s">
        <v>69</v>
      </c>
      <c r="E540" s="7" t="s">
        <v>13</v>
      </c>
      <c r="F540" s="7" t="s">
        <v>12</v>
      </c>
      <c r="G540" s="7" t="s">
        <v>26</v>
      </c>
      <c r="H540" s="7" t="s">
        <v>50</v>
      </c>
      <c r="I540" s="3">
        <v>3</v>
      </c>
      <c r="J540" s="5">
        <v>121.56</v>
      </c>
      <c r="K540" s="6">
        <v>0.15</v>
      </c>
      <c r="L540" s="5">
        <v>61.31</v>
      </c>
      <c r="M540" s="5">
        <f>I540*J540*(1-K540)</f>
        <v>309.97800000000001</v>
      </c>
      <c r="N540" s="5">
        <f>I540*L540</f>
        <v>183.93</v>
      </c>
      <c r="O540" s="5">
        <f>M540-N540</f>
        <v>126.048</v>
      </c>
      <c r="P540" s="2">
        <f>IFERROR(O540/M540,0)</f>
        <v>0.40663530960261696</v>
      </c>
      <c r="Q540" s="4">
        <f>YEAR(SalesDataTable[[#This Row],[Order Date]])</f>
        <v>2026</v>
      </c>
      <c r="R540" s="2" t="str">
        <f>"Q"&amp;ROUNDUP(MONTH(SalesDataTable[[#This Row],[Order Date]])/3,0)</f>
        <v>Q2</v>
      </c>
      <c r="S540" s="3">
        <f>MONTH(SalesDataTable[[#This Row],[Order Date]])</f>
        <v>4</v>
      </c>
      <c r="T540" s="2" t="str">
        <f>TEXT(SalesDataTable[[#This Row],[Order Date]],"mmm")</f>
        <v>Apr</v>
      </c>
    </row>
    <row r="541" spans="1:20" ht="15.75" x14ac:dyDescent="0.25">
      <c r="A541" s="9" t="s">
        <v>2220</v>
      </c>
      <c r="B541" s="8">
        <v>46121</v>
      </c>
      <c r="C541" s="7" t="s">
        <v>42</v>
      </c>
      <c r="D541" s="7" t="s">
        <v>95</v>
      </c>
      <c r="E541" s="7" t="s">
        <v>18</v>
      </c>
      <c r="F541" s="7" t="s">
        <v>2</v>
      </c>
      <c r="G541" s="7" t="s">
        <v>1</v>
      </c>
      <c r="H541" s="7" t="s">
        <v>11</v>
      </c>
      <c r="I541" s="3">
        <v>1</v>
      </c>
      <c r="J541" s="5">
        <v>80.19</v>
      </c>
      <c r="K541" s="6">
        <v>0.1</v>
      </c>
      <c r="L541" s="5">
        <v>42.15</v>
      </c>
      <c r="M541" s="5">
        <f>I541*J541*(1-K541)</f>
        <v>72.171000000000006</v>
      </c>
      <c r="N541" s="5">
        <f>I541*L541</f>
        <v>42.15</v>
      </c>
      <c r="O541" s="5">
        <f>M541-N541</f>
        <v>30.021000000000008</v>
      </c>
      <c r="P541" s="2">
        <f>IFERROR(O541/M541,0)</f>
        <v>0.4159704036247247</v>
      </c>
      <c r="Q541" s="4">
        <f>YEAR(SalesDataTable[[#This Row],[Order Date]])</f>
        <v>2026</v>
      </c>
      <c r="R541" s="2" t="str">
        <f>"Q"&amp;ROUNDUP(MONTH(SalesDataTable[[#This Row],[Order Date]])/3,0)</f>
        <v>Q2</v>
      </c>
      <c r="S541" s="3">
        <f>MONTH(SalesDataTable[[#This Row],[Order Date]])</f>
        <v>4</v>
      </c>
      <c r="T541" s="2" t="str">
        <f>TEXT(SalesDataTable[[#This Row],[Order Date]],"mmm")</f>
        <v>Apr</v>
      </c>
    </row>
    <row r="542" spans="1:20" ht="15.75" x14ac:dyDescent="0.25">
      <c r="A542" s="9" t="s">
        <v>2219</v>
      </c>
      <c r="B542" s="8">
        <v>46121</v>
      </c>
      <c r="C542" s="7" t="s">
        <v>15</v>
      </c>
      <c r="D542" s="7" t="s">
        <v>14</v>
      </c>
      <c r="E542" s="7" t="s">
        <v>18</v>
      </c>
      <c r="F542" s="7" t="s">
        <v>12</v>
      </c>
      <c r="G542" s="7" t="s">
        <v>1</v>
      </c>
      <c r="H542" s="7" t="s">
        <v>11</v>
      </c>
      <c r="I542" s="3">
        <v>2</v>
      </c>
      <c r="J542" s="5">
        <v>81.14</v>
      </c>
      <c r="K542" s="6">
        <v>0</v>
      </c>
      <c r="L542" s="5">
        <v>43.43</v>
      </c>
      <c r="M542" s="5">
        <f>I542*J542*(1-K542)</f>
        <v>162.28</v>
      </c>
      <c r="N542" s="5">
        <f>I542*L542</f>
        <v>86.86</v>
      </c>
      <c r="O542" s="5">
        <f>M542-N542</f>
        <v>75.42</v>
      </c>
      <c r="P542" s="2">
        <f>IFERROR(O542/M542,0)</f>
        <v>0.46475228000985952</v>
      </c>
      <c r="Q542" s="4">
        <f>YEAR(SalesDataTable[[#This Row],[Order Date]])</f>
        <v>2026</v>
      </c>
      <c r="R542" s="2" t="str">
        <f>"Q"&amp;ROUNDUP(MONTH(SalesDataTable[[#This Row],[Order Date]])/3,0)</f>
        <v>Q2</v>
      </c>
      <c r="S542" s="3">
        <f>MONTH(SalesDataTable[[#This Row],[Order Date]])</f>
        <v>4</v>
      </c>
      <c r="T542" s="2" t="str">
        <f>TEXT(SalesDataTable[[#This Row],[Order Date]],"mmm")</f>
        <v>Apr</v>
      </c>
    </row>
    <row r="543" spans="1:20" ht="15.75" x14ac:dyDescent="0.25">
      <c r="A543" s="9" t="s">
        <v>2218</v>
      </c>
      <c r="B543" s="8">
        <v>46122</v>
      </c>
      <c r="C543" s="7" t="s">
        <v>15</v>
      </c>
      <c r="D543" s="7" t="s">
        <v>61</v>
      </c>
      <c r="E543" s="7" t="s">
        <v>13</v>
      </c>
      <c r="F543" s="7" t="s">
        <v>2</v>
      </c>
      <c r="G543" s="7" t="s">
        <v>26</v>
      </c>
      <c r="H543" s="7" t="s">
        <v>25</v>
      </c>
      <c r="I543" s="3">
        <v>2</v>
      </c>
      <c r="J543" s="5">
        <v>191.11</v>
      </c>
      <c r="K543" s="6">
        <v>0</v>
      </c>
      <c r="L543" s="5">
        <v>103.58</v>
      </c>
      <c r="M543" s="5">
        <f>I543*J543*(1-K543)</f>
        <v>382.22</v>
      </c>
      <c r="N543" s="5">
        <f>I543*L543</f>
        <v>207.16</v>
      </c>
      <c r="O543" s="5">
        <f>M543-N543</f>
        <v>175.06000000000003</v>
      </c>
      <c r="P543" s="2">
        <f>IFERROR(O543/M543,0)</f>
        <v>0.45800847679346979</v>
      </c>
      <c r="Q543" s="4">
        <f>YEAR(SalesDataTable[[#This Row],[Order Date]])</f>
        <v>2026</v>
      </c>
      <c r="R543" s="2" t="str">
        <f>"Q"&amp;ROUNDUP(MONTH(SalesDataTable[[#This Row],[Order Date]])/3,0)</f>
        <v>Q2</v>
      </c>
      <c r="S543" s="3">
        <f>MONTH(SalesDataTable[[#This Row],[Order Date]])</f>
        <v>4</v>
      </c>
      <c r="T543" s="2" t="str">
        <f>TEXT(SalesDataTable[[#This Row],[Order Date]],"mmm")</f>
        <v>Apr</v>
      </c>
    </row>
    <row r="544" spans="1:20" ht="15.75" x14ac:dyDescent="0.25">
      <c r="A544" s="9" t="s">
        <v>2217</v>
      </c>
      <c r="B544" s="8">
        <v>46122</v>
      </c>
      <c r="C544" s="7" t="s">
        <v>15</v>
      </c>
      <c r="D544" s="7" t="s">
        <v>14</v>
      </c>
      <c r="E544" s="7" t="s">
        <v>13</v>
      </c>
      <c r="F544" s="7" t="s">
        <v>2</v>
      </c>
      <c r="G544" s="7" t="s">
        <v>1</v>
      </c>
      <c r="H544" s="7" t="s">
        <v>17</v>
      </c>
      <c r="I544" s="3">
        <v>2</v>
      </c>
      <c r="J544" s="5">
        <v>40.58</v>
      </c>
      <c r="K544" s="6">
        <v>0.05</v>
      </c>
      <c r="L544" s="5">
        <v>17.149999999999999</v>
      </c>
      <c r="M544" s="5">
        <f>I544*J544*(1-K544)</f>
        <v>77.10199999999999</v>
      </c>
      <c r="N544" s="5">
        <f>I544*L544</f>
        <v>34.299999999999997</v>
      </c>
      <c r="O544" s="5">
        <f>M544-N544</f>
        <v>42.801999999999992</v>
      </c>
      <c r="P544" s="2">
        <f>IFERROR(O544/M544,0)</f>
        <v>0.55513475655625011</v>
      </c>
      <c r="Q544" s="4">
        <f>YEAR(SalesDataTable[[#This Row],[Order Date]])</f>
        <v>2026</v>
      </c>
      <c r="R544" s="2" t="str">
        <f>"Q"&amp;ROUNDUP(MONTH(SalesDataTable[[#This Row],[Order Date]])/3,0)</f>
        <v>Q2</v>
      </c>
      <c r="S544" s="3">
        <f>MONTH(SalesDataTable[[#This Row],[Order Date]])</f>
        <v>4</v>
      </c>
      <c r="T544" s="2" t="str">
        <f>TEXT(SalesDataTable[[#This Row],[Order Date]],"mmm")</f>
        <v>Apr</v>
      </c>
    </row>
    <row r="545" spans="1:20" ht="15.75" x14ac:dyDescent="0.25">
      <c r="A545" s="9" t="s">
        <v>2216</v>
      </c>
      <c r="B545" s="8">
        <v>46122</v>
      </c>
      <c r="C545" s="7" t="s">
        <v>42</v>
      </c>
      <c r="D545" s="7" t="s">
        <v>41</v>
      </c>
      <c r="E545" s="7" t="s">
        <v>18</v>
      </c>
      <c r="F545" s="7" t="s">
        <v>23</v>
      </c>
      <c r="G545" s="7" t="s">
        <v>26</v>
      </c>
      <c r="H545" s="7" t="s">
        <v>65</v>
      </c>
      <c r="I545" s="3">
        <v>1</v>
      </c>
      <c r="J545" s="5">
        <v>83.44</v>
      </c>
      <c r="K545" s="6">
        <v>0</v>
      </c>
      <c r="L545" s="5">
        <v>40.299999999999997</v>
      </c>
      <c r="M545" s="5">
        <f>I545*J545*(1-K545)</f>
        <v>83.44</v>
      </c>
      <c r="N545" s="5">
        <f>I545*L545</f>
        <v>40.299999999999997</v>
      </c>
      <c r="O545" s="5">
        <f>M545-N545</f>
        <v>43.14</v>
      </c>
      <c r="P545" s="2">
        <f>IFERROR(O545/M545,0)</f>
        <v>0.51701821668264625</v>
      </c>
      <c r="Q545" s="4">
        <f>YEAR(SalesDataTable[[#This Row],[Order Date]])</f>
        <v>2026</v>
      </c>
      <c r="R545" s="2" t="str">
        <f>"Q"&amp;ROUNDUP(MONTH(SalesDataTable[[#This Row],[Order Date]])/3,0)</f>
        <v>Q2</v>
      </c>
      <c r="S545" s="3">
        <f>MONTH(SalesDataTable[[#This Row],[Order Date]])</f>
        <v>4</v>
      </c>
      <c r="T545" s="2" t="str">
        <f>TEXT(SalesDataTable[[#This Row],[Order Date]],"mmm")</f>
        <v>Apr</v>
      </c>
    </row>
    <row r="546" spans="1:20" ht="15.75" x14ac:dyDescent="0.25">
      <c r="A546" s="9" t="s">
        <v>2215</v>
      </c>
      <c r="B546" s="8">
        <v>46122</v>
      </c>
      <c r="C546" s="7" t="s">
        <v>15</v>
      </c>
      <c r="D546" s="7" t="s">
        <v>14</v>
      </c>
      <c r="E546" s="7" t="s">
        <v>18</v>
      </c>
      <c r="F546" s="7" t="s">
        <v>2</v>
      </c>
      <c r="G546" s="7" t="s">
        <v>34</v>
      </c>
      <c r="H546" s="7" t="s">
        <v>33</v>
      </c>
      <c r="I546" s="3">
        <v>1</v>
      </c>
      <c r="J546" s="5">
        <v>49.61</v>
      </c>
      <c r="K546" s="6">
        <v>0</v>
      </c>
      <c r="L546" s="5">
        <v>21.92</v>
      </c>
      <c r="M546" s="5">
        <f>I546*J546*(1-K546)</f>
        <v>49.61</v>
      </c>
      <c r="N546" s="5">
        <f>I546*L546</f>
        <v>21.92</v>
      </c>
      <c r="O546" s="5">
        <f>M546-N546</f>
        <v>27.689999999999998</v>
      </c>
      <c r="P546" s="2">
        <f>IFERROR(O546/M546,0)</f>
        <v>0.55815359806490628</v>
      </c>
      <c r="Q546" s="4">
        <f>YEAR(SalesDataTable[[#This Row],[Order Date]])</f>
        <v>2026</v>
      </c>
      <c r="R546" s="2" t="str">
        <f>"Q"&amp;ROUNDUP(MONTH(SalesDataTable[[#This Row],[Order Date]])/3,0)</f>
        <v>Q2</v>
      </c>
      <c r="S546" s="3">
        <f>MONTH(SalesDataTable[[#This Row],[Order Date]])</f>
        <v>4</v>
      </c>
      <c r="T546" s="2" t="str">
        <f>TEXT(SalesDataTable[[#This Row],[Order Date]],"mmm")</f>
        <v>Apr</v>
      </c>
    </row>
    <row r="547" spans="1:20" ht="15.75" x14ac:dyDescent="0.25">
      <c r="A547" s="9" t="s">
        <v>2214</v>
      </c>
      <c r="B547" s="8">
        <v>46122</v>
      </c>
      <c r="C547" s="7" t="s">
        <v>15</v>
      </c>
      <c r="D547" s="7" t="s">
        <v>61</v>
      </c>
      <c r="E547" s="7" t="s">
        <v>3</v>
      </c>
      <c r="F547" s="7" t="s">
        <v>23</v>
      </c>
      <c r="G547" s="7" t="s">
        <v>34</v>
      </c>
      <c r="H547" s="7" t="s">
        <v>121</v>
      </c>
      <c r="I547" s="3">
        <v>2</v>
      </c>
      <c r="J547" s="5">
        <v>123.31</v>
      </c>
      <c r="K547" s="6">
        <v>0</v>
      </c>
      <c r="L547" s="5">
        <v>69.239999999999995</v>
      </c>
      <c r="M547" s="5">
        <f>I547*J547*(1-K547)</f>
        <v>246.62</v>
      </c>
      <c r="N547" s="5">
        <f>I547*L547</f>
        <v>138.47999999999999</v>
      </c>
      <c r="O547" s="5">
        <f>M547-N547</f>
        <v>108.14000000000001</v>
      </c>
      <c r="P547" s="2">
        <f>IFERROR(O547/M547,0)</f>
        <v>0.43848836266320662</v>
      </c>
      <c r="Q547" s="4">
        <f>YEAR(SalesDataTable[[#This Row],[Order Date]])</f>
        <v>2026</v>
      </c>
      <c r="R547" s="2" t="str">
        <f>"Q"&amp;ROUNDUP(MONTH(SalesDataTable[[#This Row],[Order Date]])/3,0)</f>
        <v>Q2</v>
      </c>
      <c r="S547" s="3">
        <f>MONTH(SalesDataTable[[#This Row],[Order Date]])</f>
        <v>4</v>
      </c>
      <c r="T547" s="2" t="str">
        <f>TEXT(SalesDataTable[[#This Row],[Order Date]],"mmm")</f>
        <v>Apr</v>
      </c>
    </row>
    <row r="548" spans="1:20" ht="15.75" x14ac:dyDescent="0.25">
      <c r="A548" s="9" t="s">
        <v>2213</v>
      </c>
      <c r="B548" s="8">
        <v>46122</v>
      </c>
      <c r="C548" s="7" t="s">
        <v>42</v>
      </c>
      <c r="D548" s="7" t="s">
        <v>41</v>
      </c>
      <c r="E548" s="7" t="s">
        <v>13</v>
      </c>
      <c r="F548" s="7" t="s">
        <v>2</v>
      </c>
      <c r="G548" s="7" t="s">
        <v>22</v>
      </c>
      <c r="H548" s="7" t="s">
        <v>44</v>
      </c>
      <c r="I548" s="3">
        <v>1</v>
      </c>
      <c r="J548" s="5">
        <v>93.35</v>
      </c>
      <c r="K548" s="6">
        <v>0.1</v>
      </c>
      <c r="L548" s="5">
        <v>45.54</v>
      </c>
      <c r="M548" s="5">
        <f>I548*J548*(1-K548)</f>
        <v>84.015000000000001</v>
      </c>
      <c r="N548" s="5">
        <f>I548*L548</f>
        <v>45.54</v>
      </c>
      <c r="O548" s="5">
        <f>M548-N548</f>
        <v>38.475000000000001</v>
      </c>
      <c r="P548" s="2">
        <f>IFERROR(O548/M548,0)</f>
        <v>0.45795393679700053</v>
      </c>
      <c r="Q548" s="4">
        <f>YEAR(SalesDataTable[[#This Row],[Order Date]])</f>
        <v>2026</v>
      </c>
      <c r="R548" s="2" t="str">
        <f>"Q"&amp;ROUNDUP(MONTH(SalesDataTable[[#This Row],[Order Date]])/3,0)</f>
        <v>Q2</v>
      </c>
      <c r="S548" s="3">
        <f>MONTH(SalesDataTable[[#This Row],[Order Date]])</f>
        <v>4</v>
      </c>
      <c r="T548" s="2" t="str">
        <f>TEXT(SalesDataTable[[#This Row],[Order Date]],"mmm")</f>
        <v>Apr</v>
      </c>
    </row>
    <row r="549" spans="1:20" ht="15.75" x14ac:dyDescent="0.25">
      <c r="A549" s="9" t="s">
        <v>2212</v>
      </c>
      <c r="B549" s="8">
        <v>46122</v>
      </c>
      <c r="C549" s="7" t="s">
        <v>42</v>
      </c>
      <c r="D549" s="7" t="s">
        <v>95</v>
      </c>
      <c r="E549" s="7" t="s">
        <v>60</v>
      </c>
      <c r="F549" s="7" t="s">
        <v>12</v>
      </c>
      <c r="G549" s="7" t="s">
        <v>22</v>
      </c>
      <c r="H549" s="7" t="s">
        <v>44</v>
      </c>
      <c r="I549" s="3">
        <v>5</v>
      </c>
      <c r="J549" s="5">
        <v>92.63</v>
      </c>
      <c r="K549" s="6">
        <v>0.15</v>
      </c>
      <c r="L549" s="5">
        <v>46.33</v>
      </c>
      <c r="M549" s="5">
        <f>I549*J549*(1-K549)</f>
        <v>393.67749999999995</v>
      </c>
      <c r="N549" s="5">
        <f>I549*L549</f>
        <v>231.64999999999998</v>
      </c>
      <c r="O549" s="5">
        <f>M549-N549</f>
        <v>162.02749999999997</v>
      </c>
      <c r="P549" s="2">
        <f>IFERROR(O549/M549,0)</f>
        <v>0.41157419461361139</v>
      </c>
      <c r="Q549" s="4">
        <f>YEAR(SalesDataTable[[#This Row],[Order Date]])</f>
        <v>2026</v>
      </c>
      <c r="R549" s="2" t="str">
        <f>"Q"&amp;ROUNDUP(MONTH(SalesDataTable[[#This Row],[Order Date]])/3,0)</f>
        <v>Q2</v>
      </c>
      <c r="S549" s="3">
        <f>MONTH(SalesDataTable[[#This Row],[Order Date]])</f>
        <v>4</v>
      </c>
      <c r="T549" s="2" t="str">
        <f>TEXT(SalesDataTable[[#This Row],[Order Date]],"mmm")</f>
        <v>Apr</v>
      </c>
    </row>
    <row r="550" spans="1:20" ht="15.75" x14ac:dyDescent="0.25">
      <c r="A550" s="9" t="s">
        <v>2211</v>
      </c>
      <c r="B550" s="8">
        <v>46123</v>
      </c>
      <c r="C550" s="7" t="s">
        <v>42</v>
      </c>
      <c r="D550" s="7" t="s">
        <v>119</v>
      </c>
      <c r="E550" s="7" t="s">
        <v>3</v>
      </c>
      <c r="F550" s="7" t="s">
        <v>2</v>
      </c>
      <c r="G550" s="7" t="s">
        <v>26</v>
      </c>
      <c r="H550" s="7" t="s">
        <v>50</v>
      </c>
      <c r="I550" s="3">
        <v>4</v>
      </c>
      <c r="J550" s="5">
        <v>124.87</v>
      </c>
      <c r="K550" s="6">
        <v>0.1</v>
      </c>
      <c r="L550" s="5">
        <v>62.03</v>
      </c>
      <c r="M550" s="5">
        <f>I550*J550*(1-K550)</f>
        <v>449.53200000000004</v>
      </c>
      <c r="N550" s="5">
        <f>I550*L550</f>
        <v>248.12</v>
      </c>
      <c r="O550" s="5">
        <f>M550-N550</f>
        <v>201.41200000000003</v>
      </c>
      <c r="P550" s="2">
        <f>IFERROR(O550/M550,0)</f>
        <v>0.44804819234225823</v>
      </c>
      <c r="Q550" s="4">
        <f>YEAR(SalesDataTable[[#This Row],[Order Date]])</f>
        <v>2026</v>
      </c>
      <c r="R550" s="2" t="str">
        <f>"Q"&amp;ROUNDUP(MONTH(SalesDataTable[[#This Row],[Order Date]])/3,0)</f>
        <v>Q2</v>
      </c>
      <c r="S550" s="3">
        <f>MONTH(SalesDataTable[[#This Row],[Order Date]])</f>
        <v>4</v>
      </c>
      <c r="T550" s="2" t="str">
        <f>TEXT(SalesDataTable[[#This Row],[Order Date]],"mmm")</f>
        <v>Apr</v>
      </c>
    </row>
    <row r="551" spans="1:20" ht="15.75" x14ac:dyDescent="0.25">
      <c r="A551" s="9" t="s">
        <v>2210</v>
      </c>
      <c r="B551" s="8">
        <v>46123</v>
      </c>
      <c r="C551" s="7" t="s">
        <v>15</v>
      </c>
      <c r="D551" s="7" t="s">
        <v>51</v>
      </c>
      <c r="E551" s="7" t="s">
        <v>18</v>
      </c>
      <c r="F551" s="7" t="s">
        <v>2</v>
      </c>
      <c r="G551" s="7" t="s">
        <v>26</v>
      </c>
      <c r="H551" s="7" t="s">
        <v>56</v>
      </c>
      <c r="I551" s="3">
        <v>1</v>
      </c>
      <c r="J551" s="5">
        <v>339.64</v>
      </c>
      <c r="K551" s="6">
        <v>0.1</v>
      </c>
      <c r="L551" s="5">
        <v>195.81</v>
      </c>
      <c r="M551" s="5">
        <f>I551*J551*(1-K551)</f>
        <v>305.67599999999999</v>
      </c>
      <c r="N551" s="5">
        <f>I551*L551</f>
        <v>195.81</v>
      </c>
      <c r="O551" s="5">
        <f>M551-N551</f>
        <v>109.86599999999999</v>
      </c>
      <c r="P551" s="2">
        <f>IFERROR(O551/M551,0)</f>
        <v>0.35941977780394924</v>
      </c>
      <c r="Q551" s="4">
        <f>YEAR(SalesDataTable[[#This Row],[Order Date]])</f>
        <v>2026</v>
      </c>
      <c r="R551" s="2" t="str">
        <f>"Q"&amp;ROUNDUP(MONTH(SalesDataTable[[#This Row],[Order Date]])/3,0)</f>
        <v>Q2</v>
      </c>
      <c r="S551" s="3">
        <f>MONTH(SalesDataTable[[#This Row],[Order Date]])</f>
        <v>4</v>
      </c>
      <c r="T551" s="2" t="str">
        <f>TEXT(SalesDataTable[[#This Row],[Order Date]],"mmm")</f>
        <v>Apr</v>
      </c>
    </row>
    <row r="552" spans="1:20" ht="15.75" x14ac:dyDescent="0.25">
      <c r="A552" s="9" t="s">
        <v>2209</v>
      </c>
      <c r="B552" s="8">
        <v>46123</v>
      </c>
      <c r="C552" s="7" t="s">
        <v>5</v>
      </c>
      <c r="D552" s="7" t="s">
        <v>66</v>
      </c>
      <c r="E552" s="7" t="s">
        <v>13</v>
      </c>
      <c r="F552" s="7" t="s">
        <v>2</v>
      </c>
      <c r="G552" s="7" t="s">
        <v>1</v>
      </c>
      <c r="H552" s="7" t="s">
        <v>0</v>
      </c>
      <c r="I552" s="3">
        <v>1</v>
      </c>
      <c r="J552" s="5">
        <v>50.86</v>
      </c>
      <c r="K552" s="6">
        <v>0.05</v>
      </c>
      <c r="L552" s="5">
        <v>22.1</v>
      </c>
      <c r="M552" s="5">
        <f>I552*J552*(1-K552)</f>
        <v>48.317</v>
      </c>
      <c r="N552" s="5">
        <f>I552*L552</f>
        <v>22.1</v>
      </c>
      <c r="O552" s="5">
        <f>M552-N552</f>
        <v>26.216999999999999</v>
      </c>
      <c r="P552" s="2">
        <f>IFERROR(O552/M552,0)</f>
        <v>0.54260405240391574</v>
      </c>
      <c r="Q552" s="4">
        <f>YEAR(SalesDataTable[[#This Row],[Order Date]])</f>
        <v>2026</v>
      </c>
      <c r="R552" s="2" t="str">
        <f>"Q"&amp;ROUNDUP(MONTH(SalesDataTable[[#This Row],[Order Date]])/3,0)</f>
        <v>Q2</v>
      </c>
      <c r="S552" s="3">
        <f>MONTH(SalesDataTable[[#This Row],[Order Date]])</f>
        <v>4</v>
      </c>
      <c r="T552" s="2" t="str">
        <f>TEXT(SalesDataTable[[#This Row],[Order Date]],"mmm")</f>
        <v>Apr</v>
      </c>
    </row>
    <row r="553" spans="1:20" ht="15.75" x14ac:dyDescent="0.25">
      <c r="A553" s="9" t="s">
        <v>2208</v>
      </c>
      <c r="B553" s="8">
        <v>46123</v>
      </c>
      <c r="C553" s="7" t="s">
        <v>15</v>
      </c>
      <c r="D553" s="7" t="s">
        <v>61</v>
      </c>
      <c r="E553" s="7" t="s">
        <v>3</v>
      </c>
      <c r="F553" s="7" t="s">
        <v>2</v>
      </c>
      <c r="G553" s="7" t="s">
        <v>29</v>
      </c>
      <c r="H553" s="7" t="s">
        <v>88</v>
      </c>
      <c r="I553" s="3">
        <v>2</v>
      </c>
      <c r="J553" s="5">
        <v>167.01</v>
      </c>
      <c r="K553" s="6">
        <v>0</v>
      </c>
      <c r="L553" s="5">
        <v>89.8</v>
      </c>
      <c r="M553" s="5">
        <f>I553*J553*(1-K553)</f>
        <v>334.02</v>
      </c>
      <c r="N553" s="5">
        <f>I553*L553</f>
        <v>179.6</v>
      </c>
      <c r="O553" s="5">
        <f>M553-N553</f>
        <v>154.41999999999999</v>
      </c>
      <c r="P553" s="2">
        <f>IFERROR(O553/M553,0)</f>
        <v>0.46230764624872761</v>
      </c>
      <c r="Q553" s="4">
        <f>YEAR(SalesDataTable[[#This Row],[Order Date]])</f>
        <v>2026</v>
      </c>
      <c r="R553" s="2" t="str">
        <f>"Q"&amp;ROUNDUP(MONTH(SalesDataTable[[#This Row],[Order Date]])/3,0)</f>
        <v>Q2</v>
      </c>
      <c r="S553" s="3">
        <f>MONTH(SalesDataTable[[#This Row],[Order Date]])</f>
        <v>4</v>
      </c>
      <c r="T553" s="2" t="str">
        <f>TEXT(SalesDataTable[[#This Row],[Order Date]],"mmm")</f>
        <v>Apr</v>
      </c>
    </row>
    <row r="554" spans="1:20" ht="15.75" x14ac:dyDescent="0.25">
      <c r="A554" s="9" t="s">
        <v>2207</v>
      </c>
      <c r="B554" s="8">
        <v>46123</v>
      </c>
      <c r="C554" s="7" t="s">
        <v>15</v>
      </c>
      <c r="D554" s="7" t="s">
        <v>61</v>
      </c>
      <c r="E554" s="7" t="s">
        <v>18</v>
      </c>
      <c r="F554" s="7" t="s">
        <v>23</v>
      </c>
      <c r="G554" s="7" t="s">
        <v>22</v>
      </c>
      <c r="H554" s="7" t="s">
        <v>44</v>
      </c>
      <c r="I554" s="3">
        <v>2</v>
      </c>
      <c r="J554" s="5">
        <v>92.63</v>
      </c>
      <c r="K554" s="6">
        <v>0.15</v>
      </c>
      <c r="L554" s="5">
        <v>44.96</v>
      </c>
      <c r="M554" s="5">
        <f>I554*J554*(1-K554)</f>
        <v>157.47099999999998</v>
      </c>
      <c r="N554" s="5">
        <f>I554*L554</f>
        <v>89.92</v>
      </c>
      <c r="O554" s="5">
        <f>M554-N554</f>
        <v>67.550999999999974</v>
      </c>
      <c r="P554" s="2">
        <f>IFERROR(O554/M554,0)</f>
        <v>0.42897422382533917</v>
      </c>
      <c r="Q554" s="4">
        <f>YEAR(SalesDataTable[[#This Row],[Order Date]])</f>
        <v>2026</v>
      </c>
      <c r="R554" s="2" t="str">
        <f>"Q"&amp;ROUNDUP(MONTH(SalesDataTable[[#This Row],[Order Date]])/3,0)</f>
        <v>Q2</v>
      </c>
      <c r="S554" s="3">
        <f>MONTH(SalesDataTable[[#This Row],[Order Date]])</f>
        <v>4</v>
      </c>
      <c r="T554" s="2" t="str">
        <f>TEXT(SalesDataTable[[#This Row],[Order Date]],"mmm")</f>
        <v>Apr</v>
      </c>
    </row>
    <row r="555" spans="1:20" ht="15.75" x14ac:dyDescent="0.25">
      <c r="A555" s="9" t="s">
        <v>2206</v>
      </c>
      <c r="B555" s="8">
        <v>46124</v>
      </c>
      <c r="C555" s="7" t="s">
        <v>9</v>
      </c>
      <c r="D555" s="7" t="s">
        <v>8</v>
      </c>
      <c r="E555" s="7" t="s">
        <v>18</v>
      </c>
      <c r="F555" s="7" t="s">
        <v>2</v>
      </c>
      <c r="G555" s="7" t="s">
        <v>22</v>
      </c>
      <c r="H555" s="7" t="s">
        <v>92</v>
      </c>
      <c r="I555" s="3">
        <v>2</v>
      </c>
      <c r="J555" s="5">
        <v>151.01</v>
      </c>
      <c r="K555" s="6">
        <v>0</v>
      </c>
      <c r="L555" s="5">
        <v>80.209999999999994</v>
      </c>
      <c r="M555" s="5">
        <f>I555*J555*(1-K555)</f>
        <v>302.02</v>
      </c>
      <c r="N555" s="5">
        <f>I555*L555</f>
        <v>160.41999999999999</v>
      </c>
      <c r="O555" s="5">
        <f>M555-N555</f>
        <v>141.6</v>
      </c>
      <c r="P555" s="2">
        <f>IFERROR(O555/M555,0)</f>
        <v>0.4688431229719886</v>
      </c>
      <c r="Q555" s="4">
        <f>YEAR(SalesDataTable[[#This Row],[Order Date]])</f>
        <v>2026</v>
      </c>
      <c r="R555" s="2" t="str">
        <f>"Q"&amp;ROUNDUP(MONTH(SalesDataTable[[#This Row],[Order Date]])/3,0)</f>
        <v>Q2</v>
      </c>
      <c r="S555" s="3">
        <f>MONTH(SalesDataTable[[#This Row],[Order Date]])</f>
        <v>4</v>
      </c>
      <c r="T555" s="2" t="str">
        <f>TEXT(SalesDataTable[[#This Row],[Order Date]],"mmm")</f>
        <v>Apr</v>
      </c>
    </row>
    <row r="556" spans="1:20" ht="15.75" x14ac:dyDescent="0.25">
      <c r="A556" s="9" t="s">
        <v>2205</v>
      </c>
      <c r="B556" s="8">
        <v>46124</v>
      </c>
      <c r="C556" s="7" t="s">
        <v>42</v>
      </c>
      <c r="D556" s="7" t="s">
        <v>41</v>
      </c>
      <c r="E556" s="7" t="s">
        <v>3</v>
      </c>
      <c r="F556" s="7" t="s">
        <v>2</v>
      </c>
      <c r="G556" s="7" t="s">
        <v>22</v>
      </c>
      <c r="H556" s="7" t="s">
        <v>44</v>
      </c>
      <c r="I556" s="3">
        <v>2</v>
      </c>
      <c r="J556" s="5">
        <v>92.07</v>
      </c>
      <c r="K556" s="6">
        <v>0</v>
      </c>
      <c r="L556" s="5">
        <v>44.1</v>
      </c>
      <c r="M556" s="5">
        <f>I556*J556*(1-K556)</f>
        <v>184.14</v>
      </c>
      <c r="N556" s="5">
        <f>I556*L556</f>
        <v>88.2</v>
      </c>
      <c r="O556" s="5">
        <f>M556-N556</f>
        <v>95.939999999999984</v>
      </c>
      <c r="P556" s="2">
        <f>IFERROR(O556/M556,0)</f>
        <v>0.52101661779081132</v>
      </c>
      <c r="Q556" s="4">
        <f>YEAR(SalesDataTable[[#This Row],[Order Date]])</f>
        <v>2026</v>
      </c>
      <c r="R556" s="2" t="str">
        <f>"Q"&amp;ROUNDUP(MONTH(SalesDataTable[[#This Row],[Order Date]])/3,0)</f>
        <v>Q2</v>
      </c>
      <c r="S556" s="3">
        <f>MONTH(SalesDataTable[[#This Row],[Order Date]])</f>
        <v>4</v>
      </c>
      <c r="T556" s="2" t="str">
        <f>TEXT(SalesDataTable[[#This Row],[Order Date]],"mmm")</f>
        <v>Apr</v>
      </c>
    </row>
    <row r="557" spans="1:20" ht="15.75" x14ac:dyDescent="0.25">
      <c r="A557" s="9" t="s">
        <v>2204</v>
      </c>
      <c r="B557" s="8">
        <v>46124</v>
      </c>
      <c r="C557" s="7" t="s">
        <v>42</v>
      </c>
      <c r="D557" s="7" t="s">
        <v>41</v>
      </c>
      <c r="E557" s="7" t="s">
        <v>3</v>
      </c>
      <c r="F557" s="7" t="s">
        <v>23</v>
      </c>
      <c r="G557" s="7" t="s">
        <v>34</v>
      </c>
      <c r="H557" s="7" t="s">
        <v>74</v>
      </c>
      <c r="I557" s="3">
        <v>1</v>
      </c>
      <c r="J557" s="5">
        <v>36.840000000000003</v>
      </c>
      <c r="K557" s="6">
        <v>0.1</v>
      </c>
      <c r="L557" s="5">
        <v>13.86</v>
      </c>
      <c r="M557" s="5">
        <f>I557*J557*(1-K557)</f>
        <v>33.156000000000006</v>
      </c>
      <c r="N557" s="5">
        <f>I557*L557</f>
        <v>13.86</v>
      </c>
      <c r="O557" s="5">
        <f>M557-N557</f>
        <v>19.296000000000006</v>
      </c>
      <c r="P557" s="2">
        <f>IFERROR(O557/M557,0)</f>
        <v>0.58197611292073836</v>
      </c>
      <c r="Q557" s="4">
        <f>YEAR(SalesDataTable[[#This Row],[Order Date]])</f>
        <v>2026</v>
      </c>
      <c r="R557" s="2" t="str">
        <f>"Q"&amp;ROUNDUP(MONTH(SalesDataTable[[#This Row],[Order Date]])/3,0)</f>
        <v>Q2</v>
      </c>
      <c r="S557" s="3">
        <f>MONTH(SalesDataTable[[#This Row],[Order Date]])</f>
        <v>4</v>
      </c>
      <c r="T557" s="2" t="str">
        <f>TEXT(SalesDataTable[[#This Row],[Order Date]],"mmm")</f>
        <v>Apr</v>
      </c>
    </row>
    <row r="558" spans="1:20" ht="15.75" x14ac:dyDescent="0.25">
      <c r="A558" s="9" t="s">
        <v>2203</v>
      </c>
      <c r="B558" s="8">
        <v>46124</v>
      </c>
      <c r="C558" s="7" t="s">
        <v>9</v>
      </c>
      <c r="D558" s="7" t="s">
        <v>30</v>
      </c>
      <c r="E558" s="7" t="s">
        <v>3</v>
      </c>
      <c r="F558" s="7" t="s">
        <v>2</v>
      </c>
      <c r="G558" s="7" t="s">
        <v>22</v>
      </c>
      <c r="H558" s="7" t="s">
        <v>21</v>
      </c>
      <c r="I558" s="3">
        <v>1</v>
      </c>
      <c r="J558" s="5">
        <v>71.64</v>
      </c>
      <c r="K558" s="6">
        <v>0.05</v>
      </c>
      <c r="L558" s="5">
        <v>32.729999999999997</v>
      </c>
      <c r="M558" s="5">
        <f>I558*J558*(1-K558)</f>
        <v>68.057999999999993</v>
      </c>
      <c r="N558" s="5">
        <f>I558*L558</f>
        <v>32.729999999999997</v>
      </c>
      <c r="O558" s="5">
        <f>M558-N558</f>
        <v>35.327999999999996</v>
      </c>
      <c r="P558" s="2">
        <f>IFERROR(O558/M558,0)</f>
        <v>0.51908666137706072</v>
      </c>
      <c r="Q558" s="4">
        <f>YEAR(SalesDataTable[[#This Row],[Order Date]])</f>
        <v>2026</v>
      </c>
      <c r="R558" s="2" t="str">
        <f>"Q"&amp;ROUNDUP(MONTH(SalesDataTable[[#This Row],[Order Date]])/3,0)</f>
        <v>Q2</v>
      </c>
      <c r="S558" s="3">
        <f>MONTH(SalesDataTable[[#This Row],[Order Date]])</f>
        <v>4</v>
      </c>
      <c r="T558" s="2" t="str">
        <f>TEXT(SalesDataTable[[#This Row],[Order Date]],"mmm")</f>
        <v>Apr</v>
      </c>
    </row>
    <row r="559" spans="1:20" ht="15.75" x14ac:dyDescent="0.25">
      <c r="A559" s="9" t="s">
        <v>2202</v>
      </c>
      <c r="B559" s="8">
        <v>46124</v>
      </c>
      <c r="C559" s="7" t="s">
        <v>9</v>
      </c>
      <c r="D559" s="7" t="s">
        <v>47</v>
      </c>
      <c r="E559" s="7" t="s">
        <v>3</v>
      </c>
      <c r="F559" s="7" t="s">
        <v>2</v>
      </c>
      <c r="G559" s="7" t="s">
        <v>34</v>
      </c>
      <c r="H559" s="7" t="s">
        <v>121</v>
      </c>
      <c r="I559" s="3">
        <v>1</v>
      </c>
      <c r="J559" s="5">
        <v>124.18</v>
      </c>
      <c r="K559" s="6">
        <v>0</v>
      </c>
      <c r="L559" s="5">
        <v>67.42</v>
      </c>
      <c r="M559" s="5">
        <f>I559*J559*(1-K559)</f>
        <v>124.18</v>
      </c>
      <c r="N559" s="5">
        <f>I559*L559</f>
        <v>67.42</v>
      </c>
      <c r="O559" s="5">
        <f>M559-N559</f>
        <v>56.760000000000005</v>
      </c>
      <c r="P559" s="2">
        <f>IFERROR(O559/M559,0)</f>
        <v>0.45707843453052022</v>
      </c>
      <c r="Q559" s="4">
        <f>YEAR(SalesDataTable[[#This Row],[Order Date]])</f>
        <v>2026</v>
      </c>
      <c r="R559" s="2" t="str">
        <f>"Q"&amp;ROUNDUP(MONTH(SalesDataTable[[#This Row],[Order Date]])/3,0)</f>
        <v>Q2</v>
      </c>
      <c r="S559" s="3">
        <f>MONTH(SalesDataTable[[#This Row],[Order Date]])</f>
        <v>4</v>
      </c>
      <c r="T559" s="2" t="str">
        <f>TEXT(SalesDataTable[[#This Row],[Order Date]],"mmm")</f>
        <v>Apr</v>
      </c>
    </row>
    <row r="560" spans="1:20" ht="15.75" x14ac:dyDescent="0.25">
      <c r="A560" s="9" t="s">
        <v>2201</v>
      </c>
      <c r="B560" s="8">
        <v>46124</v>
      </c>
      <c r="C560" s="7" t="s">
        <v>9</v>
      </c>
      <c r="D560" s="7" t="s">
        <v>8</v>
      </c>
      <c r="E560" s="7" t="s">
        <v>13</v>
      </c>
      <c r="F560" s="7" t="s">
        <v>2</v>
      </c>
      <c r="G560" s="7" t="s">
        <v>29</v>
      </c>
      <c r="H560" s="7" t="s">
        <v>72</v>
      </c>
      <c r="I560" s="3">
        <v>1</v>
      </c>
      <c r="J560" s="5">
        <v>134.94999999999999</v>
      </c>
      <c r="K560" s="6">
        <v>0</v>
      </c>
      <c r="L560" s="5">
        <v>67.849999999999994</v>
      </c>
      <c r="M560" s="5">
        <f>I560*J560*(1-K560)</f>
        <v>134.94999999999999</v>
      </c>
      <c r="N560" s="5">
        <f>I560*L560</f>
        <v>67.849999999999994</v>
      </c>
      <c r="O560" s="5">
        <f>M560-N560</f>
        <v>67.099999999999994</v>
      </c>
      <c r="P560" s="2">
        <f>IFERROR(O560/M560,0)</f>
        <v>0.49722119303445722</v>
      </c>
      <c r="Q560" s="4">
        <f>YEAR(SalesDataTable[[#This Row],[Order Date]])</f>
        <v>2026</v>
      </c>
      <c r="R560" s="2" t="str">
        <f>"Q"&amp;ROUNDUP(MONTH(SalesDataTable[[#This Row],[Order Date]])/3,0)</f>
        <v>Q2</v>
      </c>
      <c r="S560" s="3">
        <f>MONTH(SalesDataTable[[#This Row],[Order Date]])</f>
        <v>4</v>
      </c>
      <c r="T560" s="2" t="str">
        <f>TEXT(SalesDataTable[[#This Row],[Order Date]],"mmm")</f>
        <v>Apr</v>
      </c>
    </row>
    <row r="561" spans="1:20" ht="15.75" x14ac:dyDescent="0.25">
      <c r="A561" s="9" t="s">
        <v>2200</v>
      </c>
      <c r="B561" s="8">
        <v>46125</v>
      </c>
      <c r="C561" s="7" t="s">
        <v>42</v>
      </c>
      <c r="D561" s="7" t="s">
        <v>41</v>
      </c>
      <c r="E561" s="7" t="s">
        <v>3</v>
      </c>
      <c r="F561" s="7" t="s">
        <v>2</v>
      </c>
      <c r="G561" s="7" t="s">
        <v>26</v>
      </c>
      <c r="H561" s="7" t="s">
        <v>50</v>
      </c>
      <c r="I561" s="3">
        <v>2</v>
      </c>
      <c r="J561" s="5">
        <v>124</v>
      </c>
      <c r="K561" s="6">
        <v>0</v>
      </c>
      <c r="L561" s="5">
        <v>60.14</v>
      </c>
      <c r="M561" s="5">
        <f>I561*J561*(1-K561)</f>
        <v>248</v>
      </c>
      <c r="N561" s="5">
        <f>I561*L561</f>
        <v>120.28</v>
      </c>
      <c r="O561" s="5">
        <f>M561-N561</f>
        <v>127.72</v>
      </c>
      <c r="P561" s="2">
        <f>IFERROR(O561/M561,0)</f>
        <v>0.51500000000000001</v>
      </c>
      <c r="Q561" s="4">
        <f>YEAR(SalesDataTable[[#This Row],[Order Date]])</f>
        <v>2026</v>
      </c>
      <c r="R561" s="2" t="str">
        <f>"Q"&amp;ROUNDUP(MONTH(SalesDataTable[[#This Row],[Order Date]])/3,0)</f>
        <v>Q2</v>
      </c>
      <c r="S561" s="3">
        <f>MONTH(SalesDataTable[[#This Row],[Order Date]])</f>
        <v>4</v>
      </c>
      <c r="T561" s="2" t="str">
        <f>TEXT(SalesDataTable[[#This Row],[Order Date]],"mmm")</f>
        <v>Apr</v>
      </c>
    </row>
    <row r="562" spans="1:20" ht="15.75" x14ac:dyDescent="0.25">
      <c r="A562" s="9" t="s">
        <v>2199</v>
      </c>
      <c r="B562" s="8">
        <v>46125</v>
      </c>
      <c r="C562" s="7" t="s">
        <v>15</v>
      </c>
      <c r="D562" s="7" t="s">
        <v>19</v>
      </c>
      <c r="E562" s="7" t="s">
        <v>18</v>
      </c>
      <c r="F562" s="7" t="s">
        <v>23</v>
      </c>
      <c r="G562" s="7" t="s">
        <v>34</v>
      </c>
      <c r="H562" s="7" t="s">
        <v>33</v>
      </c>
      <c r="I562" s="3">
        <v>2</v>
      </c>
      <c r="J562" s="5">
        <v>50.2</v>
      </c>
      <c r="K562" s="6">
        <v>0.1</v>
      </c>
      <c r="L562" s="5">
        <v>21.48</v>
      </c>
      <c r="M562" s="5">
        <f>I562*J562*(1-K562)</f>
        <v>90.360000000000014</v>
      </c>
      <c r="N562" s="5">
        <f>I562*L562</f>
        <v>42.96</v>
      </c>
      <c r="O562" s="5">
        <f>M562-N562</f>
        <v>47.400000000000013</v>
      </c>
      <c r="P562" s="2">
        <f>IFERROR(O562/M562,0)</f>
        <v>0.5245683930942896</v>
      </c>
      <c r="Q562" s="4">
        <f>YEAR(SalesDataTable[[#This Row],[Order Date]])</f>
        <v>2026</v>
      </c>
      <c r="R562" s="2" t="str">
        <f>"Q"&amp;ROUNDUP(MONTH(SalesDataTable[[#This Row],[Order Date]])/3,0)</f>
        <v>Q2</v>
      </c>
      <c r="S562" s="3">
        <f>MONTH(SalesDataTable[[#This Row],[Order Date]])</f>
        <v>4</v>
      </c>
      <c r="T562" s="2" t="str">
        <f>TEXT(SalesDataTable[[#This Row],[Order Date]],"mmm")</f>
        <v>Apr</v>
      </c>
    </row>
    <row r="563" spans="1:20" ht="15.75" x14ac:dyDescent="0.25">
      <c r="A563" s="9" t="s">
        <v>2198</v>
      </c>
      <c r="B563" s="8">
        <v>46125</v>
      </c>
      <c r="C563" s="7" t="s">
        <v>9</v>
      </c>
      <c r="D563" s="7" t="s">
        <v>45</v>
      </c>
      <c r="E563" s="7" t="s">
        <v>3</v>
      </c>
      <c r="F563" s="7" t="s">
        <v>12</v>
      </c>
      <c r="G563" s="7" t="s">
        <v>22</v>
      </c>
      <c r="H563" s="7" t="s">
        <v>44</v>
      </c>
      <c r="I563" s="3">
        <v>1</v>
      </c>
      <c r="J563" s="5">
        <v>93.65</v>
      </c>
      <c r="K563" s="6">
        <v>0</v>
      </c>
      <c r="L563" s="5">
        <v>44.15</v>
      </c>
      <c r="M563" s="5">
        <f>I563*J563*(1-K563)</f>
        <v>93.65</v>
      </c>
      <c r="N563" s="5">
        <f>I563*L563</f>
        <v>44.15</v>
      </c>
      <c r="O563" s="5">
        <f>M563-N563</f>
        <v>49.500000000000007</v>
      </c>
      <c r="P563" s="2">
        <f>IFERROR(O563/M563,0)</f>
        <v>0.5285638013881474</v>
      </c>
      <c r="Q563" s="4">
        <f>YEAR(SalesDataTable[[#This Row],[Order Date]])</f>
        <v>2026</v>
      </c>
      <c r="R563" s="2" t="str">
        <f>"Q"&amp;ROUNDUP(MONTH(SalesDataTable[[#This Row],[Order Date]])/3,0)</f>
        <v>Q2</v>
      </c>
      <c r="S563" s="3">
        <f>MONTH(SalesDataTable[[#This Row],[Order Date]])</f>
        <v>4</v>
      </c>
      <c r="T563" s="2" t="str">
        <f>TEXT(SalesDataTable[[#This Row],[Order Date]],"mmm")</f>
        <v>Apr</v>
      </c>
    </row>
    <row r="564" spans="1:20" ht="15.75" x14ac:dyDescent="0.25">
      <c r="A564" s="9" t="s">
        <v>2197</v>
      </c>
      <c r="B564" s="8">
        <v>46125</v>
      </c>
      <c r="C564" s="7" t="s">
        <v>5</v>
      </c>
      <c r="D564" s="7" t="s">
        <v>76</v>
      </c>
      <c r="E564" s="7" t="s">
        <v>18</v>
      </c>
      <c r="F564" s="7" t="s">
        <v>2</v>
      </c>
      <c r="G564" s="7" t="s">
        <v>29</v>
      </c>
      <c r="H564" s="7" t="s">
        <v>39</v>
      </c>
      <c r="I564" s="3">
        <v>5</v>
      </c>
      <c r="J564" s="5">
        <v>47.25</v>
      </c>
      <c r="K564" s="6">
        <v>0.1</v>
      </c>
      <c r="L564" s="5">
        <v>17.93</v>
      </c>
      <c r="M564" s="5">
        <f>I564*J564*(1-K564)</f>
        <v>212.625</v>
      </c>
      <c r="N564" s="5">
        <f>I564*L564</f>
        <v>89.65</v>
      </c>
      <c r="O564" s="5">
        <f>M564-N564</f>
        <v>122.97499999999999</v>
      </c>
      <c r="P564" s="2">
        <f>IFERROR(O564/M564,0)</f>
        <v>0.57836566725455607</v>
      </c>
      <c r="Q564" s="4">
        <f>YEAR(SalesDataTable[[#This Row],[Order Date]])</f>
        <v>2026</v>
      </c>
      <c r="R564" s="2" t="str">
        <f>"Q"&amp;ROUNDUP(MONTH(SalesDataTable[[#This Row],[Order Date]])/3,0)</f>
        <v>Q2</v>
      </c>
      <c r="S564" s="3">
        <f>MONTH(SalesDataTable[[#This Row],[Order Date]])</f>
        <v>4</v>
      </c>
      <c r="T564" s="2" t="str">
        <f>TEXT(SalesDataTable[[#This Row],[Order Date]],"mmm")</f>
        <v>Apr</v>
      </c>
    </row>
    <row r="565" spans="1:20" ht="15.75" x14ac:dyDescent="0.25">
      <c r="A565" s="9" t="s">
        <v>2196</v>
      </c>
      <c r="B565" s="8">
        <v>46125</v>
      </c>
      <c r="C565" s="7" t="s">
        <v>5</v>
      </c>
      <c r="D565" s="7" t="s">
        <v>69</v>
      </c>
      <c r="E565" s="7" t="s">
        <v>3</v>
      </c>
      <c r="F565" s="7" t="s">
        <v>23</v>
      </c>
      <c r="G565" s="7" t="s">
        <v>34</v>
      </c>
      <c r="H565" s="7" t="s">
        <v>74</v>
      </c>
      <c r="I565" s="3">
        <v>1</v>
      </c>
      <c r="J565" s="5">
        <v>35.69</v>
      </c>
      <c r="K565" s="6">
        <v>0.05</v>
      </c>
      <c r="L565" s="5">
        <v>13.53</v>
      </c>
      <c r="M565" s="5">
        <f>I565*J565*(1-K565)</f>
        <v>33.905499999999996</v>
      </c>
      <c r="N565" s="5">
        <f>I565*L565</f>
        <v>13.53</v>
      </c>
      <c r="O565" s="5">
        <f>M565-N565</f>
        <v>20.375499999999995</v>
      </c>
      <c r="P565" s="2">
        <f>IFERROR(O565/M565,0)</f>
        <v>0.60094969842650892</v>
      </c>
      <c r="Q565" s="4">
        <f>YEAR(SalesDataTable[[#This Row],[Order Date]])</f>
        <v>2026</v>
      </c>
      <c r="R565" s="2" t="str">
        <f>"Q"&amp;ROUNDUP(MONTH(SalesDataTable[[#This Row],[Order Date]])/3,0)</f>
        <v>Q2</v>
      </c>
      <c r="S565" s="3">
        <f>MONTH(SalesDataTable[[#This Row],[Order Date]])</f>
        <v>4</v>
      </c>
      <c r="T565" s="2" t="str">
        <f>TEXT(SalesDataTable[[#This Row],[Order Date]],"mmm")</f>
        <v>Apr</v>
      </c>
    </row>
    <row r="566" spans="1:20" ht="15.75" x14ac:dyDescent="0.25">
      <c r="A566" s="9" t="s">
        <v>2195</v>
      </c>
      <c r="B566" s="8">
        <v>46125</v>
      </c>
      <c r="C566" s="7" t="s">
        <v>15</v>
      </c>
      <c r="D566" s="7" t="s">
        <v>19</v>
      </c>
      <c r="E566" s="7" t="s">
        <v>3</v>
      </c>
      <c r="F566" s="7" t="s">
        <v>23</v>
      </c>
      <c r="G566" s="7" t="s">
        <v>29</v>
      </c>
      <c r="H566" s="7" t="s">
        <v>72</v>
      </c>
      <c r="I566" s="3">
        <v>3</v>
      </c>
      <c r="J566" s="5">
        <v>136.12</v>
      </c>
      <c r="K566" s="6">
        <v>0</v>
      </c>
      <c r="L566" s="5">
        <v>66.58</v>
      </c>
      <c r="M566" s="5">
        <f>I566*J566*(1-K566)</f>
        <v>408.36</v>
      </c>
      <c r="N566" s="5">
        <f>I566*L566</f>
        <v>199.74</v>
      </c>
      <c r="O566" s="5">
        <f>M566-N566</f>
        <v>208.62</v>
      </c>
      <c r="P566" s="2">
        <f>IFERROR(O566/M566,0)</f>
        <v>0.51087275933000298</v>
      </c>
      <c r="Q566" s="4">
        <f>YEAR(SalesDataTable[[#This Row],[Order Date]])</f>
        <v>2026</v>
      </c>
      <c r="R566" s="2" t="str">
        <f>"Q"&amp;ROUNDUP(MONTH(SalesDataTable[[#This Row],[Order Date]])/3,0)</f>
        <v>Q2</v>
      </c>
      <c r="S566" s="3">
        <f>MONTH(SalesDataTable[[#This Row],[Order Date]])</f>
        <v>4</v>
      </c>
      <c r="T566" s="2" t="str">
        <f>TEXT(SalesDataTable[[#This Row],[Order Date]],"mmm")</f>
        <v>Apr</v>
      </c>
    </row>
    <row r="567" spans="1:20" ht="15.75" x14ac:dyDescent="0.25">
      <c r="A567" s="9" t="s">
        <v>2194</v>
      </c>
      <c r="B567" s="8">
        <v>46125</v>
      </c>
      <c r="C567" s="7" t="s">
        <v>15</v>
      </c>
      <c r="D567" s="7" t="s">
        <v>14</v>
      </c>
      <c r="E567" s="7" t="s">
        <v>18</v>
      </c>
      <c r="F567" s="7" t="s">
        <v>2</v>
      </c>
      <c r="G567" s="7" t="s">
        <v>22</v>
      </c>
      <c r="H567" s="7" t="s">
        <v>92</v>
      </c>
      <c r="I567" s="3">
        <v>1</v>
      </c>
      <c r="J567" s="5">
        <v>155.88999999999999</v>
      </c>
      <c r="K567" s="6">
        <v>0</v>
      </c>
      <c r="L567" s="5">
        <v>77.260000000000005</v>
      </c>
      <c r="M567" s="5">
        <f>I567*J567*(1-K567)</f>
        <v>155.88999999999999</v>
      </c>
      <c r="N567" s="5">
        <f>I567*L567</f>
        <v>77.260000000000005</v>
      </c>
      <c r="O567" s="5">
        <f>M567-N567</f>
        <v>78.629999999999981</v>
      </c>
      <c r="P567" s="2">
        <f>IFERROR(O567/M567,0)</f>
        <v>0.50439412406183837</v>
      </c>
      <c r="Q567" s="4">
        <f>YEAR(SalesDataTable[[#This Row],[Order Date]])</f>
        <v>2026</v>
      </c>
      <c r="R567" s="2" t="str">
        <f>"Q"&amp;ROUNDUP(MONTH(SalesDataTable[[#This Row],[Order Date]])/3,0)</f>
        <v>Q2</v>
      </c>
      <c r="S567" s="3">
        <f>MONTH(SalesDataTable[[#This Row],[Order Date]])</f>
        <v>4</v>
      </c>
      <c r="T567" s="2" t="str">
        <f>TEXT(SalesDataTable[[#This Row],[Order Date]],"mmm")</f>
        <v>Apr</v>
      </c>
    </row>
    <row r="568" spans="1:20" ht="15.75" x14ac:dyDescent="0.25">
      <c r="A568" s="9" t="s">
        <v>2193</v>
      </c>
      <c r="B568" s="8">
        <v>46126</v>
      </c>
      <c r="C568" s="7" t="s">
        <v>42</v>
      </c>
      <c r="D568" s="7" t="s">
        <v>41</v>
      </c>
      <c r="E568" s="7" t="s">
        <v>3</v>
      </c>
      <c r="F568" s="7" t="s">
        <v>12</v>
      </c>
      <c r="G568" s="7" t="s">
        <v>29</v>
      </c>
      <c r="H568" s="7" t="s">
        <v>72</v>
      </c>
      <c r="I568" s="3">
        <v>1</v>
      </c>
      <c r="J568" s="5">
        <v>130.81</v>
      </c>
      <c r="K568" s="6">
        <v>0</v>
      </c>
      <c r="L568" s="5">
        <v>67.86</v>
      </c>
      <c r="M568" s="5">
        <f>I568*J568*(1-K568)</f>
        <v>130.81</v>
      </c>
      <c r="N568" s="5">
        <f>I568*L568</f>
        <v>67.86</v>
      </c>
      <c r="O568" s="5">
        <f>M568-N568</f>
        <v>62.95</v>
      </c>
      <c r="P568" s="2">
        <f>IFERROR(O568/M568,0)</f>
        <v>0.48123232168794439</v>
      </c>
      <c r="Q568" s="4">
        <f>YEAR(SalesDataTable[[#This Row],[Order Date]])</f>
        <v>2026</v>
      </c>
      <c r="R568" s="2" t="str">
        <f>"Q"&amp;ROUNDUP(MONTH(SalesDataTable[[#This Row],[Order Date]])/3,0)</f>
        <v>Q2</v>
      </c>
      <c r="S568" s="3">
        <f>MONTH(SalesDataTable[[#This Row],[Order Date]])</f>
        <v>4</v>
      </c>
      <c r="T568" s="2" t="str">
        <f>TEXT(SalesDataTable[[#This Row],[Order Date]],"mmm")</f>
        <v>Apr</v>
      </c>
    </row>
    <row r="569" spans="1:20" ht="15.75" x14ac:dyDescent="0.25">
      <c r="A569" s="9" t="s">
        <v>2192</v>
      </c>
      <c r="B569" s="8">
        <v>46126</v>
      </c>
      <c r="C569" s="7" t="s">
        <v>42</v>
      </c>
      <c r="D569" s="7" t="s">
        <v>95</v>
      </c>
      <c r="E569" s="7" t="s">
        <v>3</v>
      </c>
      <c r="F569" s="7" t="s">
        <v>23</v>
      </c>
      <c r="G569" s="7" t="s">
        <v>29</v>
      </c>
      <c r="H569" s="7" t="s">
        <v>39</v>
      </c>
      <c r="I569" s="3">
        <v>2</v>
      </c>
      <c r="J569" s="5">
        <v>47.56</v>
      </c>
      <c r="K569" s="6">
        <v>0.05</v>
      </c>
      <c r="L569" s="5">
        <v>18.649999999999999</v>
      </c>
      <c r="M569" s="5">
        <f>I569*J569*(1-K569)</f>
        <v>90.364000000000004</v>
      </c>
      <c r="N569" s="5">
        <f>I569*L569</f>
        <v>37.299999999999997</v>
      </c>
      <c r="O569" s="5">
        <f>M569-N569</f>
        <v>53.064000000000007</v>
      </c>
      <c r="P569" s="2">
        <f>IFERROR(O569/M569,0)</f>
        <v>0.58722500110663545</v>
      </c>
      <c r="Q569" s="4">
        <f>YEAR(SalesDataTable[[#This Row],[Order Date]])</f>
        <v>2026</v>
      </c>
      <c r="R569" s="2" t="str">
        <f>"Q"&amp;ROUNDUP(MONTH(SalesDataTable[[#This Row],[Order Date]])/3,0)</f>
        <v>Q2</v>
      </c>
      <c r="S569" s="3">
        <f>MONTH(SalesDataTable[[#This Row],[Order Date]])</f>
        <v>4</v>
      </c>
      <c r="T569" s="2" t="str">
        <f>TEXT(SalesDataTable[[#This Row],[Order Date]],"mmm")</f>
        <v>Apr</v>
      </c>
    </row>
    <row r="570" spans="1:20" ht="15.75" x14ac:dyDescent="0.25">
      <c r="A570" s="9" t="s">
        <v>2191</v>
      </c>
      <c r="B570" s="8">
        <v>46126</v>
      </c>
      <c r="C570" s="7" t="s">
        <v>9</v>
      </c>
      <c r="D570" s="7" t="s">
        <v>47</v>
      </c>
      <c r="E570" s="7" t="s">
        <v>3</v>
      </c>
      <c r="F570" s="7" t="s">
        <v>2</v>
      </c>
      <c r="G570" s="7" t="s">
        <v>22</v>
      </c>
      <c r="H570" s="7" t="s">
        <v>37</v>
      </c>
      <c r="I570" s="3">
        <v>2</v>
      </c>
      <c r="J570" s="5">
        <v>140.65</v>
      </c>
      <c r="K570" s="6">
        <v>0.05</v>
      </c>
      <c r="L570" s="5">
        <v>78.900000000000006</v>
      </c>
      <c r="M570" s="5">
        <f>I570*J570*(1-K570)</f>
        <v>267.23500000000001</v>
      </c>
      <c r="N570" s="5">
        <f>I570*L570</f>
        <v>157.80000000000001</v>
      </c>
      <c r="O570" s="5">
        <f>M570-N570</f>
        <v>109.435</v>
      </c>
      <c r="P570" s="2">
        <f>IFERROR(O570/M570,0)</f>
        <v>0.40950848504125581</v>
      </c>
      <c r="Q570" s="4">
        <f>YEAR(SalesDataTable[[#This Row],[Order Date]])</f>
        <v>2026</v>
      </c>
      <c r="R570" s="2" t="str">
        <f>"Q"&amp;ROUNDUP(MONTH(SalesDataTable[[#This Row],[Order Date]])/3,0)</f>
        <v>Q2</v>
      </c>
      <c r="S570" s="3">
        <f>MONTH(SalesDataTable[[#This Row],[Order Date]])</f>
        <v>4</v>
      </c>
      <c r="T570" s="2" t="str">
        <f>TEXT(SalesDataTable[[#This Row],[Order Date]],"mmm")</f>
        <v>Apr</v>
      </c>
    </row>
    <row r="571" spans="1:20" ht="15.75" x14ac:dyDescent="0.25">
      <c r="A571" s="9" t="s">
        <v>2190</v>
      </c>
      <c r="B571" s="8">
        <v>46126</v>
      </c>
      <c r="C571" s="7" t="s">
        <v>15</v>
      </c>
      <c r="D571" s="7" t="s">
        <v>51</v>
      </c>
      <c r="E571" s="7" t="s">
        <v>13</v>
      </c>
      <c r="F571" s="7" t="s">
        <v>2</v>
      </c>
      <c r="G571" s="7" t="s">
        <v>1</v>
      </c>
      <c r="H571" s="7" t="s">
        <v>11</v>
      </c>
      <c r="I571" s="3">
        <v>1</v>
      </c>
      <c r="J571" s="5">
        <v>82.75</v>
      </c>
      <c r="K571" s="6">
        <v>0</v>
      </c>
      <c r="L571" s="5">
        <v>43.18</v>
      </c>
      <c r="M571" s="5">
        <f>I571*J571*(1-K571)</f>
        <v>82.75</v>
      </c>
      <c r="N571" s="5">
        <f>I571*L571</f>
        <v>43.18</v>
      </c>
      <c r="O571" s="5">
        <f>M571-N571</f>
        <v>39.57</v>
      </c>
      <c r="P571" s="2">
        <f>IFERROR(O571/M571,0)</f>
        <v>0.47818731117824775</v>
      </c>
      <c r="Q571" s="4">
        <f>YEAR(SalesDataTable[[#This Row],[Order Date]])</f>
        <v>2026</v>
      </c>
      <c r="R571" s="2" t="str">
        <f>"Q"&amp;ROUNDUP(MONTH(SalesDataTable[[#This Row],[Order Date]])/3,0)</f>
        <v>Q2</v>
      </c>
      <c r="S571" s="3">
        <f>MONTH(SalesDataTable[[#This Row],[Order Date]])</f>
        <v>4</v>
      </c>
      <c r="T571" s="2" t="str">
        <f>TEXT(SalesDataTable[[#This Row],[Order Date]],"mmm")</f>
        <v>Apr</v>
      </c>
    </row>
    <row r="572" spans="1:20" ht="15.75" x14ac:dyDescent="0.25">
      <c r="A572" s="9" t="s">
        <v>2189</v>
      </c>
      <c r="B572" s="8">
        <v>46126</v>
      </c>
      <c r="C572" s="7" t="s">
        <v>15</v>
      </c>
      <c r="D572" s="7" t="s">
        <v>61</v>
      </c>
      <c r="E572" s="7" t="s">
        <v>3</v>
      </c>
      <c r="F572" s="7" t="s">
        <v>23</v>
      </c>
      <c r="G572" s="7" t="s">
        <v>34</v>
      </c>
      <c r="H572" s="7" t="s">
        <v>83</v>
      </c>
      <c r="I572" s="3">
        <v>2</v>
      </c>
      <c r="J572" s="5">
        <v>40.909999999999997</v>
      </c>
      <c r="K572" s="6">
        <v>0.1</v>
      </c>
      <c r="L572" s="5">
        <v>14.95</v>
      </c>
      <c r="M572" s="5">
        <f>I572*J572*(1-K572)</f>
        <v>73.637999999999991</v>
      </c>
      <c r="N572" s="5">
        <f>I572*L572</f>
        <v>29.9</v>
      </c>
      <c r="O572" s="5">
        <f>M572-N572</f>
        <v>43.737999999999992</v>
      </c>
      <c r="P572" s="2">
        <f>IFERROR(O572/M572,0)</f>
        <v>0.59395964040305271</v>
      </c>
      <c r="Q572" s="4">
        <f>YEAR(SalesDataTable[[#This Row],[Order Date]])</f>
        <v>2026</v>
      </c>
      <c r="R572" s="2" t="str">
        <f>"Q"&amp;ROUNDUP(MONTH(SalesDataTable[[#This Row],[Order Date]])/3,0)</f>
        <v>Q2</v>
      </c>
      <c r="S572" s="3">
        <f>MONTH(SalesDataTable[[#This Row],[Order Date]])</f>
        <v>4</v>
      </c>
      <c r="T572" s="2" t="str">
        <f>TEXT(SalesDataTable[[#This Row],[Order Date]],"mmm")</f>
        <v>Apr</v>
      </c>
    </row>
    <row r="573" spans="1:20" ht="15.75" x14ac:dyDescent="0.25">
      <c r="A573" s="9" t="s">
        <v>2188</v>
      </c>
      <c r="B573" s="8">
        <v>46126</v>
      </c>
      <c r="C573" s="7" t="s">
        <v>42</v>
      </c>
      <c r="D573" s="7" t="s">
        <v>95</v>
      </c>
      <c r="E573" s="7" t="s">
        <v>13</v>
      </c>
      <c r="F573" s="7" t="s">
        <v>23</v>
      </c>
      <c r="G573" s="7" t="s">
        <v>29</v>
      </c>
      <c r="H573" s="7" t="s">
        <v>39</v>
      </c>
      <c r="I573" s="3">
        <v>1</v>
      </c>
      <c r="J573" s="5">
        <v>46.62</v>
      </c>
      <c r="K573" s="6">
        <v>0</v>
      </c>
      <c r="L573" s="5">
        <v>18.86</v>
      </c>
      <c r="M573" s="5">
        <f>I573*J573*(1-K573)</f>
        <v>46.62</v>
      </c>
      <c r="N573" s="5">
        <f>I573*L573</f>
        <v>18.86</v>
      </c>
      <c r="O573" s="5">
        <f>M573-N573</f>
        <v>27.759999999999998</v>
      </c>
      <c r="P573" s="2">
        <f>IFERROR(O573/M573,0)</f>
        <v>0.59545259545259543</v>
      </c>
      <c r="Q573" s="4">
        <f>YEAR(SalesDataTable[[#This Row],[Order Date]])</f>
        <v>2026</v>
      </c>
      <c r="R573" s="2" t="str">
        <f>"Q"&amp;ROUNDUP(MONTH(SalesDataTable[[#This Row],[Order Date]])/3,0)</f>
        <v>Q2</v>
      </c>
      <c r="S573" s="3">
        <f>MONTH(SalesDataTable[[#This Row],[Order Date]])</f>
        <v>4</v>
      </c>
      <c r="T573" s="2" t="str">
        <f>TEXT(SalesDataTable[[#This Row],[Order Date]],"mmm")</f>
        <v>Apr</v>
      </c>
    </row>
    <row r="574" spans="1:20" ht="15.75" x14ac:dyDescent="0.25">
      <c r="A574" s="9" t="s">
        <v>2187</v>
      </c>
      <c r="B574" s="8">
        <v>46127</v>
      </c>
      <c r="C574" s="7" t="s">
        <v>42</v>
      </c>
      <c r="D574" s="7" t="s">
        <v>41</v>
      </c>
      <c r="E574" s="7" t="s">
        <v>3</v>
      </c>
      <c r="F574" s="7" t="s">
        <v>23</v>
      </c>
      <c r="G574" s="7" t="s">
        <v>26</v>
      </c>
      <c r="H574" s="7" t="s">
        <v>25</v>
      </c>
      <c r="I574" s="3">
        <v>2</v>
      </c>
      <c r="J574" s="5">
        <v>196.57</v>
      </c>
      <c r="K574" s="6">
        <v>0.05</v>
      </c>
      <c r="L574" s="5">
        <v>106.2</v>
      </c>
      <c r="M574" s="5">
        <f>I574*J574*(1-K574)</f>
        <v>373.48299999999995</v>
      </c>
      <c r="N574" s="5">
        <f>I574*L574</f>
        <v>212.4</v>
      </c>
      <c r="O574" s="5">
        <f>M574-N574</f>
        <v>161.08299999999994</v>
      </c>
      <c r="P574" s="2">
        <f>IFERROR(O574/M574,0)</f>
        <v>0.43129941657317727</v>
      </c>
      <c r="Q574" s="4">
        <f>YEAR(SalesDataTable[[#This Row],[Order Date]])</f>
        <v>2026</v>
      </c>
      <c r="R574" s="2" t="str">
        <f>"Q"&amp;ROUNDUP(MONTH(SalesDataTable[[#This Row],[Order Date]])/3,0)</f>
        <v>Q2</v>
      </c>
      <c r="S574" s="3">
        <f>MONTH(SalesDataTable[[#This Row],[Order Date]])</f>
        <v>4</v>
      </c>
      <c r="T574" s="2" t="str">
        <f>TEXT(SalesDataTable[[#This Row],[Order Date]],"mmm")</f>
        <v>Apr</v>
      </c>
    </row>
    <row r="575" spans="1:20" ht="15.75" x14ac:dyDescent="0.25">
      <c r="A575" s="9" t="s">
        <v>2186</v>
      </c>
      <c r="B575" s="8">
        <v>46127</v>
      </c>
      <c r="C575" s="7" t="s">
        <v>9</v>
      </c>
      <c r="D575" s="7" t="s">
        <v>79</v>
      </c>
      <c r="E575" s="7" t="s">
        <v>3</v>
      </c>
      <c r="F575" s="7" t="s">
        <v>23</v>
      </c>
      <c r="G575" s="7" t="s">
        <v>22</v>
      </c>
      <c r="H575" s="7" t="s">
        <v>44</v>
      </c>
      <c r="I575" s="3">
        <v>1</v>
      </c>
      <c r="J575" s="5">
        <v>90.52</v>
      </c>
      <c r="K575" s="6">
        <v>0</v>
      </c>
      <c r="L575" s="5">
        <v>46.5</v>
      </c>
      <c r="M575" s="5">
        <f>I575*J575*(1-K575)</f>
        <v>90.52</v>
      </c>
      <c r="N575" s="5">
        <f>I575*L575</f>
        <v>46.5</v>
      </c>
      <c r="O575" s="5">
        <f>M575-N575</f>
        <v>44.019999999999996</v>
      </c>
      <c r="P575" s="2">
        <f>IFERROR(O575/M575,0)</f>
        <v>0.4863013698630137</v>
      </c>
      <c r="Q575" s="4">
        <f>YEAR(SalesDataTable[[#This Row],[Order Date]])</f>
        <v>2026</v>
      </c>
      <c r="R575" s="2" t="str">
        <f>"Q"&amp;ROUNDUP(MONTH(SalesDataTable[[#This Row],[Order Date]])/3,0)</f>
        <v>Q2</v>
      </c>
      <c r="S575" s="3">
        <f>MONTH(SalesDataTable[[#This Row],[Order Date]])</f>
        <v>4</v>
      </c>
      <c r="T575" s="2" t="str">
        <f>TEXT(SalesDataTable[[#This Row],[Order Date]],"mmm")</f>
        <v>Apr</v>
      </c>
    </row>
    <row r="576" spans="1:20" ht="15.75" x14ac:dyDescent="0.25">
      <c r="A576" s="9" t="s">
        <v>2185</v>
      </c>
      <c r="B576" s="8">
        <v>46127</v>
      </c>
      <c r="C576" s="7" t="s">
        <v>42</v>
      </c>
      <c r="D576" s="7" t="s">
        <v>41</v>
      </c>
      <c r="E576" s="7" t="s">
        <v>3</v>
      </c>
      <c r="F576" s="7" t="s">
        <v>23</v>
      </c>
      <c r="G576" s="7" t="s">
        <v>29</v>
      </c>
      <c r="H576" s="7" t="s">
        <v>88</v>
      </c>
      <c r="I576" s="3">
        <v>5</v>
      </c>
      <c r="J576" s="5">
        <v>165.35</v>
      </c>
      <c r="K576" s="6">
        <v>0.05</v>
      </c>
      <c r="L576" s="5">
        <v>89.38</v>
      </c>
      <c r="M576" s="5">
        <f>I576*J576*(1-K576)</f>
        <v>785.41249999999991</v>
      </c>
      <c r="N576" s="5">
        <f>I576*L576</f>
        <v>446.9</v>
      </c>
      <c r="O576" s="5">
        <f>M576-N576</f>
        <v>338.51249999999993</v>
      </c>
      <c r="P576" s="2">
        <f>IFERROR(O576/M576,0)</f>
        <v>0.43099963395031271</v>
      </c>
      <c r="Q576" s="4">
        <f>YEAR(SalesDataTable[[#This Row],[Order Date]])</f>
        <v>2026</v>
      </c>
      <c r="R576" s="2" t="str">
        <f>"Q"&amp;ROUNDUP(MONTH(SalesDataTable[[#This Row],[Order Date]])/3,0)</f>
        <v>Q2</v>
      </c>
      <c r="S576" s="3">
        <f>MONTH(SalesDataTable[[#This Row],[Order Date]])</f>
        <v>4</v>
      </c>
      <c r="T576" s="2" t="str">
        <f>TEXT(SalesDataTable[[#This Row],[Order Date]],"mmm")</f>
        <v>Apr</v>
      </c>
    </row>
    <row r="577" spans="1:20" ht="15.75" x14ac:dyDescent="0.25">
      <c r="A577" s="9" t="s">
        <v>2184</v>
      </c>
      <c r="B577" s="8">
        <v>46127</v>
      </c>
      <c r="C577" s="7" t="s">
        <v>9</v>
      </c>
      <c r="D577" s="7" t="s">
        <v>45</v>
      </c>
      <c r="E577" s="7" t="s">
        <v>13</v>
      </c>
      <c r="F577" s="7" t="s">
        <v>23</v>
      </c>
      <c r="G577" s="7" t="s">
        <v>29</v>
      </c>
      <c r="H577" s="7" t="s">
        <v>28</v>
      </c>
      <c r="I577" s="3">
        <v>2</v>
      </c>
      <c r="J577" s="5">
        <v>36.35</v>
      </c>
      <c r="K577" s="6">
        <v>0</v>
      </c>
      <c r="L577" s="5">
        <v>13.55</v>
      </c>
      <c r="M577" s="5">
        <f>I577*J577*(1-K577)</f>
        <v>72.7</v>
      </c>
      <c r="N577" s="5">
        <f>I577*L577</f>
        <v>27.1</v>
      </c>
      <c r="O577" s="5">
        <f>M577-N577</f>
        <v>45.6</v>
      </c>
      <c r="P577" s="2">
        <f>IFERROR(O577/M577,0)</f>
        <v>0.6272352132049519</v>
      </c>
      <c r="Q577" s="4">
        <f>YEAR(SalesDataTable[[#This Row],[Order Date]])</f>
        <v>2026</v>
      </c>
      <c r="R577" s="2" t="str">
        <f>"Q"&amp;ROUNDUP(MONTH(SalesDataTable[[#This Row],[Order Date]])/3,0)</f>
        <v>Q2</v>
      </c>
      <c r="S577" s="3">
        <f>MONTH(SalesDataTable[[#This Row],[Order Date]])</f>
        <v>4</v>
      </c>
      <c r="T577" s="2" t="str">
        <f>TEXT(SalesDataTable[[#This Row],[Order Date]],"mmm")</f>
        <v>Apr</v>
      </c>
    </row>
    <row r="578" spans="1:20" ht="15.75" x14ac:dyDescent="0.25">
      <c r="A578" s="9" t="s">
        <v>2183</v>
      </c>
      <c r="B578" s="8">
        <v>46127</v>
      </c>
      <c r="C578" s="7" t="s">
        <v>9</v>
      </c>
      <c r="D578" s="7" t="s">
        <v>47</v>
      </c>
      <c r="E578" s="7" t="s">
        <v>13</v>
      </c>
      <c r="F578" s="7" t="s">
        <v>2</v>
      </c>
      <c r="G578" s="7" t="s">
        <v>29</v>
      </c>
      <c r="H578" s="7" t="s">
        <v>39</v>
      </c>
      <c r="I578" s="3">
        <v>1</v>
      </c>
      <c r="J578" s="5">
        <v>47</v>
      </c>
      <c r="K578" s="6">
        <v>0</v>
      </c>
      <c r="L578" s="5">
        <v>18.64</v>
      </c>
      <c r="M578" s="5">
        <f>I578*J578*(1-K578)</f>
        <v>47</v>
      </c>
      <c r="N578" s="5">
        <f>I578*L578</f>
        <v>18.64</v>
      </c>
      <c r="O578" s="5">
        <f>M578-N578</f>
        <v>28.36</v>
      </c>
      <c r="P578" s="2">
        <f>IFERROR(O578/M578,0)</f>
        <v>0.60340425531914887</v>
      </c>
      <c r="Q578" s="4">
        <f>YEAR(SalesDataTable[[#This Row],[Order Date]])</f>
        <v>2026</v>
      </c>
      <c r="R578" s="2" t="str">
        <f>"Q"&amp;ROUNDUP(MONTH(SalesDataTable[[#This Row],[Order Date]])/3,0)</f>
        <v>Q2</v>
      </c>
      <c r="S578" s="3">
        <f>MONTH(SalesDataTable[[#This Row],[Order Date]])</f>
        <v>4</v>
      </c>
      <c r="T578" s="2" t="str">
        <f>TEXT(SalesDataTable[[#This Row],[Order Date]],"mmm")</f>
        <v>Apr</v>
      </c>
    </row>
    <row r="579" spans="1:20" ht="15.75" x14ac:dyDescent="0.25">
      <c r="A579" s="9" t="s">
        <v>2182</v>
      </c>
      <c r="B579" s="8">
        <v>46127</v>
      </c>
      <c r="C579" s="7" t="s">
        <v>15</v>
      </c>
      <c r="D579" s="7" t="s">
        <v>19</v>
      </c>
      <c r="E579" s="7" t="s">
        <v>18</v>
      </c>
      <c r="F579" s="7" t="s">
        <v>23</v>
      </c>
      <c r="G579" s="7" t="s">
        <v>29</v>
      </c>
      <c r="H579" s="7" t="s">
        <v>39</v>
      </c>
      <c r="I579" s="3">
        <v>1</v>
      </c>
      <c r="J579" s="5">
        <v>46.86</v>
      </c>
      <c r="K579" s="6">
        <v>0</v>
      </c>
      <c r="L579" s="5">
        <v>18.190000000000001</v>
      </c>
      <c r="M579" s="5">
        <f>I579*J579*(1-K579)</f>
        <v>46.86</v>
      </c>
      <c r="N579" s="5">
        <f>I579*L579</f>
        <v>18.190000000000001</v>
      </c>
      <c r="O579" s="5">
        <f>M579-N579</f>
        <v>28.669999999999998</v>
      </c>
      <c r="P579" s="2">
        <f>IFERROR(O579/M579,0)</f>
        <v>0.61182244985061884</v>
      </c>
      <c r="Q579" s="4">
        <f>YEAR(SalesDataTable[[#This Row],[Order Date]])</f>
        <v>2026</v>
      </c>
      <c r="R579" s="2" t="str">
        <f>"Q"&amp;ROUNDUP(MONTH(SalesDataTable[[#This Row],[Order Date]])/3,0)</f>
        <v>Q2</v>
      </c>
      <c r="S579" s="3">
        <f>MONTH(SalesDataTable[[#This Row],[Order Date]])</f>
        <v>4</v>
      </c>
      <c r="T579" s="2" t="str">
        <f>TEXT(SalesDataTable[[#This Row],[Order Date]],"mmm")</f>
        <v>Apr</v>
      </c>
    </row>
    <row r="580" spans="1:20" ht="15.75" x14ac:dyDescent="0.25">
      <c r="A580" s="9" t="s">
        <v>2181</v>
      </c>
      <c r="B580" s="8">
        <v>46127</v>
      </c>
      <c r="C580" s="7" t="s">
        <v>42</v>
      </c>
      <c r="D580" s="7" t="s">
        <v>119</v>
      </c>
      <c r="E580" s="7" t="s">
        <v>3</v>
      </c>
      <c r="F580" s="7" t="s">
        <v>2</v>
      </c>
      <c r="G580" s="7" t="s">
        <v>26</v>
      </c>
      <c r="H580" s="7" t="s">
        <v>65</v>
      </c>
      <c r="I580" s="3">
        <v>2</v>
      </c>
      <c r="J580" s="5">
        <v>82.13</v>
      </c>
      <c r="K580" s="6">
        <v>0.05</v>
      </c>
      <c r="L580" s="5">
        <v>39.909999999999997</v>
      </c>
      <c r="M580" s="5">
        <f>I580*J580*(1-K580)</f>
        <v>156.047</v>
      </c>
      <c r="N580" s="5">
        <f>I580*L580</f>
        <v>79.819999999999993</v>
      </c>
      <c r="O580" s="5">
        <f>M580-N580</f>
        <v>76.227000000000004</v>
      </c>
      <c r="P580" s="2">
        <f>IFERROR(O580/M580,0)</f>
        <v>0.48848744288579726</v>
      </c>
      <c r="Q580" s="4">
        <f>YEAR(SalesDataTable[[#This Row],[Order Date]])</f>
        <v>2026</v>
      </c>
      <c r="R580" s="2" t="str">
        <f>"Q"&amp;ROUNDUP(MONTH(SalesDataTable[[#This Row],[Order Date]])/3,0)</f>
        <v>Q2</v>
      </c>
      <c r="S580" s="3">
        <f>MONTH(SalesDataTable[[#This Row],[Order Date]])</f>
        <v>4</v>
      </c>
      <c r="T580" s="2" t="str">
        <f>TEXT(SalesDataTable[[#This Row],[Order Date]],"mmm")</f>
        <v>Apr</v>
      </c>
    </row>
    <row r="581" spans="1:20" ht="15.75" x14ac:dyDescent="0.25">
      <c r="A581" s="9" t="s">
        <v>2180</v>
      </c>
      <c r="B581" s="8">
        <v>46127</v>
      </c>
      <c r="C581" s="7" t="s">
        <v>9</v>
      </c>
      <c r="D581" s="7" t="s">
        <v>30</v>
      </c>
      <c r="E581" s="7" t="s">
        <v>13</v>
      </c>
      <c r="F581" s="7" t="s">
        <v>12</v>
      </c>
      <c r="G581" s="7" t="s">
        <v>29</v>
      </c>
      <c r="H581" s="7" t="s">
        <v>88</v>
      </c>
      <c r="I581" s="3">
        <v>1</v>
      </c>
      <c r="J581" s="5">
        <v>163.16</v>
      </c>
      <c r="K581" s="6">
        <v>0</v>
      </c>
      <c r="L581" s="5">
        <v>88.78</v>
      </c>
      <c r="M581" s="5">
        <f>I581*J581*(1-K581)</f>
        <v>163.16</v>
      </c>
      <c r="N581" s="5">
        <f>I581*L581</f>
        <v>88.78</v>
      </c>
      <c r="O581" s="5">
        <f>M581-N581</f>
        <v>74.38</v>
      </c>
      <c r="P581" s="2">
        <f>IFERROR(O581/M581,0)</f>
        <v>0.45587153714145623</v>
      </c>
      <c r="Q581" s="4">
        <f>YEAR(SalesDataTable[[#This Row],[Order Date]])</f>
        <v>2026</v>
      </c>
      <c r="R581" s="2" t="str">
        <f>"Q"&amp;ROUNDUP(MONTH(SalesDataTable[[#This Row],[Order Date]])/3,0)</f>
        <v>Q2</v>
      </c>
      <c r="S581" s="3">
        <f>MONTH(SalesDataTable[[#This Row],[Order Date]])</f>
        <v>4</v>
      </c>
      <c r="T581" s="2" t="str">
        <f>TEXT(SalesDataTable[[#This Row],[Order Date]],"mmm")</f>
        <v>Apr</v>
      </c>
    </row>
    <row r="582" spans="1:20" ht="15.75" x14ac:dyDescent="0.25">
      <c r="A582" s="9" t="s">
        <v>2179</v>
      </c>
      <c r="B582" s="8">
        <v>46128</v>
      </c>
      <c r="C582" s="7" t="s">
        <v>42</v>
      </c>
      <c r="D582" s="7" t="s">
        <v>41</v>
      </c>
      <c r="E582" s="7" t="s">
        <v>13</v>
      </c>
      <c r="F582" s="7" t="s">
        <v>2</v>
      </c>
      <c r="G582" s="7" t="s">
        <v>29</v>
      </c>
      <c r="H582" s="7" t="s">
        <v>28</v>
      </c>
      <c r="I582" s="3">
        <v>2</v>
      </c>
      <c r="J582" s="5">
        <v>36.68</v>
      </c>
      <c r="K582" s="6">
        <v>0.1</v>
      </c>
      <c r="L582" s="5">
        <v>13.92</v>
      </c>
      <c r="M582" s="5">
        <f>I582*J582*(1-K582)</f>
        <v>66.024000000000001</v>
      </c>
      <c r="N582" s="5">
        <f>I582*L582</f>
        <v>27.84</v>
      </c>
      <c r="O582" s="5">
        <f>M582-N582</f>
        <v>38.183999999999997</v>
      </c>
      <c r="P582" s="2">
        <f>IFERROR(O582/M582,0)</f>
        <v>0.57833515085423481</v>
      </c>
      <c r="Q582" s="4">
        <f>YEAR(SalesDataTable[[#This Row],[Order Date]])</f>
        <v>2026</v>
      </c>
      <c r="R582" s="2" t="str">
        <f>"Q"&amp;ROUNDUP(MONTH(SalesDataTable[[#This Row],[Order Date]])/3,0)</f>
        <v>Q2</v>
      </c>
      <c r="S582" s="3">
        <f>MONTH(SalesDataTable[[#This Row],[Order Date]])</f>
        <v>4</v>
      </c>
      <c r="T582" s="2" t="str">
        <f>TEXT(SalesDataTable[[#This Row],[Order Date]],"mmm")</f>
        <v>Apr</v>
      </c>
    </row>
    <row r="583" spans="1:20" ht="15.75" x14ac:dyDescent="0.25">
      <c r="A583" s="9" t="s">
        <v>2178</v>
      </c>
      <c r="B583" s="8">
        <v>46128</v>
      </c>
      <c r="C583" s="7" t="s">
        <v>15</v>
      </c>
      <c r="D583" s="7" t="s">
        <v>19</v>
      </c>
      <c r="E583" s="7" t="s">
        <v>3</v>
      </c>
      <c r="F583" s="7" t="s">
        <v>2</v>
      </c>
      <c r="G583" s="7" t="s">
        <v>29</v>
      </c>
      <c r="H583" s="7" t="s">
        <v>39</v>
      </c>
      <c r="I583" s="3">
        <v>1</v>
      </c>
      <c r="J583" s="5">
        <v>45.82</v>
      </c>
      <c r="K583" s="6">
        <v>0.1</v>
      </c>
      <c r="L583" s="5">
        <v>18.48</v>
      </c>
      <c r="M583" s="5">
        <f>I583*J583*(1-K583)</f>
        <v>41.238</v>
      </c>
      <c r="N583" s="5">
        <f>I583*L583</f>
        <v>18.48</v>
      </c>
      <c r="O583" s="5">
        <f>M583-N583</f>
        <v>22.757999999999999</v>
      </c>
      <c r="P583" s="2">
        <f>IFERROR(O583/M583,0)</f>
        <v>0.55186963480285167</v>
      </c>
      <c r="Q583" s="4">
        <f>YEAR(SalesDataTable[[#This Row],[Order Date]])</f>
        <v>2026</v>
      </c>
      <c r="R583" s="2" t="str">
        <f>"Q"&amp;ROUNDUP(MONTH(SalesDataTable[[#This Row],[Order Date]])/3,0)</f>
        <v>Q2</v>
      </c>
      <c r="S583" s="3">
        <f>MONTH(SalesDataTable[[#This Row],[Order Date]])</f>
        <v>4</v>
      </c>
      <c r="T583" s="2" t="str">
        <f>TEXT(SalesDataTable[[#This Row],[Order Date]],"mmm")</f>
        <v>Apr</v>
      </c>
    </row>
    <row r="584" spans="1:20" ht="15.75" x14ac:dyDescent="0.25">
      <c r="A584" s="9" t="s">
        <v>2177</v>
      </c>
      <c r="B584" s="8">
        <v>46128</v>
      </c>
      <c r="C584" s="7" t="s">
        <v>42</v>
      </c>
      <c r="D584" s="7" t="s">
        <v>41</v>
      </c>
      <c r="E584" s="7" t="s">
        <v>3</v>
      </c>
      <c r="F584" s="7" t="s">
        <v>23</v>
      </c>
      <c r="G584" s="7" t="s">
        <v>22</v>
      </c>
      <c r="H584" s="7" t="s">
        <v>21</v>
      </c>
      <c r="I584" s="3">
        <v>1</v>
      </c>
      <c r="J584" s="5">
        <v>70.95</v>
      </c>
      <c r="K584" s="6">
        <v>0</v>
      </c>
      <c r="L584" s="5">
        <v>31.43</v>
      </c>
      <c r="M584" s="5">
        <f>I584*J584*(1-K584)</f>
        <v>70.95</v>
      </c>
      <c r="N584" s="5">
        <f>I584*L584</f>
        <v>31.43</v>
      </c>
      <c r="O584" s="5">
        <f>M584-N584</f>
        <v>39.520000000000003</v>
      </c>
      <c r="P584" s="2">
        <f>IFERROR(O584/M584,0)</f>
        <v>0.55701198026779419</v>
      </c>
      <c r="Q584" s="4">
        <f>YEAR(SalesDataTable[[#This Row],[Order Date]])</f>
        <v>2026</v>
      </c>
      <c r="R584" s="2" t="str">
        <f>"Q"&amp;ROUNDUP(MONTH(SalesDataTable[[#This Row],[Order Date]])/3,0)</f>
        <v>Q2</v>
      </c>
      <c r="S584" s="3">
        <f>MONTH(SalesDataTable[[#This Row],[Order Date]])</f>
        <v>4</v>
      </c>
      <c r="T584" s="2" t="str">
        <f>TEXT(SalesDataTable[[#This Row],[Order Date]],"mmm")</f>
        <v>Apr</v>
      </c>
    </row>
    <row r="585" spans="1:20" ht="15.75" x14ac:dyDescent="0.25">
      <c r="A585" s="9" t="s">
        <v>2176</v>
      </c>
      <c r="B585" s="8">
        <v>46128</v>
      </c>
      <c r="C585" s="7" t="s">
        <v>9</v>
      </c>
      <c r="D585" s="7" t="s">
        <v>45</v>
      </c>
      <c r="E585" s="7" t="s">
        <v>3</v>
      </c>
      <c r="F585" s="7" t="s">
        <v>2</v>
      </c>
      <c r="G585" s="7" t="s">
        <v>29</v>
      </c>
      <c r="H585" s="7" t="s">
        <v>39</v>
      </c>
      <c r="I585" s="3">
        <v>1</v>
      </c>
      <c r="J585" s="5">
        <v>46.68</v>
      </c>
      <c r="K585" s="6">
        <v>0.05</v>
      </c>
      <c r="L585" s="5">
        <v>18.350000000000001</v>
      </c>
      <c r="M585" s="5">
        <f>I585*J585*(1-K585)</f>
        <v>44.345999999999997</v>
      </c>
      <c r="N585" s="5">
        <f>I585*L585</f>
        <v>18.350000000000001</v>
      </c>
      <c r="O585" s="5">
        <f>M585-N585</f>
        <v>25.995999999999995</v>
      </c>
      <c r="P585" s="2">
        <f>IFERROR(O585/M585,0)</f>
        <v>0.58620845172056102</v>
      </c>
      <c r="Q585" s="4">
        <f>YEAR(SalesDataTable[[#This Row],[Order Date]])</f>
        <v>2026</v>
      </c>
      <c r="R585" s="2" t="str">
        <f>"Q"&amp;ROUNDUP(MONTH(SalesDataTable[[#This Row],[Order Date]])/3,0)</f>
        <v>Q2</v>
      </c>
      <c r="S585" s="3">
        <f>MONTH(SalesDataTable[[#This Row],[Order Date]])</f>
        <v>4</v>
      </c>
      <c r="T585" s="2" t="str">
        <f>TEXT(SalesDataTable[[#This Row],[Order Date]],"mmm")</f>
        <v>Apr</v>
      </c>
    </row>
    <row r="586" spans="1:20" ht="15.75" x14ac:dyDescent="0.25">
      <c r="A586" s="9" t="s">
        <v>2175</v>
      </c>
      <c r="B586" s="8">
        <v>46128</v>
      </c>
      <c r="C586" s="7" t="s">
        <v>5</v>
      </c>
      <c r="D586" s="7" t="s">
        <v>76</v>
      </c>
      <c r="E586" s="7" t="s">
        <v>3</v>
      </c>
      <c r="F586" s="7" t="s">
        <v>12</v>
      </c>
      <c r="G586" s="7" t="s">
        <v>29</v>
      </c>
      <c r="H586" s="7" t="s">
        <v>88</v>
      </c>
      <c r="I586" s="3">
        <v>5</v>
      </c>
      <c r="J586" s="5">
        <v>164.31</v>
      </c>
      <c r="K586" s="6">
        <v>0.05</v>
      </c>
      <c r="L586" s="5">
        <v>85.41</v>
      </c>
      <c r="M586" s="5">
        <f>I586*J586*(1-K586)</f>
        <v>780.47249999999997</v>
      </c>
      <c r="N586" s="5">
        <f>I586*L586</f>
        <v>427.04999999999995</v>
      </c>
      <c r="O586" s="5">
        <f>M586-N586</f>
        <v>353.42250000000001</v>
      </c>
      <c r="P586" s="2">
        <f>IFERROR(O586/M586,0)</f>
        <v>0.45283145786686912</v>
      </c>
      <c r="Q586" s="4">
        <f>YEAR(SalesDataTable[[#This Row],[Order Date]])</f>
        <v>2026</v>
      </c>
      <c r="R586" s="2" t="str">
        <f>"Q"&amp;ROUNDUP(MONTH(SalesDataTable[[#This Row],[Order Date]])/3,0)</f>
        <v>Q2</v>
      </c>
      <c r="S586" s="3">
        <f>MONTH(SalesDataTable[[#This Row],[Order Date]])</f>
        <v>4</v>
      </c>
      <c r="T586" s="2" t="str">
        <f>TEXT(SalesDataTable[[#This Row],[Order Date]],"mmm")</f>
        <v>Apr</v>
      </c>
    </row>
    <row r="587" spans="1:20" ht="15.75" x14ac:dyDescent="0.25">
      <c r="A587" s="9" t="s">
        <v>2174</v>
      </c>
      <c r="B587" s="8">
        <v>46128</v>
      </c>
      <c r="C587" s="7" t="s">
        <v>9</v>
      </c>
      <c r="D587" s="7" t="s">
        <v>30</v>
      </c>
      <c r="E587" s="7" t="s">
        <v>3</v>
      </c>
      <c r="F587" s="7" t="s">
        <v>12</v>
      </c>
      <c r="G587" s="7" t="s">
        <v>29</v>
      </c>
      <c r="H587" s="7" t="s">
        <v>28</v>
      </c>
      <c r="I587" s="3">
        <v>3</v>
      </c>
      <c r="J587" s="5">
        <v>35.57</v>
      </c>
      <c r="K587" s="6">
        <v>0</v>
      </c>
      <c r="L587" s="5">
        <v>13.67</v>
      </c>
      <c r="M587" s="5">
        <f>I587*J587*(1-K587)</f>
        <v>106.71000000000001</v>
      </c>
      <c r="N587" s="5">
        <f>I587*L587</f>
        <v>41.01</v>
      </c>
      <c r="O587" s="5">
        <f>M587-N587</f>
        <v>65.700000000000017</v>
      </c>
      <c r="P587" s="2">
        <f>IFERROR(O587/M587,0)</f>
        <v>0.61568737700309262</v>
      </c>
      <c r="Q587" s="4">
        <f>YEAR(SalesDataTable[[#This Row],[Order Date]])</f>
        <v>2026</v>
      </c>
      <c r="R587" s="2" t="str">
        <f>"Q"&amp;ROUNDUP(MONTH(SalesDataTable[[#This Row],[Order Date]])/3,0)</f>
        <v>Q2</v>
      </c>
      <c r="S587" s="3">
        <f>MONTH(SalesDataTable[[#This Row],[Order Date]])</f>
        <v>4</v>
      </c>
      <c r="T587" s="2" t="str">
        <f>TEXT(SalesDataTable[[#This Row],[Order Date]],"mmm")</f>
        <v>Apr</v>
      </c>
    </row>
    <row r="588" spans="1:20" ht="15.75" x14ac:dyDescent="0.25">
      <c r="A588" s="9" t="s">
        <v>2173</v>
      </c>
      <c r="B588" s="8">
        <v>46128</v>
      </c>
      <c r="C588" s="7" t="s">
        <v>42</v>
      </c>
      <c r="D588" s="7" t="s">
        <v>95</v>
      </c>
      <c r="E588" s="7" t="s">
        <v>18</v>
      </c>
      <c r="F588" s="7" t="s">
        <v>2</v>
      </c>
      <c r="G588" s="7" t="s">
        <v>29</v>
      </c>
      <c r="H588" s="7" t="s">
        <v>39</v>
      </c>
      <c r="I588" s="3">
        <v>2</v>
      </c>
      <c r="J588" s="5">
        <v>45.51</v>
      </c>
      <c r="K588" s="6">
        <v>0.1</v>
      </c>
      <c r="L588" s="5">
        <v>18.809999999999999</v>
      </c>
      <c r="M588" s="5">
        <f>I588*J588*(1-K588)</f>
        <v>81.917999999999992</v>
      </c>
      <c r="N588" s="5">
        <f>I588*L588</f>
        <v>37.619999999999997</v>
      </c>
      <c r="O588" s="5">
        <f>M588-N588</f>
        <v>44.297999999999995</v>
      </c>
      <c r="P588" s="2">
        <f>IFERROR(O588/M588,0)</f>
        <v>0.54076027246758951</v>
      </c>
      <c r="Q588" s="4">
        <f>YEAR(SalesDataTable[[#This Row],[Order Date]])</f>
        <v>2026</v>
      </c>
      <c r="R588" s="2" t="str">
        <f>"Q"&amp;ROUNDUP(MONTH(SalesDataTable[[#This Row],[Order Date]])/3,0)</f>
        <v>Q2</v>
      </c>
      <c r="S588" s="3">
        <f>MONTH(SalesDataTable[[#This Row],[Order Date]])</f>
        <v>4</v>
      </c>
      <c r="T588" s="2" t="str">
        <f>TEXT(SalesDataTable[[#This Row],[Order Date]],"mmm")</f>
        <v>Apr</v>
      </c>
    </row>
    <row r="589" spans="1:20" ht="15.75" x14ac:dyDescent="0.25">
      <c r="A589" s="9" t="s">
        <v>2172</v>
      </c>
      <c r="B589" s="8">
        <v>46128</v>
      </c>
      <c r="C589" s="7" t="s">
        <v>15</v>
      </c>
      <c r="D589" s="7" t="s">
        <v>61</v>
      </c>
      <c r="E589" s="7" t="s">
        <v>3</v>
      </c>
      <c r="F589" s="7" t="s">
        <v>23</v>
      </c>
      <c r="G589" s="7" t="s">
        <v>26</v>
      </c>
      <c r="H589" s="7" t="s">
        <v>25</v>
      </c>
      <c r="I589" s="3">
        <v>2</v>
      </c>
      <c r="J589" s="5">
        <v>198.32</v>
      </c>
      <c r="K589" s="6">
        <v>0</v>
      </c>
      <c r="L589" s="5">
        <v>106.8</v>
      </c>
      <c r="M589" s="5">
        <f>I589*J589*(1-K589)</f>
        <v>396.64</v>
      </c>
      <c r="N589" s="5">
        <f>I589*L589</f>
        <v>213.6</v>
      </c>
      <c r="O589" s="5">
        <f>M589-N589</f>
        <v>183.04</v>
      </c>
      <c r="P589" s="2">
        <f>IFERROR(O589/M589,0)</f>
        <v>0.46147640177490923</v>
      </c>
      <c r="Q589" s="4">
        <f>YEAR(SalesDataTable[[#This Row],[Order Date]])</f>
        <v>2026</v>
      </c>
      <c r="R589" s="2" t="str">
        <f>"Q"&amp;ROUNDUP(MONTH(SalesDataTable[[#This Row],[Order Date]])/3,0)</f>
        <v>Q2</v>
      </c>
      <c r="S589" s="3">
        <f>MONTH(SalesDataTable[[#This Row],[Order Date]])</f>
        <v>4</v>
      </c>
      <c r="T589" s="2" t="str">
        <f>TEXT(SalesDataTable[[#This Row],[Order Date]],"mmm")</f>
        <v>Apr</v>
      </c>
    </row>
    <row r="590" spans="1:20" ht="15.75" x14ac:dyDescent="0.25">
      <c r="A590" s="9" t="s">
        <v>2171</v>
      </c>
      <c r="B590" s="8">
        <v>46129</v>
      </c>
      <c r="C590" s="7" t="s">
        <v>15</v>
      </c>
      <c r="D590" s="7" t="s">
        <v>61</v>
      </c>
      <c r="E590" s="7" t="s">
        <v>18</v>
      </c>
      <c r="F590" s="7" t="s">
        <v>12</v>
      </c>
      <c r="G590" s="7" t="s">
        <v>29</v>
      </c>
      <c r="H590" s="7" t="s">
        <v>72</v>
      </c>
      <c r="I590" s="3">
        <v>2</v>
      </c>
      <c r="J590" s="5">
        <v>130.94</v>
      </c>
      <c r="K590" s="6">
        <v>0</v>
      </c>
      <c r="L590" s="5">
        <v>67.459999999999994</v>
      </c>
      <c r="M590" s="5">
        <f>I590*J590*(1-K590)</f>
        <v>261.88</v>
      </c>
      <c r="N590" s="5">
        <f>I590*L590</f>
        <v>134.91999999999999</v>
      </c>
      <c r="O590" s="5">
        <f>M590-N590</f>
        <v>126.96000000000001</v>
      </c>
      <c r="P590" s="2">
        <f>IFERROR(O590/M590,0)</f>
        <v>0.48480219948067821</v>
      </c>
      <c r="Q590" s="4">
        <f>YEAR(SalesDataTable[[#This Row],[Order Date]])</f>
        <v>2026</v>
      </c>
      <c r="R590" s="2" t="str">
        <f>"Q"&amp;ROUNDUP(MONTH(SalesDataTable[[#This Row],[Order Date]])/3,0)</f>
        <v>Q2</v>
      </c>
      <c r="S590" s="3">
        <f>MONTH(SalesDataTable[[#This Row],[Order Date]])</f>
        <v>4</v>
      </c>
      <c r="T590" s="2" t="str">
        <f>TEXT(SalesDataTable[[#This Row],[Order Date]],"mmm")</f>
        <v>Apr</v>
      </c>
    </row>
    <row r="591" spans="1:20" ht="15.75" x14ac:dyDescent="0.25">
      <c r="A591" s="9" t="s">
        <v>2170</v>
      </c>
      <c r="B591" s="8">
        <v>46129</v>
      </c>
      <c r="C591" s="7" t="s">
        <v>9</v>
      </c>
      <c r="D591" s="7" t="s">
        <v>45</v>
      </c>
      <c r="E591" s="7" t="s">
        <v>18</v>
      </c>
      <c r="F591" s="7" t="s">
        <v>23</v>
      </c>
      <c r="G591" s="7" t="s">
        <v>29</v>
      </c>
      <c r="H591" s="7" t="s">
        <v>72</v>
      </c>
      <c r="I591" s="3">
        <v>1</v>
      </c>
      <c r="J591" s="5">
        <v>131.62</v>
      </c>
      <c r="K591" s="6">
        <v>0</v>
      </c>
      <c r="L591" s="5">
        <v>66.95</v>
      </c>
      <c r="M591" s="5">
        <f>I591*J591*(1-K591)</f>
        <v>131.62</v>
      </c>
      <c r="N591" s="5">
        <f>I591*L591</f>
        <v>66.95</v>
      </c>
      <c r="O591" s="5">
        <f>M591-N591</f>
        <v>64.67</v>
      </c>
      <c r="P591" s="2">
        <f>IFERROR(O591/M591,0)</f>
        <v>0.49133870232487464</v>
      </c>
      <c r="Q591" s="4">
        <f>YEAR(SalesDataTable[[#This Row],[Order Date]])</f>
        <v>2026</v>
      </c>
      <c r="R591" s="2" t="str">
        <f>"Q"&amp;ROUNDUP(MONTH(SalesDataTable[[#This Row],[Order Date]])/3,0)</f>
        <v>Q2</v>
      </c>
      <c r="S591" s="3">
        <f>MONTH(SalesDataTable[[#This Row],[Order Date]])</f>
        <v>4</v>
      </c>
      <c r="T591" s="2" t="str">
        <f>TEXT(SalesDataTable[[#This Row],[Order Date]],"mmm")</f>
        <v>Apr</v>
      </c>
    </row>
    <row r="592" spans="1:20" ht="15.75" x14ac:dyDescent="0.25">
      <c r="A592" s="9" t="s">
        <v>2169</v>
      </c>
      <c r="B592" s="8">
        <v>46129</v>
      </c>
      <c r="C592" s="7" t="s">
        <v>42</v>
      </c>
      <c r="D592" s="7" t="s">
        <v>95</v>
      </c>
      <c r="E592" s="7" t="s">
        <v>60</v>
      </c>
      <c r="F592" s="7" t="s">
        <v>12</v>
      </c>
      <c r="G592" s="7" t="s">
        <v>29</v>
      </c>
      <c r="H592" s="7" t="s">
        <v>88</v>
      </c>
      <c r="I592" s="3">
        <v>8</v>
      </c>
      <c r="J592" s="5">
        <v>168.34</v>
      </c>
      <c r="K592" s="6">
        <v>0.15</v>
      </c>
      <c r="L592" s="5">
        <v>88.7</v>
      </c>
      <c r="M592" s="5">
        <f>I592*J592*(1-K592)</f>
        <v>1144.712</v>
      </c>
      <c r="N592" s="5">
        <f>I592*L592</f>
        <v>709.6</v>
      </c>
      <c r="O592" s="5">
        <f>M592-N592</f>
        <v>435.11199999999997</v>
      </c>
      <c r="P592" s="2">
        <f>IFERROR(O592/M592,0)</f>
        <v>0.38010608781946897</v>
      </c>
      <c r="Q592" s="4">
        <f>YEAR(SalesDataTable[[#This Row],[Order Date]])</f>
        <v>2026</v>
      </c>
      <c r="R592" s="2" t="str">
        <f>"Q"&amp;ROUNDUP(MONTH(SalesDataTable[[#This Row],[Order Date]])/3,0)</f>
        <v>Q2</v>
      </c>
      <c r="S592" s="3">
        <f>MONTH(SalesDataTable[[#This Row],[Order Date]])</f>
        <v>4</v>
      </c>
      <c r="T592" s="2" t="str">
        <f>TEXT(SalesDataTable[[#This Row],[Order Date]],"mmm")</f>
        <v>Apr</v>
      </c>
    </row>
    <row r="593" spans="1:20" ht="15.75" x14ac:dyDescent="0.25">
      <c r="A593" s="9" t="s">
        <v>2168</v>
      </c>
      <c r="B593" s="8">
        <v>46129</v>
      </c>
      <c r="C593" s="7" t="s">
        <v>9</v>
      </c>
      <c r="D593" s="7" t="s">
        <v>30</v>
      </c>
      <c r="E593" s="7" t="s">
        <v>3</v>
      </c>
      <c r="F593" s="7" t="s">
        <v>23</v>
      </c>
      <c r="G593" s="7" t="s">
        <v>26</v>
      </c>
      <c r="H593" s="7" t="s">
        <v>65</v>
      </c>
      <c r="I593" s="3">
        <v>1</v>
      </c>
      <c r="J593" s="5">
        <v>81.040000000000006</v>
      </c>
      <c r="K593" s="6">
        <v>0</v>
      </c>
      <c r="L593" s="5">
        <v>39.97</v>
      </c>
      <c r="M593" s="5">
        <f>I593*J593*(1-K593)</f>
        <v>81.040000000000006</v>
      </c>
      <c r="N593" s="5">
        <f>I593*L593</f>
        <v>39.97</v>
      </c>
      <c r="O593" s="5">
        <f>M593-N593</f>
        <v>41.070000000000007</v>
      </c>
      <c r="P593" s="2">
        <f>IFERROR(O593/M593,0)</f>
        <v>0.50678677196446209</v>
      </c>
      <c r="Q593" s="4">
        <f>YEAR(SalesDataTable[[#This Row],[Order Date]])</f>
        <v>2026</v>
      </c>
      <c r="R593" s="2" t="str">
        <f>"Q"&amp;ROUNDUP(MONTH(SalesDataTable[[#This Row],[Order Date]])/3,0)</f>
        <v>Q2</v>
      </c>
      <c r="S593" s="3">
        <f>MONTH(SalesDataTable[[#This Row],[Order Date]])</f>
        <v>4</v>
      </c>
      <c r="T593" s="2" t="str">
        <f>TEXT(SalesDataTable[[#This Row],[Order Date]],"mmm")</f>
        <v>Apr</v>
      </c>
    </row>
    <row r="594" spans="1:20" ht="15.75" x14ac:dyDescent="0.25">
      <c r="A594" s="9" t="s">
        <v>2167</v>
      </c>
      <c r="B594" s="8">
        <v>46129</v>
      </c>
      <c r="C594" s="7" t="s">
        <v>15</v>
      </c>
      <c r="D594" s="7" t="s">
        <v>61</v>
      </c>
      <c r="E594" s="7" t="s">
        <v>3</v>
      </c>
      <c r="F594" s="7" t="s">
        <v>12</v>
      </c>
      <c r="G594" s="7" t="s">
        <v>26</v>
      </c>
      <c r="H594" s="7" t="s">
        <v>65</v>
      </c>
      <c r="I594" s="3">
        <v>3</v>
      </c>
      <c r="J594" s="5">
        <v>81.53</v>
      </c>
      <c r="K594" s="6">
        <v>0.05</v>
      </c>
      <c r="L594" s="5">
        <v>38.630000000000003</v>
      </c>
      <c r="M594" s="5">
        <f>I594*J594*(1-K594)</f>
        <v>232.3605</v>
      </c>
      <c r="N594" s="5">
        <f>I594*L594</f>
        <v>115.89000000000001</v>
      </c>
      <c r="O594" s="5">
        <f>M594-N594</f>
        <v>116.47049999999999</v>
      </c>
      <c r="P594" s="2">
        <f>IFERROR(O594/M594,0)</f>
        <v>0.50124913657872139</v>
      </c>
      <c r="Q594" s="4">
        <f>YEAR(SalesDataTable[[#This Row],[Order Date]])</f>
        <v>2026</v>
      </c>
      <c r="R594" s="2" t="str">
        <f>"Q"&amp;ROUNDUP(MONTH(SalesDataTable[[#This Row],[Order Date]])/3,0)</f>
        <v>Q2</v>
      </c>
      <c r="S594" s="3">
        <f>MONTH(SalesDataTable[[#This Row],[Order Date]])</f>
        <v>4</v>
      </c>
      <c r="T594" s="2" t="str">
        <f>TEXT(SalesDataTable[[#This Row],[Order Date]],"mmm")</f>
        <v>Apr</v>
      </c>
    </row>
    <row r="595" spans="1:20" ht="15.75" x14ac:dyDescent="0.25">
      <c r="A595" s="9" t="s">
        <v>2166</v>
      </c>
      <c r="B595" s="8">
        <v>46130</v>
      </c>
      <c r="C595" s="7" t="s">
        <v>5</v>
      </c>
      <c r="D595" s="7" t="s">
        <v>4</v>
      </c>
      <c r="E595" s="7" t="s">
        <v>18</v>
      </c>
      <c r="F595" s="7" t="s">
        <v>23</v>
      </c>
      <c r="G595" s="7" t="s">
        <v>1</v>
      </c>
      <c r="H595" s="7" t="s">
        <v>7</v>
      </c>
      <c r="I595" s="3">
        <v>3</v>
      </c>
      <c r="J595" s="5">
        <v>104.8</v>
      </c>
      <c r="K595" s="6">
        <v>0.1</v>
      </c>
      <c r="L595" s="5">
        <v>50.59</v>
      </c>
      <c r="M595" s="5">
        <f>I595*J595*(1-K595)</f>
        <v>282.95999999999998</v>
      </c>
      <c r="N595" s="5">
        <f>I595*L595</f>
        <v>151.77000000000001</v>
      </c>
      <c r="O595" s="5">
        <f>M595-N595</f>
        <v>131.18999999999997</v>
      </c>
      <c r="P595" s="2">
        <f>IFERROR(O595/M595,0)</f>
        <v>0.46363443596268017</v>
      </c>
      <c r="Q595" s="4">
        <f>YEAR(SalesDataTable[[#This Row],[Order Date]])</f>
        <v>2026</v>
      </c>
      <c r="R595" s="2" t="str">
        <f>"Q"&amp;ROUNDUP(MONTH(SalesDataTable[[#This Row],[Order Date]])/3,0)</f>
        <v>Q2</v>
      </c>
      <c r="S595" s="3">
        <f>MONTH(SalesDataTable[[#This Row],[Order Date]])</f>
        <v>4</v>
      </c>
      <c r="T595" s="2" t="str">
        <f>TEXT(SalesDataTable[[#This Row],[Order Date]],"mmm")</f>
        <v>Apr</v>
      </c>
    </row>
    <row r="596" spans="1:20" ht="15.75" x14ac:dyDescent="0.25">
      <c r="A596" s="9" t="s">
        <v>2165</v>
      </c>
      <c r="B596" s="8">
        <v>46130</v>
      </c>
      <c r="C596" s="7" t="s">
        <v>15</v>
      </c>
      <c r="D596" s="7" t="s">
        <v>61</v>
      </c>
      <c r="E596" s="7" t="s">
        <v>3</v>
      </c>
      <c r="F596" s="7" t="s">
        <v>2</v>
      </c>
      <c r="G596" s="7" t="s">
        <v>34</v>
      </c>
      <c r="H596" s="7" t="s">
        <v>33</v>
      </c>
      <c r="I596" s="3">
        <v>2</v>
      </c>
      <c r="J596" s="5">
        <v>51.24</v>
      </c>
      <c r="K596" s="6">
        <v>0</v>
      </c>
      <c r="L596" s="5">
        <v>22.52</v>
      </c>
      <c r="M596" s="5">
        <f>I596*J596*(1-K596)</f>
        <v>102.48</v>
      </c>
      <c r="N596" s="5">
        <f>I596*L596</f>
        <v>45.04</v>
      </c>
      <c r="O596" s="5">
        <f>M596-N596</f>
        <v>57.440000000000005</v>
      </c>
      <c r="P596" s="2">
        <f>IFERROR(O596/M596,0)</f>
        <v>0.56049960967993762</v>
      </c>
      <c r="Q596" s="4">
        <f>YEAR(SalesDataTable[[#This Row],[Order Date]])</f>
        <v>2026</v>
      </c>
      <c r="R596" s="2" t="str">
        <f>"Q"&amp;ROUNDUP(MONTH(SalesDataTable[[#This Row],[Order Date]])/3,0)</f>
        <v>Q2</v>
      </c>
      <c r="S596" s="3">
        <f>MONTH(SalesDataTable[[#This Row],[Order Date]])</f>
        <v>4</v>
      </c>
      <c r="T596" s="2" t="str">
        <f>TEXT(SalesDataTable[[#This Row],[Order Date]],"mmm")</f>
        <v>Apr</v>
      </c>
    </row>
    <row r="597" spans="1:20" ht="15.75" x14ac:dyDescent="0.25">
      <c r="A597" s="9" t="s">
        <v>2164</v>
      </c>
      <c r="B597" s="8">
        <v>46130</v>
      </c>
      <c r="C597" s="7" t="s">
        <v>5</v>
      </c>
      <c r="D597" s="7" t="s">
        <v>4</v>
      </c>
      <c r="E597" s="7" t="s">
        <v>13</v>
      </c>
      <c r="F597" s="7" t="s">
        <v>23</v>
      </c>
      <c r="G597" s="7" t="s">
        <v>26</v>
      </c>
      <c r="H597" s="7" t="s">
        <v>50</v>
      </c>
      <c r="I597" s="3">
        <v>1</v>
      </c>
      <c r="J597" s="5">
        <v>120.52</v>
      </c>
      <c r="K597" s="6">
        <v>0.1</v>
      </c>
      <c r="L597" s="5">
        <v>59.01</v>
      </c>
      <c r="M597" s="5">
        <f>I597*J597*(1-K597)</f>
        <v>108.468</v>
      </c>
      <c r="N597" s="5">
        <f>I597*L597</f>
        <v>59.01</v>
      </c>
      <c r="O597" s="5">
        <f>M597-N597</f>
        <v>49.458000000000006</v>
      </c>
      <c r="P597" s="2">
        <f>IFERROR(O597/M597,0)</f>
        <v>0.45596858059519862</v>
      </c>
      <c r="Q597" s="4">
        <f>YEAR(SalesDataTable[[#This Row],[Order Date]])</f>
        <v>2026</v>
      </c>
      <c r="R597" s="2" t="str">
        <f>"Q"&amp;ROUNDUP(MONTH(SalesDataTable[[#This Row],[Order Date]])/3,0)</f>
        <v>Q2</v>
      </c>
      <c r="S597" s="3">
        <f>MONTH(SalesDataTable[[#This Row],[Order Date]])</f>
        <v>4</v>
      </c>
      <c r="T597" s="2" t="str">
        <f>TEXT(SalesDataTable[[#This Row],[Order Date]],"mmm")</f>
        <v>Apr</v>
      </c>
    </row>
    <row r="598" spans="1:20" ht="15.75" x14ac:dyDescent="0.25">
      <c r="A598" s="9" t="s">
        <v>2163</v>
      </c>
      <c r="B598" s="8">
        <v>46130</v>
      </c>
      <c r="C598" s="7" t="s">
        <v>15</v>
      </c>
      <c r="D598" s="7" t="s">
        <v>61</v>
      </c>
      <c r="E598" s="7" t="s">
        <v>13</v>
      </c>
      <c r="F598" s="7" t="s">
        <v>23</v>
      </c>
      <c r="G598" s="7" t="s">
        <v>26</v>
      </c>
      <c r="H598" s="7" t="s">
        <v>65</v>
      </c>
      <c r="I598" s="3">
        <v>1</v>
      </c>
      <c r="J598" s="5">
        <v>80.98</v>
      </c>
      <c r="K598" s="6">
        <v>0</v>
      </c>
      <c r="L598" s="5">
        <v>40.19</v>
      </c>
      <c r="M598" s="5">
        <f>I598*J598*(1-K598)</f>
        <v>80.98</v>
      </c>
      <c r="N598" s="5">
        <f>I598*L598</f>
        <v>40.19</v>
      </c>
      <c r="O598" s="5">
        <f>M598-N598</f>
        <v>40.790000000000006</v>
      </c>
      <c r="P598" s="2">
        <f>IFERROR(O598/M598,0)</f>
        <v>0.50370461842430236</v>
      </c>
      <c r="Q598" s="4">
        <f>YEAR(SalesDataTable[[#This Row],[Order Date]])</f>
        <v>2026</v>
      </c>
      <c r="R598" s="2" t="str">
        <f>"Q"&amp;ROUNDUP(MONTH(SalesDataTable[[#This Row],[Order Date]])/3,0)</f>
        <v>Q2</v>
      </c>
      <c r="S598" s="3">
        <f>MONTH(SalesDataTable[[#This Row],[Order Date]])</f>
        <v>4</v>
      </c>
      <c r="T598" s="2" t="str">
        <f>TEXT(SalesDataTable[[#This Row],[Order Date]],"mmm")</f>
        <v>Apr</v>
      </c>
    </row>
    <row r="599" spans="1:20" ht="15.75" x14ac:dyDescent="0.25">
      <c r="A599" s="9" t="s">
        <v>2162</v>
      </c>
      <c r="B599" s="8">
        <v>46130</v>
      </c>
      <c r="C599" s="7" t="s">
        <v>5</v>
      </c>
      <c r="D599" s="7" t="s">
        <v>66</v>
      </c>
      <c r="E599" s="7" t="s">
        <v>3</v>
      </c>
      <c r="F599" s="7" t="s">
        <v>12</v>
      </c>
      <c r="G599" s="7" t="s">
        <v>26</v>
      </c>
      <c r="H599" s="7" t="s">
        <v>65</v>
      </c>
      <c r="I599" s="3">
        <v>2</v>
      </c>
      <c r="J599" s="5">
        <v>82.58</v>
      </c>
      <c r="K599" s="6">
        <v>0.1</v>
      </c>
      <c r="L599" s="5">
        <v>39.93</v>
      </c>
      <c r="M599" s="5">
        <f>I599*J599*(1-K599)</f>
        <v>148.64400000000001</v>
      </c>
      <c r="N599" s="5">
        <f>I599*L599</f>
        <v>79.86</v>
      </c>
      <c r="O599" s="5">
        <f>M599-N599</f>
        <v>68.784000000000006</v>
      </c>
      <c r="P599" s="2">
        <f>IFERROR(O599/M599,0)</f>
        <v>0.46274319851457174</v>
      </c>
      <c r="Q599" s="4">
        <f>YEAR(SalesDataTable[[#This Row],[Order Date]])</f>
        <v>2026</v>
      </c>
      <c r="R599" s="2" t="str">
        <f>"Q"&amp;ROUNDUP(MONTH(SalesDataTable[[#This Row],[Order Date]])/3,0)</f>
        <v>Q2</v>
      </c>
      <c r="S599" s="3">
        <f>MONTH(SalesDataTable[[#This Row],[Order Date]])</f>
        <v>4</v>
      </c>
      <c r="T599" s="2" t="str">
        <f>TEXT(SalesDataTable[[#This Row],[Order Date]],"mmm")</f>
        <v>Apr</v>
      </c>
    </row>
    <row r="600" spans="1:20" ht="15.75" x14ac:dyDescent="0.25">
      <c r="A600" s="9" t="s">
        <v>2161</v>
      </c>
      <c r="B600" s="8">
        <v>46130</v>
      </c>
      <c r="C600" s="7" t="s">
        <v>15</v>
      </c>
      <c r="D600" s="7" t="s">
        <v>61</v>
      </c>
      <c r="E600" s="7" t="s">
        <v>3</v>
      </c>
      <c r="F600" s="7" t="s">
        <v>2</v>
      </c>
      <c r="G600" s="7" t="s">
        <v>26</v>
      </c>
      <c r="H600" s="7" t="s">
        <v>25</v>
      </c>
      <c r="I600" s="3">
        <v>2</v>
      </c>
      <c r="J600" s="5">
        <v>200.36</v>
      </c>
      <c r="K600" s="6">
        <v>0</v>
      </c>
      <c r="L600" s="5">
        <v>105.12</v>
      </c>
      <c r="M600" s="5">
        <f>I600*J600*(1-K600)</f>
        <v>400.72</v>
      </c>
      <c r="N600" s="5">
        <f>I600*L600</f>
        <v>210.24</v>
      </c>
      <c r="O600" s="5">
        <f>M600-N600</f>
        <v>190.48000000000002</v>
      </c>
      <c r="P600" s="2">
        <f>IFERROR(O600/M600,0)</f>
        <v>0.47534438011579161</v>
      </c>
      <c r="Q600" s="4">
        <f>YEAR(SalesDataTable[[#This Row],[Order Date]])</f>
        <v>2026</v>
      </c>
      <c r="R600" s="2" t="str">
        <f>"Q"&amp;ROUNDUP(MONTH(SalesDataTable[[#This Row],[Order Date]])/3,0)</f>
        <v>Q2</v>
      </c>
      <c r="S600" s="3">
        <f>MONTH(SalesDataTable[[#This Row],[Order Date]])</f>
        <v>4</v>
      </c>
      <c r="T600" s="2" t="str">
        <f>TEXT(SalesDataTable[[#This Row],[Order Date]],"mmm")</f>
        <v>Apr</v>
      </c>
    </row>
    <row r="601" spans="1:20" ht="15.75" x14ac:dyDescent="0.25">
      <c r="A601" s="9" t="s">
        <v>2160</v>
      </c>
      <c r="B601" s="8">
        <v>46130</v>
      </c>
      <c r="C601" s="7" t="s">
        <v>5</v>
      </c>
      <c r="D601" s="7" t="s">
        <v>69</v>
      </c>
      <c r="E601" s="7" t="s">
        <v>3</v>
      </c>
      <c r="F601" s="7" t="s">
        <v>23</v>
      </c>
      <c r="G601" s="7" t="s">
        <v>26</v>
      </c>
      <c r="H601" s="7" t="s">
        <v>25</v>
      </c>
      <c r="I601" s="3">
        <v>1</v>
      </c>
      <c r="J601" s="5">
        <v>196.24</v>
      </c>
      <c r="K601" s="6">
        <v>0</v>
      </c>
      <c r="L601" s="5">
        <v>106.34</v>
      </c>
      <c r="M601" s="5">
        <f>I601*J601*(1-K601)</f>
        <v>196.24</v>
      </c>
      <c r="N601" s="5">
        <f>I601*L601</f>
        <v>106.34</v>
      </c>
      <c r="O601" s="5">
        <f>M601-N601</f>
        <v>89.9</v>
      </c>
      <c r="P601" s="2">
        <f>IFERROR(O601/M601,0)</f>
        <v>0.45811251528740321</v>
      </c>
      <c r="Q601" s="4">
        <f>YEAR(SalesDataTable[[#This Row],[Order Date]])</f>
        <v>2026</v>
      </c>
      <c r="R601" s="2" t="str">
        <f>"Q"&amp;ROUNDUP(MONTH(SalesDataTable[[#This Row],[Order Date]])/3,0)</f>
        <v>Q2</v>
      </c>
      <c r="S601" s="3">
        <f>MONTH(SalesDataTable[[#This Row],[Order Date]])</f>
        <v>4</v>
      </c>
      <c r="T601" s="2" t="str">
        <f>TEXT(SalesDataTable[[#This Row],[Order Date]],"mmm")</f>
        <v>Apr</v>
      </c>
    </row>
    <row r="602" spans="1:20" ht="15.75" x14ac:dyDescent="0.25">
      <c r="A602" s="9" t="s">
        <v>2159</v>
      </c>
      <c r="B602" s="8">
        <v>46130</v>
      </c>
      <c r="C602" s="7" t="s">
        <v>42</v>
      </c>
      <c r="D602" s="7" t="s">
        <v>41</v>
      </c>
      <c r="E602" s="7" t="s">
        <v>3</v>
      </c>
      <c r="F602" s="7" t="s">
        <v>12</v>
      </c>
      <c r="G602" s="7" t="s">
        <v>22</v>
      </c>
      <c r="H602" s="7" t="s">
        <v>44</v>
      </c>
      <c r="I602" s="3">
        <v>1</v>
      </c>
      <c r="J602" s="5">
        <v>93.32</v>
      </c>
      <c r="K602" s="6">
        <v>0</v>
      </c>
      <c r="L602" s="5">
        <v>44.82</v>
      </c>
      <c r="M602" s="5">
        <f>I602*J602*(1-K602)</f>
        <v>93.32</v>
      </c>
      <c r="N602" s="5">
        <f>I602*L602</f>
        <v>44.82</v>
      </c>
      <c r="O602" s="5">
        <f>M602-N602</f>
        <v>48.499999999999993</v>
      </c>
      <c r="P602" s="2">
        <f>IFERROR(O602/M602,0)</f>
        <v>0.51971710244320612</v>
      </c>
      <c r="Q602" s="4">
        <f>YEAR(SalesDataTable[[#This Row],[Order Date]])</f>
        <v>2026</v>
      </c>
      <c r="R602" s="2" t="str">
        <f>"Q"&amp;ROUNDUP(MONTH(SalesDataTable[[#This Row],[Order Date]])/3,0)</f>
        <v>Q2</v>
      </c>
      <c r="S602" s="3">
        <f>MONTH(SalesDataTable[[#This Row],[Order Date]])</f>
        <v>4</v>
      </c>
      <c r="T602" s="2" t="str">
        <f>TEXT(SalesDataTable[[#This Row],[Order Date]],"mmm")</f>
        <v>Apr</v>
      </c>
    </row>
    <row r="603" spans="1:20" ht="15.75" x14ac:dyDescent="0.25">
      <c r="A603" s="9" t="s">
        <v>2158</v>
      </c>
      <c r="B603" s="8">
        <v>46131</v>
      </c>
      <c r="C603" s="7" t="s">
        <v>15</v>
      </c>
      <c r="D603" s="7" t="s">
        <v>14</v>
      </c>
      <c r="E603" s="7" t="s">
        <v>3</v>
      </c>
      <c r="F603" s="7" t="s">
        <v>23</v>
      </c>
      <c r="G603" s="7" t="s">
        <v>1</v>
      </c>
      <c r="H603" s="7" t="s">
        <v>7</v>
      </c>
      <c r="I603" s="3">
        <v>2</v>
      </c>
      <c r="J603" s="5">
        <v>101.61</v>
      </c>
      <c r="K603" s="6">
        <v>0</v>
      </c>
      <c r="L603" s="5">
        <v>49.9</v>
      </c>
      <c r="M603" s="5">
        <f>I603*J603*(1-K603)</f>
        <v>203.22</v>
      </c>
      <c r="N603" s="5">
        <f>I603*L603</f>
        <v>99.8</v>
      </c>
      <c r="O603" s="5">
        <f>M603-N603</f>
        <v>103.42</v>
      </c>
      <c r="P603" s="2">
        <f>IFERROR(O603/M603,0)</f>
        <v>0.50890660368074014</v>
      </c>
      <c r="Q603" s="4">
        <f>YEAR(SalesDataTable[[#This Row],[Order Date]])</f>
        <v>2026</v>
      </c>
      <c r="R603" s="2" t="str">
        <f>"Q"&amp;ROUNDUP(MONTH(SalesDataTable[[#This Row],[Order Date]])/3,0)</f>
        <v>Q2</v>
      </c>
      <c r="S603" s="3">
        <f>MONTH(SalesDataTable[[#This Row],[Order Date]])</f>
        <v>4</v>
      </c>
      <c r="T603" s="2" t="str">
        <f>TEXT(SalesDataTable[[#This Row],[Order Date]],"mmm")</f>
        <v>Apr</v>
      </c>
    </row>
    <row r="604" spans="1:20" ht="15.75" x14ac:dyDescent="0.25">
      <c r="A604" s="9" t="s">
        <v>2157</v>
      </c>
      <c r="B604" s="8">
        <v>46131</v>
      </c>
      <c r="C604" s="7" t="s">
        <v>9</v>
      </c>
      <c r="D604" s="7" t="s">
        <v>47</v>
      </c>
      <c r="E604" s="7" t="s">
        <v>3</v>
      </c>
      <c r="F604" s="7" t="s">
        <v>23</v>
      </c>
      <c r="G604" s="7" t="s">
        <v>1</v>
      </c>
      <c r="H604" s="7" t="s">
        <v>7</v>
      </c>
      <c r="I604" s="3">
        <v>1</v>
      </c>
      <c r="J604" s="5">
        <v>104.91</v>
      </c>
      <c r="K604" s="6">
        <v>0</v>
      </c>
      <c r="L604" s="5">
        <v>51.68</v>
      </c>
      <c r="M604" s="5">
        <f>I604*J604*(1-K604)</f>
        <v>104.91</v>
      </c>
      <c r="N604" s="5">
        <f>I604*L604</f>
        <v>51.68</v>
      </c>
      <c r="O604" s="5">
        <f>M604-N604</f>
        <v>53.23</v>
      </c>
      <c r="P604" s="2">
        <f>IFERROR(O604/M604,0)</f>
        <v>0.50738728433895719</v>
      </c>
      <c r="Q604" s="4">
        <f>YEAR(SalesDataTable[[#This Row],[Order Date]])</f>
        <v>2026</v>
      </c>
      <c r="R604" s="2" t="str">
        <f>"Q"&amp;ROUNDUP(MONTH(SalesDataTable[[#This Row],[Order Date]])/3,0)</f>
        <v>Q2</v>
      </c>
      <c r="S604" s="3">
        <f>MONTH(SalesDataTable[[#This Row],[Order Date]])</f>
        <v>4</v>
      </c>
      <c r="T604" s="2" t="str">
        <f>TEXT(SalesDataTable[[#This Row],[Order Date]],"mmm")</f>
        <v>Apr</v>
      </c>
    </row>
    <row r="605" spans="1:20" ht="15.75" x14ac:dyDescent="0.25">
      <c r="A605" s="9" t="s">
        <v>2156</v>
      </c>
      <c r="B605" s="8">
        <v>46131</v>
      </c>
      <c r="C605" s="7" t="s">
        <v>5</v>
      </c>
      <c r="D605" s="7" t="s">
        <v>66</v>
      </c>
      <c r="E605" s="7" t="s">
        <v>60</v>
      </c>
      <c r="F605" s="7" t="s">
        <v>12</v>
      </c>
      <c r="G605" s="7" t="s">
        <v>34</v>
      </c>
      <c r="H605" s="7" t="s">
        <v>83</v>
      </c>
      <c r="I605" s="3">
        <v>8</v>
      </c>
      <c r="J605" s="5">
        <v>39.99</v>
      </c>
      <c r="K605" s="6">
        <v>0.15</v>
      </c>
      <c r="L605" s="5">
        <v>14.92</v>
      </c>
      <c r="M605" s="5">
        <f>I605*J605*(1-K605)</f>
        <v>271.93200000000002</v>
      </c>
      <c r="N605" s="5">
        <f>I605*L605</f>
        <v>119.36</v>
      </c>
      <c r="O605" s="5">
        <f>M605-N605</f>
        <v>152.572</v>
      </c>
      <c r="P605" s="2">
        <f>IFERROR(O605/M605,0)</f>
        <v>0.56106673727255341</v>
      </c>
      <c r="Q605" s="4">
        <f>YEAR(SalesDataTable[[#This Row],[Order Date]])</f>
        <v>2026</v>
      </c>
      <c r="R605" s="2" t="str">
        <f>"Q"&amp;ROUNDUP(MONTH(SalesDataTable[[#This Row],[Order Date]])/3,0)</f>
        <v>Q2</v>
      </c>
      <c r="S605" s="3">
        <f>MONTH(SalesDataTable[[#This Row],[Order Date]])</f>
        <v>4</v>
      </c>
      <c r="T605" s="2" t="str">
        <f>TEXT(SalesDataTable[[#This Row],[Order Date]],"mmm")</f>
        <v>Apr</v>
      </c>
    </row>
    <row r="606" spans="1:20" ht="15.75" x14ac:dyDescent="0.25">
      <c r="A606" s="9" t="s">
        <v>2155</v>
      </c>
      <c r="B606" s="8">
        <v>46131</v>
      </c>
      <c r="C606" s="7" t="s">
        <v>9</v>
      </c>
      <c r="D606" s="7" t="s">
        <v>8</v>
      </c>
      <c r="E606" s="7" t="s">
        <v>13</v>
      </c>
      <c r="F606" s="7" t="s">
        <v>2</v>
      </c>
      <c r="G606" s="7" t="s">
        <v>29</v>
      </c>
      <c r="H606" s="7" t="s">
        <v>72</v>
      </c>
      <c r="I606" s="3">
        <v>1</v>
      </c>
      <c r="J606" s="5">
        <v>136.01</v>
      </c>
      <c r="K606" s="6">
        <v>0</v>
      </c>
      <c r="L606" s="5">
        <v>66.59</v>
      </c>
      <c r="M606" s="5">
        <f>I606*J606*(1-K606)</f>
        <v>136.01</v>
      </c>
      <c r="N606" s="5">
        <f>I606*L606</f>
        <v>66.59</v>
      </c>
      <c r="O606" s="5">
        <f>M606-N606</f>
        <v>69.419999999999987</v>
      </c>
      <c r="P606" s="2">
        <f>IFERROR(O606/M606,0)</f>
        <v>0.51040364679067707</v>
      </c>
      <c r="Q606" s="4">
        <f>YEAR(SalesDataTable[[#This Row],[Order Date]])</f>
        <v>2026</v>
      </c>
      <c r="R606" s="2" t="str">
        <f>"Q"&amp;ROUNDUP(MONTH(SalesDataTable[[#This Row],[Order Date]])/3,0)</f>
        <v>Q2</v>
      </c>
      <c r="S606" s="3">
        <f>MONTH(SalesDataTable[[#This Row],[Order Date]])</f>
        <v>4</v>
      </c>
      <c r="T606" s="2" t="str">
        <f>TEXT(SalesDataTable[[#This Row],[Order Date]],"mmm")</f>
        <v>Apr</v>
      </c>
    </row>
    <row r="607" spans="1:20" ht="15.75" x14ac:dyDescent="0.25">
      <c r="A607" s="9" t="s">
        <v>2154</v>
      </c>
      <c r="B607" s="8">
        <v>46131</v>
      </c>
      <c r="C607" s="7" t="s">
        <v>42</v>
      </c>
      <c r="D607" s="7" t="s">
        <v>95</v>
      </c>
      <c r="E607" s="7" t="s">
        <v>60</v>
      </c>
      <c r="F607" s="7" t="s">
        <v>12</v>
      </c>
      <c r="G607" s="7" t="s">
        <v>26</v>
      </c>
      <c r="H607" s="7" t="s">
        <v>50</v>
      </c>
      <c r="I607" s="3">
        <v>15</v>
      </c>
      <c r="J607" s="5">
        <v>122.1</v>
      </c>
      <c r="K607" s="6">
        <v>0.15</v>
      </c>
      <c r="L607" s="5">
        <v>62.33</v>
      </c>
      <c r="M607" s="5">
        <f>I607*J607*(1-K607)</f>
        <v>1556.7749999999999</v>
      </c>
      <c r="N607" s="5">
        <f>I607*L607</f>
        <v>934.94999999999993</v>
      </c>
      <c r="O607" s="5">
        <f>M607-N607</f>
        <v>621.82499999999993</v>
      </c>
      <c r="P607" s="2">
        <f>IFERROR(O607/M607,0)</f>
        <v>0.39943151707857588</v>
      </c>
      <c r="Q607" s="4">
        <f>YEAR(SalesDataTable[[#This Row],[Order Date]])</f>
        <v>2026</v>
      </c>
      <c r="R607" s="2" t="str">
        <f>"Q"&amp;ROUNDUP(MONTH(SalesDataTable[[#This Row],[Order Date]])/3,0)</f>
        <v>Q2</v>
      </c>
      <c r="S607" s="3">
        <f>MONTH(SalesDataTable[[#This Row],[Order Date]])</f>
        <v>4</v>
      </c>
      <c r="T607" s="2" t="str">
        <f>TEXT(SalesDataTable[[#This Row],[Order Date]],"mmm")</f>
        <v>Apr</v>
      </c>
    </row>
    <row r="608" spans="1:20" ht="15.75" x14ac:dyDescent="0.25">
      <c r="A608" s="9" t="s">
        <v>2153</v>
      </c>
      <c r="B608" s="8">
        <v>46131</v>
      </c>
      <c r="C608" s="7" t="s">
        <v>42</v>
      </c>
      <c r="D608" s="7" t="s">
        <v>41</v>
      </c>
      <c r="E608" s="7" t="s">
        <v>18</v>
      </c>
      <c r="F608" s="7" t="s">
        <v>23</v>
      </c>
      <c r="G608" s="7" t="s">
        <v>26</v>
      </c>
      <c r="H608" s="7" t="s">
        <v>56</v>
      </c>
      <c r="I608" s="3">
        <v>4</v>
      </c>
      <c r="J608" s="5">
        <v>341.75</v>
      </c>
      <c r="K608" s="6">
        <v>0.1</v>
      </c>
      <c r="L608" s="5">
        <v>191.91</v>
      </c>
      <c r="M608" s="5">
        <f>I608*J608*(1-K608)</f>
        <v>1230.3</v>
      </c>
      <c r="N608" s="5">
        <f>I608*L608</f>
        <v>767.64</v>
      </c>
      <c r="O608" s="5">
        <f>M608-N608</f>
        <v>462.65999999999997</v>
      </c>
      <c r="P608" s="2">
        <f>IFERROR(O608/M608,0)</f>
        <v>0.37605462082418922</v>
      </c>
      <c r="Q608" s="4">
        <f>YEAR(SalesDataTable[[#This Row],[Order Date]])</f>
        <v>2026</v>
      </c>
      <c r="R608" s="2" t="str">
        <f>"Q"&amp;ROUNDUP(MONTH(SalesDataTable[[#This Row],[Order Date]])/3,0)</f>
        <v>Q2</v>
      </c>
      <c r="S608" s="3">
        <f>MONTH(SalesDataTable[[#This Row],[Order Date]])</f>
        <v>4</v>
      </c>
      <c r="T608" s="2" t="str">
        <f>TEXT(SalesDataTable[[#This Row],[Order Date]],"mmm")</f>
        <v>Apr</v>
      </c>
    </row>
    <row r="609" spans="1:20" ht="15.75" x14ac:dyDescent="0.25">
      <c r="A609" s="9" t="s">
        <v>2152</v>
      </c>
      <c r="B609" s="8">
        <v>46131</v>
      </c>
      <c r="C609" s="7" t="s">
        <v>15</v>
      </c>
      <c r="D609" s="7" t="s">
        <v>19</v>
      </c>
      <c r="E609" s="7" t="s">
        <v>13</v>
      </c>
      <c r="F609" s="7" t="s">
        <v>23</v>
      </c>
      <c r="G609" s="7" t="s">
        <v>22</v>
      </c>
      <c r="H609" s="7" t="s">
        <v>92</v>
      </c>
      <c r="I609" s="3">
        <v>3</v>
      </c>
      <c r="J609" s="5">
        <v>156.16</v>
      </c>
      <c r="K609" s="6">
        <v>0.05</v>
      </c>
      <c r="L609" s="5">
        <v>77.81</v>
      </c>
      <c r="M609" s="5">
        <f>I609*J609*(1-K609)</f>
        <v>445.05599999999998</v>
      </c>
      <c r="N609" s="5">
        <f>I609*L609</f>
        <v>233.43</v>
      </c>
      <c r="O609" s="5">
        <f>M609-N609</f>
        <v>211.62599999999998</v>
      </c>
      <c r="P609" s="2">
        <f>IFERROR(O609/M609,0)</f>
        <v>0.47550420621225192</v>
      </c>
      <c r="Q609" s="4">
        <f>YEAR(SalesDataTable[[#This Row],[Order Date]])</f>
        <v>2026</v>
      </c>
      <c r="R609" s="2" t="str">
        <f>"Q"&amp;ROUNDUP(MONTH(SalesDataTable[[#This Row],[Order Date]])/3,0)</f>
        <v>Q2</v>
      </c>
      <c r="S609" s="3">
        <f>MONTH(SalesDataTable[[#This Row],[Order Date]])</f>
        <v>4</v>
      </c>
      <c r="T609" s="2" t="str">
        <f>TEXT(SalesDataTable[[#This Row],[Order Date]],"mmm")</f>
        <v>Apr</v>
      </c>
    </row>
    <row r="610" spans="1:20" ht="15.75" x14ac:dyDescent="0.25">
      <c r="A610" s="9" t="s">
        <v>2151</v>
      </c>
      <c r="B610" s="8">
        <v>46131</v>
      </c>
      <c r="C610" s="7" t="s">
        <v>42</v>
      </c>
      <c r="D610" s="7" t="s">
        <v>41</v>
      </c>
      <c r="E610" s="7" t="s">
        <v>3</v>
      </c>
      <c r="F610" s="7" t="s">
        <v>23</v>
      </c>
      <c r="G610" s="7" t="s">
        <v>29</v>
      </c>
      <c r="H610" s="7" t="s">
        <v>72</v>
      </c>
      <c r="I610" s="3">
        <v>2</v>
      </c>
      <c r="J610" s="5">
        <v>132.53</v>
      </c>
      <c r="K610" s="6">
        <v>0.05</v>
      </c>
      <c r="L610" s="5">
        <v>66.39</v>
      </c>
      <c r="M610" s="5">
        <f>I610*J610*(1-K610)</f>
        <v>251.80699999999999</v>
      </c>
      <c r="N610" s="5">
        <f>I610*L610</f>
        <v>132.78</v>
      </c>
      <c r="O610" s="5">
        <f>M610-N610</f>
        <v>119.02699999999999</v>
      </c>
      <c r="P610" s="2">
        <f>IFERROR(O610/M610,0)</f>
        <v>0.47269138665724142</v>
      </c>
      <c r="Q610" s="4">
        <f>YEAR(SalesDataTable[[#This Row],[Order Date]])</f>
        <v>2026</v>
      </c>
      <c r="R610" s="2" t="str">
        <f>"Q"&amp;ROUNDUP(MONTH(SalesDataTable[[#This Row],[Order Date]])/3,0)</f>
        <v>Q2</v>
      </c>
      <c r="S610" s="3">
        <f>MONTH(SalesDataTable[[#This Row],[Order Date]])</f>
        <v>4</v>
      </c>
      <c r="T610" s="2" t="str">
        <f>TEXT(SalesDataTable[[#This Row],[Order Date]],"mmm")</f>
        <v>Apr</v>
      </c>
    </row>
    <row r="611" spans="1:20" ht="15.75" x14ac:dyDescent="0.25">
      <c r="A611" s="9" t="s">
        <v>2150</v>
      </c>
      <c r="B611" s="8">
        <v>46131</v>
      </c>
      <c r="C611" s="7" t="s">
        <v>5</v>
      </c>
      <c r="D611" s="7" t="s">
        <v>114</v>
      </c>
      <c r="E611" s="7" t="s">
        <v>3</v>
      </c>
      <c r="F611" s="7" t="s">
        <v>23</v>
      </c>
      <c r="G611" s="7" t="s">
        <v>29</v>
      </c>
      <c r="H611" s="7" t="s">
        <v>39</v>
      </c>
      <c r="I611" s="3">
        <v>3</v>
      </c>
      <c r="J611" s="5">
        <v>45.79</v>
      </c>
      <c r="K611" s="6">
        <v>0</v>
      </c>
      <c r="L611" s="5">
        <v>17.98</v>
      </c>
      <c r="M611" s="5">
        <f>I611*J611*(1-K611)</f>
        <v>137.37</v>
      </c>
      <c r="N611" s="5">
        <f>I611*L611</f>
        <v>53.94</v>
      </c>
      <c r="O611" s="5">
        <f>M611-N611</f>
        <v>83.43</v>
      </c>
      <c r="P611" s="2">
        <f>IFERROR(O611/M611,0)</f>
        <v>0.60733784669141733</v>
      </c>
      <c r="Q611" s="4">
        <f>YEAR(SalesDataTable[[#This Row],[Order Date]])</f>
        <v>2026</v>
      </c>
      <c r="R611" s="2" t="str">
        <f>"Q"&amp;ROUNDUP(MONTH(SalesDataTable[[#This Row],[Order Date]])/3,0)</f>
        <v>Q2</v>
      </c>
      <c r="S611" s="3">
        <f>MONTH(SalesDataTable[[#This Row],[Order Date]])</f>
        <v>4</v>
      </c>
      <c r="T611" s="2" t="str">
        <f>TEXT(SalesDataTable[[#This Row],[Order Date]],"mmm")</f>
        <v>Apr</v>
      </c>
    </row>
    <row r="612" spans="1:20" ht="15.75" x14ac:dyDescent="0.25">
      <c r="A612" s="9" t="s">
        <v>2149</v>
      </c>
      <c r="B612" s="8">
        <v>46131</v>
      </c>
      <c r="C612" s="7" t="s">
        <v>42</v>
      </c>
      <c r="D612" s="7" t="s">
        <v>41</v>
      </c>
      <c r="E612" s="7" t="s">
        <v>3</v>
      </c>
      <c r="F612" s="7" t="s">
        <v>2</v>
      </c>
      <c r="G612" s="7" t="s">
        <v>29</v>
      </c>
      <c r="H612" s="7" t="s">
        <v>72</v>
      </c>
      <c r="I612" s="3">
        <v>2</v>
      </c>
      <c r="J612" s="5">
        <v>133.97</v>
      </c>
      <c r="K612" s="6">
        <v>0.15</v>
      </c>
      <c r="L612" s="5">
        <v>67.36</v>
      </c>
      <c r="M612" s="5">
        <f>I612*J612*(1-K612)</f>
        <v>227.749</v>
      </c>
      <c r="N612" s="5">
        <f>I612*L612</f>
        <v>134.72</v>
      </c>
      <c r="O612" s="5">
        <f>M612-N612</f>
        <v>93.028999999999996</v>
      </c>
      <c r="P612" s="2">
        <f>IFERROR(O612/M612,0)</f>
        <v>0.40847160690057915</v>
      </c>
      <c r="Q612" s="4">
        <f>YEAR(SalesDataTable[[#This Row],[Order Date]])</f>
        <v>2026</v>
      </c>
      <c r="R612" s="2" t="str">
        <f>"Q"&amp;ROUNDUP(MONTH(SalesDataTable[[#This Row],[Order Date]])/3,0)</f>
        <v>Q2</v>
      </c>
      <c r="S612" s="3">
        <f>MONTH(SalesDataTable[[#This Row],[Order Date]])</f>
        <v>4</v>
      </c>
      <c r="T612" s="2" t="str">
        <f>TEXT(SalesDataTable[[#This Row],[Order Date]],"mmm")</f>
        <v>Apr</v>
      </c>
    </row>
    <row r="613" spans="1:20" ht="15.75" x14ac:dyDescent="0.25">
      <c r="A613" s="9" t="s">
        <v>2148</v>
      </c>
      <c r="B613" s="8">
        <v>46131</v>
      </c>
      <c r="C613" s="7" t="s">
        <v>42</v>
      </c>
      <c r="D613" s="7" t="s">
        <v>41</v>
      </c>
      <c r="E613" s="7" t="s">
        <v>3</v>
      </c>
      <c r="F613" s="7" t="s">
        <v>2</v>
      </c>
      <c r="G613" s="7" t="s">
        <v>34</v>
      </c>
      <c r="H613" s="7" t="s">
        <v>74</v>
      </c>
      <c r="I613" s="3">
        <v>1</v>
      </c>
      <c r="J613" s="5">
        <v>37.11</v>
      </c>
      <c r="K613" s="6">
        <v>0.1</v>
      </c>
      <c r="L613" s="5">
        <v>14.27</v>
      </c>
      <c r="M613" s="5">
        <f>I613*J613*(1-K613)</f>
        <v>33.399000000000001</v>
      </c>
      <c r="N613" s="5">
        <f>I613*L613</f>
        <v>14.27</v>
      </c>
      <c r="O613" s="5">
        <f>M613-N613</f>
        <v>19.129000000000001</v>
      </c>
      <c r="P613" s="2">
        <f>IFERROR(O613/M613,0)</f>
        <v>0.5727416988532591</v>
      </c>
      <c r="Q613" s="4">
        <f>YEAR(SalesDataTable[[#This Row],[Order Date]])</f>
        <v>2026</v>
      </c>
      <c r="R613" s="2" t="str">
        <f>"Q"&amp;ROUNDUP(MONTH(SalesDataTable[[#This Row],[Order Date]])/3,0)</f>
        <v>Q2</v>
      </c>
      <c r="S613" s="3">
        <f>MONTH(SalesDataTable[[#This Row],[Order Date]])</f>
        <v>4</v>
      </c>
      <c r="T613" s="2" t="str">
        <f>TEXT(SalesDataTable[[#This Row],[Order Date]],"mmm")</f>
        <v>Apr</v>
      </c>
    </row>
    <row r="614" spans="1:20" ht="15.75" x14ac:dyDescent="0.25">
      <c r="A614" s="9" t="s">
        <v>2147</v>
      </c>
      <c r="B614" s="8">
        <v>46131</v>
      </c>
      <c r="C614" s="7" t="s">
        <v>15</v>
      </c>
      <c r="D614" s="7" t="s">
        <v>61</v>
      </c>
      <c r="E614" s="7" t="s">
        <v>13</v>
      </c>
      <c r="F614" s="7" t="s">
        <v>2</v>
      </c>
      <c r="G614" s="7" t="s">
        <v>26</v>
      </c>
      <c r="H614" s="7" t="s">
        <v>56</v>
      </c>
      <c r="I614" s="3">
        <v>3</v>
      </c>
      <c r="J614" s="5">
        <v>334.01</v>
      </c>
      <c r="K614" s="6">
        <v>0.15</v>
      </c>
      <c r="L614" s="5">
        <v>192.17</v>
      </c>
      <c r="M614" s="5">
        <f>I614*J614*(1-K614)</f>
        <v>851.72550000000001</v>
      </c>
      <c r="N614" s="5">
        <f>I614*L614</f>
        <v>576.51</v>
      </c>
      <c r="O614" s="5">
        <f>M614-N614</f>
        <v>275.21550000000002</v>
      </c>
      <c r="P614" s="2">
        <f>IFERROR(O614/M614,0)</f>
        <v>0.32312699337990941</v>
      </c>
      <c r="Q614" s="4">
        <f>YEAR(SalesDataTable[[#This Row],[Order Date]])</f>
        <v>2026</v>
      </c>
      <c r="R614" s="2" t="str">
        <f>"Q"&amp;ROUNDUP(MONTH(SalesDataTable[[#This Row],[Order Date]])/3,0)</f>
        <v>Q2</v>
      </c>
      <c r="S614" s="3">
        <f>MONTH(SalesDataTable[[#This Row],[Order Date]])</f>
        <v>4</v>
      </c>
      <c r="T614" s="2" t="str">
        <f>TEXT(SalesDataTable[[#This Row],[Order Date]],"mmm")</f>
        <v>Apr</v>
      </c>
    </row>
    <row r="615" spans="1:20" ht="15.75" x14ac:dyDescent="0.25">
      <c r="A615" s="9" t="s">
        <v>2146</v>
      </c>
      <c r="B615" s="8">
        <v>46132</v>
      </c>
      <c r="C615" s="7" t="s">
        <v>15</v>
      </c>
      <c r="D615" s="7" t="s">
        <v>14</v>
      </c>
      <c r="E615" s="7" t="s">
        <v>3</v>
      </c>
      <c r="F615" s="7" t="s">
        <v>2</v>
      </c>
      <c r="G615" s="7" t="s">
        <v>29</v>
      </c>
      <c r="H615" s="7" t="s">
        <v>72</v>
      </c>
      <c r="I615" s="3">
        <v>1</v>
      </c>
      <c r="J615" s="5">
        <v>131.46</v>
      </c>
      <c r="K615" s="6">
        <v>0</v>
      </c>
      <c r="L615" s="5">
        <v>67.77</v>
      </c>
      <c r="M615" s="5">
        <f>I615*J615*(1-K615)</f>
        <v>131.46</v>
      </c>
      <c r="N615" s="5">
        <f>I615*L615</f>
        <v>67.77</v>
      </c>
      <c r="O615" s="5">
        <f>M615-N615</f>
        <v>63.690000000000012</v>
      </c>
      <c r="P615" s="2">
        <f>IFERROR(O615/M615,0)</f>
        <v>0.48448197170241902</v>
      </c>
      <c r="Q615" s="4">
        <f>YEAR(SalesDataTable[[#This Row],[Order Date]])</f>
        <v>2026</v>
      </c>
      <c r="R615" s="2" t="str">
        <f>"Q"&amp;ROUNDUP(MONTH(SalesDataTable[[#This Row],[Order Date]])/3,0)</f>
        <v>Q2</v>
      </c>
      <c r="S615" s="3">
        <f>MONTH(SalesDataTable[[#This Row],[Order Date]])</f>
        <v>4</v>
      </c>
      <c r="T615" s="2" t="str">
        <f>TEXT(SalesDataTable[[#This Row],[Order Date]],"mmm")</f>
        <v>Apr</v>
      </c>
    </row>
    <row r="616" spans="1:20" ht="15.75" x14ac:dyDescent="0.25">
      <c r="A616" s="9" t="s">
        <v>2145</v>
      </c>
      <c r="B616" s="8">
        <v>46132</v>
      </c>
      <c r="C616" s="7" t="s">
        <v>5</v>
      </c>
      <c r="D616" s="7" t="s">
        <v>114</v>
      </c>
      <c r="E616" s="7" t="s">
        <v>13</v>
      </c>
      <c r="F616" s="7" t="s">
        <v>23</v>
      </c>
      <c r="G616" s="7" t="s">
        <v>22</v>
      </c>
      <c r="H616" s="7" t="s">
        <v>21</v>
      </c>
      <c r="I616" s="3">
        <v>3</v>
      </c>
      <c r="J616" s="5">
        <v>72.48</v>
      </c>
      <c r="K616" s="6">
        <v>0</v>
      </c>
      <c r="L616" s="5">
        <v>32.36</v>
      </c>
      <c r="M616" s="5">
        <f>I616*J616*(1-K616)</f>
        <v>217.44</v>
      </c>
      <c r="N616" s="5">
        <f>I616*L616</f>
        <v>97.08</v>
      </c>
      <c r="O616" s="5">
        <f>M616-N616</f>
        <v>120.36</v>
      </c>
      <c r="P616" s="2">
        <f>IFERROR(O616/M616,0)</f>
        <v>0.55353200883002207</v>
      </c>
      <c r="Q616" s="4">
        <f>YEAR(SalesDataTable[[#This Row],[Order Date]])</f>
        <v>2026</v>
      </c>
      <c r="R616" s="2" t="str">
        <f>"Q"&amp;ROUNDUP(MONTH(SalesDataTable[[#This Row],[Order Date]])/3,0)</f>
        <v>Q2</v>
      </c>
      <c r="S616" s="3">
        <f>MONTH(SalesDataTable[[#This Row],[Order Date]])</f>
        <v>4</v>
      </c>
      <c r="T616" s="2" t="str">
        <f>TEXT(SalesDataTable[[#This Row],[Order Date]],"mmm")</f>
        <v>Apr</v>
      </c>
    </row>
    <row r="617" spans="1:20" ht="15.75" x14ac:dyDescent="0.25">
      <c r="A617" s="9" t="s">
        <v>2144</v>
      </c>
      <c r="B617" s="8">
        <v>46132</v>
      </c>
      <c r="C617" s="7" t="s">
        <v>5</v>
      </c>
      <c r="D617" s="7" t="s">
        <v>66</v>
      </c>
      <c r="E617" s="7" t="s">
        <v>18</v>
      </c>
      <c r="F617" s="7" t="s">
        <v>2</v>
      </c>
      <c r="G617" s="7" t="s">
        <v>1</v>
      </c>
      <c r="H617" s="7" t="s">
        <v>11</v>
      </c>
      <c r="I617" s="3">
        <v>1</v>
      </c>
      <c r="J617" s="5">
        <v>81.98</v>
      </c>
      <c r="K617" s="6">
        <v>0</v>
      </c>
      <c r="L617" s="5">
        <v>43.15</v>
      </c>
      <c r="M617" s="5">
        <f>I617*J617*(1-K617)</f>
        <v>81.98</v>
      </c>
      <c r="N617" s="5">
        <f>I617*L617</f>
        <v>43.15</v>
      </c>
      <c r="O617" s="5">
        <f>M617-N617</f>
        <v>38.830000000000005</v>
      </c>
      <c r="P617" s="2">
        <f>IFERROR(O617/M617,0)</f>
        <v>0.47365211027079779</v>
      </c>
      <c r="Q617" s="4">
        <f>YEAR(SalesDataTable[[#This Row],[Order Date]])</f>
        <v>2026</v>
      </c>
      <c r="R617" s="2" t="str">
        <f>"Q"&amp;ROUNDUP(MONTH(SalesDataTable[[#This Row],[Order Date]])/3,0)</f>
        <v>Q2</v>
      </c>
      <c r="S617" s="3">
        <f>MONTH(SalesDataTable[[#This Row],[Order Date]])</f>
        <v>4</v>
      </c>
      <c r="T617" s="2" t="str">
        <f>TEXT(SalesDataTable[[#This Row],[Order Date]],"mmm")</f>
        <v>Apr</v>
      </c>
    </row>
    <row r="618" spans="1:20" ht="15.75" x14ac:dyDescent="0.25">
      <c r="A618" s="9" t="s">
        <v>2143</v>
      </c>
      <c r="B618" s="8">
        <v>46132</v>
      </c>
      <c r="C618" s="7" t="s">
        <v>15</v>
      </c>
      <c r="D618" s="7" t="s">
        <v>19</v>
      </c>
      <c r="E618" s="7" t="s">
        <v>18</v>
      </c>
      <c r="F618" s="7" t="s">
        <v>23</v>
      </c>
      <c r="G618" s="7" t="s">
        <v>29</v>
      </c>
      <c r="H618" s="7" t="s">
        <v>39</v>
      </c>
      <c r="I618" s="3">
        <v>1</v>
      </c>
      <c r="J618" s="5">
        <v>46.71</v>
      </c>
      <c r="K618" s="6">
        <v>0</v>
      </c>
      <c r="L618" s="5">
        <v>18.18</v>
      </c>
      <c r="M618" s="5">
        <f>I618*J618*(1-K618)</f>
        <v>46.71</v>
      </c>
      <c r="N618" s="5">
        <f>I618*L618</f>
        <v>18.18</v>
      </c>
      <c r="O618" s="5">
        <f>M618-N618</f>
        <v>28.53</v>
      </c>
      <c r="P618" s="2">
        <f>IFERROR(O618/M618,0)</f>
        <v>0.61078998073217727</v>
      </c>
      <c r="Q618" s="4">
        <f>YEAR(SalesDataTable[[#This Row],[Order Date]])</f>
        <v>2026</v>
      </c>
      <c r="R618" s="2" t="str">
        <f>"Q"&amp;ROUNDUP(MONTH(SalesDataTable[[#This Row],[Order Date]])/3,0)</f>
        <v>Q2</v>
      </c>
      <c r="S618" s="3">
        <f>MONTH(SalesDataTable[[#This Row],[Order Date]])</f>
        <v>4</v>
      </c>
      <c r="T618" s="2" t="str">
        <f>TEXT(SalesDataTable[[#This Row],[Order Date]],"mmm")</f>
        <v>Apr</v>
      </c>
    </row>
    <row r="619" spans="1:20" ht="15.75" x14ac:dyDescent="0.25">
      <c r="A619" s="9" t="s">
        <v>2142</v>
      </c>
      <c r="B619" s="8">
        <v>46132</v>
      </c>
      <c r="C619" s="7" t="s">
        <v>5</v>
      </c>
      <c r="D619" s="7" t="s">
        <v>69</v>
      </c>
      <c r="E619" s="7" t="s">
        <v>18</v>
      </c>
      <c r="F619" s="7" t="s">
        <v>2</v>
      </c>
      <c r="G619" s="7" t="s">
        <v>34</v>
      </c>
      <c r="H619" s="7" t="s">
        <v>83</v>
      </c>
      <c r="I619" s="3">
        <v>1</v>
      </c>
      <c r="J619" s="5">
        <v>41.01</v>
      </c>
      <c r="K619" s="6">
        <v>0</v>
      </c>
      <c r="L619" s="5">
        <v>14.5</v>
      </c>
      <c r="M619" s="5">
        <f>I619*J619*(1-K619)</f>
        <v>41.01</v>
      </c>
      <c r="N619" s="5">
        <f>I619*L619</f>
        <v>14.5</v>
      </c>
      <c r="O619" s="5">
        <f>M619-N619</f>
        <v>26.509999999999998</v>
      </c>
      <c r="P619" s="2">
        <f>IFERROR(O619/M619,0)</f>
        <v>0.64642770056083876</v>
      </c>
      <c r="Q619" s="4">
        <f>YEAR(SalesDataTable[[#This Row],[Order Date]])</f>
        <v>2026</v>
      </c>
      <c r="R619" s="2" t="str">
        <f>"Q"&amp;ROUNDUP(MONTH(SalesDataTable[[#This Row],[Order Date]])/3,0)</f>
        <v>Q2</v>
      </c>
      <c r="S619" s="3">
        <f>MONTH(SalesDataTable[[#This Row],[Order Date]])</f>
        <v>4</v>
      </c>
      <c r="T619" s="2" t="str">
        <f>TEXT(SalesDataTable[[#This Row],[Order Date]],"mmm")</f>
        <v>Apr</v>
      </c>
    </row>
    <row r="620" spans="1:20" ht="15.75" x14ac:dyDescent="0.25">
      <c r="A620" s="9" t="s">
        <v>2141</v>
      </c>
      <c r="B620" s="8">
        <v>46132</v>
      </c>
      <c r="C620" s="7" t="s">
        <v>9</v>
      </c>
      <c r="D620" s="7" t="s">
        <v>8</v>
      </c>
      <c r="E620" s="7" t="s">
        <v>3</v>
      </c>
      <c r="F620" s="7" t="s">
        <v>23</v>
      </c>
      <c r="G620" s="7" t="s">
        <v>22</v>
      </c>
      <c r="H620" s="7" t="s">
        <v>21</v>
      </c>
      <c r="I620" s="3">
        <v>1</v>
      </c>
      <c r="J620" s="5">
        <v>70.45</v>
      </c>
      <c r="K620" s="6">
        <v>0.05</v>
      </c>
      <c r="L620" s="5">
        <v>31.98</v>
      </c>
      <c r="M620" s="5">
        <f>I620*J620*(1-K620)</f>
        <v>66.927499999999995</v>
      </c>
      <c r="N620" s="5">
        <f>I620*L620</f>
        <v>31.98</v>
      </c>
      <c r="O620" s="5">
        <f>M620-N620</f>
        <v>34.947499999999991</v>
      </c>
      <c r="P620" s="2">
        <f>IFERROR(O620/M620,0)</f>
        <v>0.52216951178514059</v>
      </c>
      <c r="Q620" s="4">
        <f>YEAR(SalesDataTable[[#This Row],[Order Date]])</f>
        <v>2026</v>
      </c>
      <c r="R620" s="2" t="str">
        <f>"Q"&amp;ROUNDUP(MONTH(SalesDataTable[[#This Row],[Order Date]])/3,0)</f>
        <v>Q2</v>
      </c>
      <c r="S620" s="3">
        <f>MONTH(SalesDataTable[[#This Row],[Order Date]])</f>
        <v>4</v>
      </c>
      <c r="T620" s="2" t="str">
        <f>TEXT(SalesDataTable[[#This Row],[Order Date]],"mmm")</f>
        <v>Apr</v>
      </c>
    </row>
    <row r="621" spans="1:20" ht="15.75" x14ac:dyDescent="0.25">
      <c r="A621" s="9" t="s">
        <v>2140</v>
      </c>
      <c r="B621" s="8">
        <v>46132</v>
      </c>
      <c r="C621" s="7" t="s">
        <v>15</v>
      </c>
      <c r="D621" s="7" t="s">
        <v>19</v>
      </c>
      <c r="E621" s="7" t="s">
        <v>13</v>
      </c>
      <c r="F621" s="7" t="s">
        <v>12</v>
      </c>
      <c r="G621" s="7" t="s">
        <v>1</v>
      </c>
      <c r="H621" s="7" t="s">
        <v>0</v>
      </c>
      <c r="I621" s="3">
        <v>2</v>
      </c>
      <c r="J621" s="5">
        <v>51.39</v>
      </c>
      <c r="K621" s="6">
        <v>0.05</v>
      </c>
      <c r="L621" s="5">
        <v>22.28</v>
      </c>
      <c r="M621" s="5">
        <f>I621*J621*(1-K621)</f>
        <v>97.640999999999991</v>
      </c>
      <c r="N621" s="5">
        <f>I621*L621</f>
        <v>44.56</v>
      </c>
      <c r="O621" s="5">
        <f>M621-N621</f>
        <v>53.080999999999989</v>
      </c>
      <c r="P621" s="2">
        <f>IFERROR(O621/M621,0)</f>
        <v>0.54363433393758764</v>
      </c>
      <c r="Q621" s="4">
        <f>YEAR(SalesDataTable[[#This Row],[Order Date]])</f>
        <v>2026</v>
      </c>
      <c r="R621" s="2" t="str">
        <f>"Q"&amp;ROUNDUP(MONTH(SalesDataTable[[#This Row],[Order Date]])/3,0)</f>
        <v>Q2</v>
      </c>
      <c r="S621" s="3">
        <f>MONTH(SalesDataTable[[#This Row],[Order Date]])</f>
        <v>4</v>
      </c>
      <c r="T621" s="2" t="str">
        <f>TEXT(SalesDataTable[[#This Row],[Order Date]],"mmm")</f>
        <v>Apr</v>
      </c>
    </row>
    <row r="622" spans="1:20" ht="15.75" x14ac:dyDescent="0.25">
      <c r="A622" s="9" t="s">
        <v>2139</v>
      </c>
      <c r="B622" s="8">
        <v>46132</v>
      </c>
      <c r="C622" s="7" t="s">
        <v>42</v>
      </c>
      <c r="D622" s="7" t="s">
        <v>41</v>
      </c>
      <c r="E622" s="7" t="s">
        <v>13</v>
      </c>
      <c r="F622" s="7" t="s">
        <v>23</v>
      </c>
      <c r="G622" s="7" t="s">
        <v>26</v>
      </c>
      <c r="H622" s="7" t="s">
        <v>50</v>
      </c>
      <c r="I622" s="3">
        <v>2</v>
      </c>
      <c r="J622" s="5">
        <v>122.03</v>
      </c>
      <c r="K622" s="6">
        <v>0</v>
      </c>
      <c r="L622" s="5">
        <v>59.43</v>
      </c>
      <c r="M622" s="5">
        <f>I622*J622*(1-K622)</f>
        <v>244.06</v>
      </c>
      <c r="N622" s="5">
        <f>I622*L622</f>
        <v>118.86</v>
      </c>
      <c r="O622" s="5">
        <f>M622-N622</f>
        <v>125.2</v>
      </c>
      <c r="P622" s="2">
        <f>IFERROR(O622/M622,0)</f>
        <v>0.51298860935835455</v>
      </c>
      <c r="Q622" s="4">
        <f>YEAR(SalesDataTable[[#This Row],[Order Date]])</f>
        <v>2026</v>
      </c>
      <c r="R622" s="2" t="str">
        <f>"Q"&amp;ROUNDUP(MONTH(SalesDataTable[[#This Row],[Order Date]])/3,0)</f>
        <v>Q2</v>
      </c>
      <c r="S622" s="3">
        <f>MONTH(SalesDataTable[[#This Row],[Order Date]])</f>
        <v>4</v>
      </c>
      <c r="T622" s="2" t="str">
        <f>TEXT(SalesDataTable[[#This Row],[Order Date]],"mmm")</f>
        <v>Apr</v>
      </c>
    </row>
    <row r="623" spans="1:20" ht="15.75" x14ac:dyDescent="0.25">
      <c r="A623" s="9" t="s">
        <v>2138</v>
      </c>
      <c r="B623" s="8">
        <v>46132</v>
      </c>
      <c r="C623" s="7" t="s">
        <v>15</v>
      </c>
      <c r="D623" s="7" t="s">
        <v>51</v>
      </c>
      <c r="E623" s="7" t="s">
        <v>3</v>
      </c>
      <c r="F623" s="7" t="s">
        <v>2</v>
      </c>
      <c r="G623" s="7" t="s">
        <v>29</v>
      </c>
      <c r="H623" s="7" t="s">
        <v>72</v>
      </c>
      <c r="I623" s="3">
        <v>3</v>
      </c>
      <c r="J623" s="5">
        <v>132.07</v>
      </c>
      <c r="K623" s="6">
        <v>0.05</v>
      </c>
      <c r="L623" s="5">
        <v>66.41</v>
      </c>
      <c r="M623" s="5">
        <f>I623*J623*(1-K623)</f>
        <v>376.39949999999999</v>
      </c>
      <c r="N623" s="5">
        <f>I623*L623</f>
        <v>199.23</v>
      </c>
      <c r="O623" s="5">
        <f>M623-N623</f>
        <v>177.1695</v>
      </c>
      <c r="P623" s="2">
        <f>IFERROR(O623/M623,0)</f>
        <v>0.47069536489819991</v>
      </c>
      <c r="Q623" s="4">
        <f>YEAR(SalesDataTable[[#This Row],[Order Date]])</f>
        <v>2026</v>
      </c>
      <c r="R623" s="2" t="str">
        <f>"Q"&amp;ROUNDUP(MONTH(SalesDataTable[[#This Row],[Order Date]])/3,0)</f>
        <v>Q2</v>
      </c>
      <c r="S623" s="3">
        <f>MONTH(SalesDataTable[[#This Row],[Order Date]])</f>
        <v>4</v>
      </c>
      <c r="T623" s="2" t="str">
        <f>TEXT(SalesDataTable[[#This Row],[Order Date]],"mmm")</f>
        <v>Apr</v>
      </c>
    </row>
    <row r="624" spans="1:20" ht="15.75" x14ac:dyDescent="0.25">
      <c r="A624" s="9" t="s">
        <v>2137</v>
      </c>
      <c r="B624" s="8">
        <v>46132</v>
      </c>
      <c r="C624" s="7" t="s">
        <v>15</v>
      </c>
      <c r="D624" s="7" t="s">
        <v>14</v>
      </c>
      <c r="E624" s="7" t="s">
        <v>18</v>
      </c>
      <c r="F624" s="7" t="s">
        <v>23</v>
      </c>
      <c r="G624" s="7" t="s">
        <v>1</v>
      </c>
      <c r="H624" s="7" t="s">
        <v>17</v>
      </c>
      <c r="I624" s="3">
        <v>1</v>
      </c>
      <c r="J624" s="5">
        <v>41.04</v>
      </c>
      <c r="K624" s="6">
        <v>0.1</v>
      </c>
      <c r="L624" s="5">
        <v>17.02</v>
      </c>
      <c r="M624" s="5">
        <f>I624*J624*(1-K624)</f>
        <v>36.936</v>
      </c>
      <c r="N624" s="5">
        <f>I624*L624</f>
        <v>17.02</v>
      </c>
      <c r="O624" s="5">
        <f>M624-N624</f>
        <v>19.916</v>
      </c>
      <c r="P624" s="2">
        <f>IFERROR(O624/M624,0)</f>
        <v>0.53920294563569415</v>
      </c>
      <c r="Q624" s="4">
        <f>YEAR(SalesDataTable[[#This Row],[Order Date]])</f>
        <v>2026</v>
      </c>
      <c r="R624" s="2" t="str">
        <f>"Q"&amp;ROUNDUP(MONTH(SalesDataTable[[#This Row],[Order Date]])/3,0)</f>
        <v>Q2</v>
      </c>
      <c r="S624" s="3">
        <f>MONTH(SalesDataTable[[#This Row],[Order Date]])</f>
        <v>4</v>
      </c>
      <c r="T624" s="2" t="str">
        <f>TEXT(SalesDataTable[[#This Row],[Order Date]],"mmm")</f>
        <v>Apr</v>
      </c>
    </row>
    <row r="625" spans="1:20" ht="15.75" x14ac:dyDescent="0.25">
      <c r="A625" s="9" t="s">
        <v>2136</v>
      </c>
      <c r="B625" s="8">
        <v>46132</v>
      </c>
      <c r="C625" s="7" t="s">
        <v>9</v>
      </c>
      <c r="D625" s="7" t="s">
        <v>79</v>
      </c>
      <c r="E625" s="7" t="s">
        <v>13</v>
      </c>
      <c r="F625" s="7" t="s">
        <v>2</v>
      </c>
      <c r="G625" s="7" t="s">
        <v>34</v>
      </c>
      <c r="H625" s="7" t="s">
        <v>83</v>
      </c>
      <c r="I625" s="3">
        <v>2</v>
      </c>
      <c r="J625" s="5">
        <v>40.56</v>
      </c>
      <c r="K625" s="6">
        <v>0</v>
      </c>
      <c r="L625" s="5">
        <v>15.09</v>
      </c>
      <c r="M625" s="5">
        <f>I625*J625*(1-K625)</f>
        <v>81.12</v>
      </c>
      <c r="N625" s="5">
        <f>I625*L625</f>
        <v>30.18</v>
      </c>
      <c r="O625" s="5">
        <f>M625-N625</f>
        <v>50.940000000000005</v>
      </c>
      <c r="P625" s="2">
        <f>IFERROR(O625/M625,0)</f>
        <v>0.62795857988165682</v>
      </c>
      <c r="Q625" s="4">
        <f>YEAR(SalesDataTable[[#This Row],[Order Date]])</f>
        <v>2026</v>
      </c>
      <c r="R625" s="2" t="str">
        <f>"Q"&amp;ROUNDUP(MONTH(SalesDataTable[[#This Row],[Order Date]])/3,0)</f>
        <v>Q2</v>
      </c>
      <c r="S625" s="3">
        <f>MONTH(SalesDataTable[[#This Row],[Order Date]])</f>
        <v>4</v>
      </c>
      <c r="T625" s="2" t="str">
        <f>TEXT(SalesDataTable[[#This Row],[Order Date]],"mmm")</f>
        <v>Apr</v>
      </c>
    </row>
    <row r="626" spans="1:20" ht="15.75" x14ac:dyDescent="0.25">
      <c r="A626" s="9" t="s">
        <v>2135</v>
      </c>
      <c r="B626" s="8">
        <v>46132</v>
      </c>
      <c r="C626" s="7" t="s">
        <v>5</v>
      </c>
      <c r="D626" s="7" t="s">
        <v>76</v>
      </c>
      <c r="E626" s="7" t="s">
        <v>3</v>
      </c>
      <c r="F626" s="7" t="s">
        <v>12</v>
      </c>
      <c r="G626" s="7" t="s">
        <v>34</v>
      </c>
      <c r="H626" s="7" t="s">
        <v>33</v>
      </c>
      <c r="I626" s="3">
        <v>3</v>
      </c>
      <c r="J626" s="5">
        <v>51.36</v>
      </c>
      <c r="K626" s="6">
        <v>0</v>
      </c>
      <c r="L626" s="5">
        <v>22.05</v>
      </c>
      <c r="M626" s="5">
        <f>I626*J626*(1-K626)</f>
        <v>154.07999999999998</v>
      </c>
      <c r="N626" s="5">
        <f>I626*L626</f>
        <v>66.150000000000006</v>
      </c>
      <c r="O626" s="5">
        <f>M626-N626</f>
        <v>87.929999999999978</v>
      </c>
      <c r="P626" s="2">
        <f>IFERROR(O626/M626,0)</f>
        <v>0.57067757009345788</v>
      </c>
      <c r="Q626" s="4">
        <f>YEAR(SalesDataTable[[#This Row],[Order Date]])</f>
        <v>2026</v>
      </c>
      <c r="R626" s="2" t="str">
        <f>"Q"&amp;ROUNDUP(MONTH(SalesDataTable[[#This Row],[Order Date]])/3,0)</f>
        <v>Q2</v>
      </c>
      <c r="S626" s="3">
        <f>MONTH(SalesDataTable[[#This Row],[Order Date]])</f>
        <v>4</v>
      </c>
      <c r="T626" s="2" t="str">
        <f>TEXT(SalesDataTable[[#This Row],[Order Date]],"mmm")</f>
        <v>Apr</v>
      </c>
    </row>
    <row r="627" spans="1:20" ht="15.75" x14ac:dyDescent="0.25">
      <c r="A627" s="9" t="s">
        <v>2134</v>
      </c>
      <c r="B627" s="8">
        <v>46133</v>
      </c>
      <c r="C627" s="7" t="s">
        <v>15</v>
      </c>
      <c r="D627" s="7" t="s">
        <v>14</v>
      </c>
      <c r="E627" s="7" t="s">
        <v>3</v>
      </c>
      <c r="F627" s="7" t="s">
        <v>23</v>
      </c>
      <c r="G627" s="7" t="s">
        <v>22</v>
      </c>
      <c r="H627" s="7" t="s">
        <v>44</v>
      </c>
      <c r="I627" s="3">
        <v>6</v>
      </c>
      <c r="J627" s="5">
        <v>93.58</v>
      </c>
      <c r="K627" s="6">
        <v>0</v>
      </c>
      <c r="L627" s="5">
        <v>46.68</v>
      </c>
      <c r="M627" s="5">
        <f>I627*J627*(1-K627)</f>
        <v>561.48</v>
      </c>
      <c r="N627" s="5">
        <f>I627*L627</f>
        <v>280.08</v>
      </c>
      <c r="O627" s="5">
        <f>M627-N627</f>
        <v>281.40000000000003</v>
      </c>
      <c r="P627" s="2">
        <f>IFERROR(O627/M627,0)</f>
        <v>0.5011754648429152</v>
      </c>
      <c r="Q627" s="4">
        <f>YEAR(SalesDataTable[[#This Row],[Order Date]])</f>
        <v>2026</v>
      </c>
      <c r="R627" s="2" t="str">
        <f>"Q"&amp;ROUNDUP(MONTH(SalesDataTable[[#This Row],[Order Date]])/3,0)</f>
        <v>Q2</v>
      </c>
      <c r="S627" s="3">
        <f>MONTH(SalesDataTable[[#This Row],[Order Date]])</f>
        <v>4</v>
      </c>
      <c r="T627" s="2" t="str">
        <f>TEXT(SalesDataTable[[#This Row],[Order Date]],"mmm")</f>
        <v>Apr</v>
      </c>
    </row>
    <row r="628" spans="1:20" ht="15.75" x14ac:dyDescent="0.25">
      <c r="A628" s="9" t="s">
        <v>2133</v>
      </c>
      <c r="B628" s="8">
        <v>46133</v>
      </c>
      <c r="C628" s="7" t="s">
        <v>15</v>
      </c>
      <c r="D628" s="7" t="s">
        <v>14</v>
      </c>
      <c r="E628" s="7" t="s">
        <v>3</v>
      </c>
      <c r="F628" s="7" t="s">
        <v>12</v>
      </c>
      <c r="G628" s="7" t="s">
        <v>1</v>
      </c>
      <c r="H628" s="7" t="s">
        <v>11</v>
      </c>
      <c r="I628" s="3">
        <v>5</v>
      </c>
      <c r="J628" s="5">
        <v>80.16</v>
      </c>
      <c r="K628" s="6">
        <v>0.1</v>
      </c>
      <c r="L628" s="5">
        <v>42.5</v>
      </c>
      <c r="M628" s="5">
        <f>I628*J628*(1-K628)</f>
        <v>360.71999999999997</v>
      </c>
      <c r="N628" s="5">
        <f>I628*L628</f>
        <v>212.5</v>
      </c>
      <c r="O628" s="5">
        <f>M628-N628</f>
        <v>148.21999999999997</v>
      </c>
      <c r="P628" s="2">
        <f>IFERROR(O628/M628,0)</f>
        <v>0.41090042137946325</v>
      </c>
      <c r="Q628" s="4">
        <f>YEAR(SalesDataTable[[#This Row],[Order Date]])</f>
        <v>2026</v>
      </c>
      <c r="R628" s="2" t="str">
        <f>"Q"&amp;ROUNDUP(MONTH(SalesDataTable[[#This Row],[Order Date]])/3,0)</f>
        <v>Q2</v>
      </c>
      <c r="S628" s="3">
        <f>MONTH(SalesDataTable[[#This Row],[Order Date]])</f>
        <v>4</v>
      </c>
      <c r="T628" s="2" t="str">
        <f>TEXT(SalesDataTable[[#This Row],[Order Date]],"mmm")</f>
        <v>Apr</v>
      </c>
    </row>
    <row r="629" spans="1:20" ht="15.75" x14ac:dyDescent="0.25">
      <c r="A629" s="9" t="s">
        <v>2132</v>
      </c>
      <c r="B629" s="8">
        <v>46133</v>
      </c>
      <c r="C629" s="7" t="s">
        <v>9</v>
      </c>
      <c r="D629" s="7" t="s">
        <v>8</v>
      </c>
      <c r="E629" s="7" t="s">
        <v>3</v>
      </c>
      <c r="F629" s="7" t="s">
        <v>2</v>
      </c>
      <c r="G629" s="7" t="s">
        <v>22</v>
      </c>
      <c r="H629" s="7" t="s">
        <v>37</v>
      </c>
      <c r="I629" s="3">
        <v>1</v>
      </c>
      <c r="J629" s="5">
        <v>142.22999999999999</v>
      </c>
      <c r="K629" s="6">
        <v>0.05</v>
      </c>
      <c r="L629" s="5">
        <v>77.66</v>
      </c>
      <c r="M629" s="5">
        <f>I629*J629*(1-K629)</f>
        <v>135.11849999999998</v>
      </c>
      <c r="N629" s="5">
        <f>I629*L629</f>
        <v>77.66</v>
      </c>
      <c r="O629" s="5">
        <f>M629-N629</f>
        <v>57.458499999999987</v>
      </c>
      <c r="P629" s="2">
        <f>IFERROR(O629/M629,0)</f>
        <v>0.42524524768999061</v>
      </c>
      <c r="Q629" s="4">
        <f>YEAR(SalesDataTable[[#This Row],[Order Date]])</f>
        <v>2026</v>
      </c>
      <c r="R629" s="2" t="str">
        <f>"Q"&amp;ROUNDUP(MONTH(SalesDataTable[[#This Row],[Order Date]])/3,0)</f>
        <v>Q2</v>
      </c>
      <c r="S629" s="3">
        <f>MONTH(SalesDataTable[[#This Row],[Order Date]])</f>
        <v>4</v>
      </c>
      <c r="T629" s="2" t="str">
        <f>TEXT(SalesDataTable[[#This Row],[Order Date]],"mmm")</f>
        <v>Apr</v>
      </c>
    </row>
    <row r="630" spans="1:20" ht="15.75" x14ac:dyDescent="0.25">
      <c r="A630" s="9" t="s">
        <v>2131</v>
      </c>
      <c r="B630" s="8">
        <v>46133</v>
      </c>
      <c r="C630" s="7" t="s">
        <v>9</v>
      </c>
      <c r="D630" s="7" t="s">
        <v>47</v>
      </c>
      <c r="E630" s="7" t="s">
        <v>3</v>
      </c>
      <c r="F630" s="7" t="s">
        <v>23</v>
      </c>
      <c r="G630" s="7" t="s">
        <v>22</v>
      </c>
      <c r="H630" s="7" t="s">
        <v>21</v>
      </c>
      <c r="I630" s="3">
        <v>2</v>
      </c>
      <c r="J630" s="5">
        <v>71.77</v>
      </c>
      <c r="K630" s="6">
        <v>0</v>
      </c>
      <c r="L630" s="5">
        <v>32.450000000000003</v>
      </c>
      <c r="M630" s="5">
        <f>I630*J630*(1-K630)</f>
        <v>143.54</v>
      </c>
      <c r="N630" s="5">
        <f>I630*L630</f>
        <v>64.900000000000006</v>
      </c>
      <c r="O630" s="5">
        <f>M630-N630</f>
        <v>78.639999999999986</v>
      </c>
      <c r="P630" s="2">
        <f>IFERROR(O630/M630,0)</f>
        <v>0.54786122335237553</v>
      </c>
      <c r="Q630" s="4">
        <f>YEAR(SalesDataTable[[#This Row],[Order Date]])</f>
        <v>2026</v>
      </c>
      <c r="R630" s="2" t="str">
        <f>"Q"&amp;ROUNDUP(MONTH(SalesDataTable[[#This Row],[Order Date]])/3,0)</f>
        <v>Q2</v>
      </c>
      <c r="S630" s="3">
        <f>MONTH(SalesDataTable[[#This Row],[Order Date]])</f>
        <v>4</v>
      </c>
      <c r="T630" s="2" t="str">
        <f>TEXT(SalesDataTable[[#This Row],[Order Date]],"mmm")</f>
        <v>Apr</v>
      </c>
    </row>
    <row r="631" spans="1:20" ht="15.75" x14ac:dyDescent="0.25">
      <c r="A631" s="9" t="s">
        <v>2130</v>
      </c>
      <c r="B631" s="8">
        <v>46133</v>
      </c>
      <c r="C631" s="7" t="s">
        <v>42</v>
      </c>
      <c r="D631" s="7" t="s">
        <v>95</v>
      </c>
      <c r="E631" s="7" t="s">
        <v>18</v>
      </c>
      <c r="F631" s="7" t="s">
        <v>23</v>
      </c>
      <c r="G631" s="7" t="s">
        <v>22</v>
      </c>
      <c r="H631" s="7" t="s">
        <v>21</v>
      </c>
      <c r="I631" s="3">
        <v>1</v>
      </c>
      <c r="J631" s="5">
        <v>71.23</v>
      </c>
      <c r="K631" s="6">
        <v>0.05</v>
      </c>
      <c r="L631" s="5">
        <v>33.28</v>
      </c>
      <c r="M631" s="5">
        <f>I631*J631*(1-K631)</f>
        <v>67.668499999999995</v>
      </c>
      <c r="N631" s="5">
        <f>I631*L631</f>
        <v>33.28</v>
      </c>
      <c r="O631" s="5">
        <f>M631-N631</f>
        <v>34.388499999999993</v>
      </c>
      <c r="P631" s="2">
        <f>IFERROR(O631/M631,0)</f>
        <v>0.50819066478494423</v>
      </c>
      <c r="Q631" s="4">
        <f>YEAR(SalesDataTable[[#This Row],[Order Date]])</f>
        <v>2026</v>
      </c>
      <c r="R631" s="2" t="str">
        <f>"Q"&amp;ROUNDUP(MONTH(SalesDataTable[[#This Row],[Order Date]])/3,0)</f>
        <v>Q2</v>
      </c>
      <c r="S631" s="3">
        <f>MONTH(SalesDataTable[[#This Row],[Order Date]])</f>
        <v>4</v>
      </c>
      <c r="T631" s="2" t="str">
        <f>TEXT(SalesDataTable[[#This Row],[Order Date]],"mmm")</f>
        <v>Apr</v>
      </c>
    </row>
    <row r="632" spans="1:20" ht="15.75" x14ac:dyDescent="0.25">
      <c r="A632" s="9" t="s">
        <v>2129</v>
      </c>
      <c r="B632" s="8">
        <v>46133</v>
      </c>
      <c r="C632" s="7" t="s">
        <v>42</v>
      </c>
      <c r="D632" s="7" t="s">
        <v>95</v>
      </c>
      <c r="E632" s="7" t="s">
        <v>13</v>
      </c>
      <c r="F632" s="7" t="s">
        <v>23</v>
      </c>
      <c r="G632" s="7" t="s">
        <v>22</v>
      </c>
      <c r="H632" s="7" t="s">
        <v>21</v>
      </c>
      <c r="I632" s="3">
        <v>1</v>
      </c>
      <c r="J632" s="5">
        <v>71.239999999999995</v>
      </c>
      <c r="K632" s="6">
        <v>0.1</v>
      </c>
      <c r="L632" s="5">
        <v>33.07</v>
      </c>
      <c r="M632" s="5">
        <f>I632*J632*(1-K632)</f>
        <v>64.116</v>
      </c>
      <c r="N632" s="5">
        <f>I632*L632</f>
        <v>33.07</v>
      </c>
      <c r="O632" s="5">
        <f>M632-N632</f>
        <v>31.045999999999999</v>
      </c>
      <c r="P632" s="2">
        <f>IFERROR(O632/M632,0)</f>
        <v>0.48421610830369954</v>
      </c>
      <c r="Q632" s="4">
        <f>YEAR(SalesDataTable[[#This Row],[Order Date]])</f>
        <v>2026</v>
      </c>
      <c r="R632" s="2" t="str">
        <f>"Q"&amp;ROUNDUP(MONTH(SalesDataTable[[#This Row],[Order Date]])/3,0)</f>
        <v>Q2</v>
      </c>
      <c r="S632" s="3">
        <f>MONTH(SalesDataTable[[#This Row],[Order Date]])</f>
        <v>4</v>
      </c>
      <c r="T632" s="2" t="str">
        <f>TEXT(SalesDataTable[[#This Row],[Order Date]],"mmm")</f>
        <v>Apr</v>
      </c>
    </row>
    <row r="633" spans="1:20" ht="15.75" x14ac:dyDescent="0.25">
      <c r="A633" s="9" t="s">
        <v>2128</v>
      </c>
      <c r="B633" s="8">
        <v>46133</v>
      </c>
      <c r="C633" s="7" t="s">
        <v>9</v>
      </c>
      <c r="D633" s="7" t="s">
        <v>30</v>
      </c>
      <c r="E633" s="7" t="s">
        <v>3</v>
      </c>
      <c r="F633" s="7" t="s">
        <v>2</v>
      </c>
      <c r="G633" s="7" t="s">
        <v>1</v>
      </c>
      <c r="H633" s="7" t="s">
        <v>0</v>
      </c>
      <c r="I633" s="3">
        <v>1</v>
      </c>
      <c r="J633" s="5">
        <v>51.39</v>
      </c>
      <c r="K633" s="6">
        <v>0</v>
      </c>
      <c r="L633" s="5">
        <v>22.08</v>
      </c>
      <c r="M633" s="5">
        <f>I633*J633*(1-K633)</f>
        <v>51.39</v>
      </c>
      <c r="N633" s="5">
        <f>I633*L633</f>
        <v>22.08</v>
      </c>
      <c r="O633" s="5">
        <f>M633-N633</f>
        <v>29.310000000000002</v>
      </c>
      <c r="P633" s="2">
        <f>IFERROR(O633/M633,0)</f>
        <v>0.57034442498540572</v>
      </c>
      <c r="Q633" s="4">
        <f>YEAR(SalesDataTable[[#This Row],[Order Date]])</f>
        <v>2026</v>
      </c>
      <c r="R633" s="2" t="str">
        <f>"Q"&amp;ROUNDUP(MONTH(SalesDataTable[[#This Row],[Order Date]])/3,0)</f>
        <v>Q2</v>
      </c>
      <c r="S633" s="3">
        <f>MONTH(SalesDataTable[[#This Row],[Order Date]])</f>
        <v>4</v>
      </c>
      <c r="T633" s="2" t="str">
        <f>TEXT(SalesDataTable[[#This Row],[Order Date]],"mmm")</f>
        <v>Apr</v>
      </c>
    </row>
    <row r="634" spans="1:20" ht="15.75" x14ac:dyDescent="0.25">
      <c r="A634" s="9" t="s">
        <v>2127</v>
      </c>
      <c r="B634" s="8">
        <v>46133</v>
      </c>
      <c r="C634" s="7" t="s">
        <v>9</v>
      </c>
      <c r="D634" s="7" t="s">
        <v>8</v>
      </c>
      <c r="E634" s="7" t="s">
        <v>3</v>
      </c>
      <c r="F634" s="7" t="s">
        <v>23</v>
      </c>
      <c r="G634" s="7" t="s">
        <v>1</v>
      </c>
      <c r="H634" s="7" t="s">
        <v>7</v>
      </c>
      <c r="I634" s="3">
        <v>1</v>
      </c>
      <c r="J634" s="5">
        <v>102.64</v>
      </c>
      <c r="K634" s="6">
        <v>0</v>
      </c>
      <c r="L634" s="5">
        <v>51.86</v>
      </c>
      <c r="M634" s="5">
        <f>I634*J634*(1-K634)</f>
        <v>102.64</v>
      </c>
      <c r="N634" s="5">
        <f>I634*L634</f>
        <v>51.86</v>
      </c>
      <c r="O634" s="5">
        <f>M634-N634</f>
        <v>50.78</v>
      </c>
      <c r="P634" s="2">
        <f>IFERROR(O634/M634,0)</f>
        <v>0.49473889321901793</v>
      </c>
      <c r="Q634" s="4">
        <f>YEAR(SalesDataTable[[#This Row],[Order Date]])</f>
        <v>2026</v>
      </c>
      <c r="R634" s="2" t="str">
        <f>"Q"&amp;ROUNDUP(MONTH(SalesDataTable[[#This Row],[Order Date]])/3,0)</f>
        <v>Q2</v>
      </c>
      <c r="S634" s="3">
        <f>MONTH(SalesDataTable[[#This Row],[Order Date]])</f>
        <v>4</v>
      </c>
      <c r="T634" s="2" t="str">
        <f>TEXT(SalesDataTable[[#This Row],[Order Date]],"mmm")</f>
        <v>Apr</v>
      </c>
    </row>
    <row r="635" spans="1:20" ht="15.75" x14ac:dyDescent="0.25">
      <c r="A635" s="9" t="s">
        <v>2126</v>
      </c>
      <c r="B635" s="8">
        <v>46133</v>
      </c>
      <c r="C635" s="7" t="s">
        <v>5</v>
      </c>
      <c r="D635" s="7" t="s">
        <v>66</v>
      </c>
      <c r="E635" s="7" t="s">
        <v>3</v>
      </c>
      <c r="F635" s="7" t="s">
        <v>2</v>
      </c>
      <c r="G635" s="7" t="s">
        <v>34</v>
      </c>
      <c r="H635" s="7" t="s">
        <v>74</v>
      </c>
      <c r="I635" s="3">
        <v>2</v>
      </c>
      <c r="J635" s="5">
        <v>35.56</v>
      </c>
      <c r="K635" s="6">
        <v>0.1</v>
      </c>
      <c r="L635" s="5">
        <v>13.85</v>
      </c>
      <c r="M635" s="5">
        <f>I635*J635*(1-K635)</f>
        <v>64.00800000000001</v>
      </c>
      <c r="N635" s="5">
        <f>I635*L635</f>
        <v>27.7</v>
      </c>
      <c r="O635" s="5">
        <f>M635-N635</f>
        <v>36.308000000000007</v>
      </c>
      <c r="P635" s="2">
        <f>IFERROR(O635/M635,0)</f>
        <v>0.56724159480064995</v>
      </c>
      <c r="Q635" s="4">
        <f>YEAR(SalesDataTable[[#This Row],[Order Date]])</f>
        <v>2026</v>
      </c>
      <c r="R635" s="2" t="str">
        <f>"Q"&amp;ROUNDUP(MONTH(SalesDataTable[[#This Row],[Order Date]])/3,0)</f>
        <v>Q2</v>
      </c>
      <c r="S635" s="3">
        <f>MONTH(SalesDataTable[[#This Row],[Order Date]])</f>
        <v>4</v>
      </c>
      <c r="T635" s="2" t="str">
        <f>TEXT(SalesDataTable[[#This Row],[Order Date]],"mmm")</f>
        <v>Apr</v>
      </c>
    </row>
    <row r="636" spans="1:20" ht="15.75" x14ac:dyDescent="0.25">
      <c r="A636" s="9" t="s">
        <v>2125</v>
      </c>
      <c r="B636" s="8">
        <v>46133</v>
      </c>
      <c r="C636" s="7" t="s">
        <v>9</v>
      </c>
      <c r="D636" s="7" t="s">
        <v>45</v>
      </c>
      <c r="E636" s="7" t="s">
        <v>3</v>
      </c>
      <c r="F636" s="7" t="s">
        <v>23</v>
      </c>
      <c r="G636" s="7" t="s">
        <v>1</v>
      </c>
      <c r="H636" s="7" t="s">
        <v>7</v>
      </c>
      <c r="I636" s="3">
        <v>2</v>
      </c>
      <c r="J636" s="5">
        <v>100.39</v>
      </c>
      <c r="K636" s="6">
        <v>0</v>
      </c>
      <c r="L636" s="5">
        <v>49.05</v>
      </c>
      <c r="M636" s="5">
        <f>I636*J636*(1-K636)</f>
        <v>200.78</v>
      </c>
      <c r="N636" s="5">
        <f>I636*L636</f>
        <v>98.1</v>
      </c>
      <c r="O636" s="5">
        <f>M636-N636</f>
        <v>102.68</v>
      </c>
      <c r="P636" s="2">
        <f>IFERROR(O636/M636,0)</f>
        <v>0.51140551847793603</v>
      </c>
      <c r="Q636" s="4">
        <f>YEAR(SalesDataTable[[#This Row],[Order Date]])</f>
        <v>2026</v>
      </c>
      <c r="R636" s="2" t="str">
        <f>"Q"&amp;ROUNDUP(MONTH(SalesDataTable[[#This Row],[Order Date]])/3,0)</f>
        <v>Q2</v>
      </c>
      <c r="S636" s="3">
        <f>MONTH(SalesDataTable[[#This Row],[Order Date]])</f>
        <v>4</v>
      </c>
      <c r="T636" s="2" t="str">
        <f>TEXT(SalesDataTable[[#This Row],[Order Date]],"mmm")</f>
        <v>Apr</v>
      </c>
    </row>
    <row r="637" spans="1:20" ht="15.75" x14ac:dyDescent="0.25">
      <c r="A637" s="9" t="s">
        <v>2124</v>
      </c>
      <c r="B637" s="8">
        <v>46133</v>
      </c>
      <c r="C637" s="7" t="s">
        <v>42</v>
      </c>
      <c r="D637" s="7" t="s">
        <v>41</v>
      </c>
      <c r="E637" s="7" t="s">
        <v>13</v>
      </c>
      <c r="F637" s="7" t="s">
        <v>23</v>
      </c>
      <c r="G637" s="7" t="s">
        <v>26</v>
      </c>
      <c r="H637" s="7" t="s">
        <v>25</v>
      </c>
      <c r="I637" s="3">
        <v>2</v>
      </c>
      <c r="J637" s="5">
        <v>191.51</v>
      </c>
      <c r="K637" s="6">
        <v>0.1</v>
      </c>
      <c r="L637" s="5">
        <v>101.25</v>
      </c>
      <c r="M637" s="5">
        <f>I637*J637*(1-K637)</f>
        <v>344.71800000000002</v>
      </c>
      <c r="N637" s="5">
        <f>I637*L637</f>
        <v>202.5</v>
      </c>
      <c r="O637" s="5">
        <f>M637-N637</f>
        <v>142.21800000000002</v>
      </c>
      <c r="P637" s="2">
        <f>IFERROR(O637/M637,0)</f>
        <v>0.41256331262075091</v>
      </c>
      <c r="Q637" s="4">
        <f>YEAR(SalesDataTable[[#This Row],[Order Date]])</f>
        <v>2026</v>
      </c>
      <c r="R637" s="2" t="str">
        <f>"Q"&amp;ROUNDUP(MONTH(SalesDataTable[[#This Row],[Order Date]])/3,0)</f>
        <v>Q2</v>
      </c>
      <c r="S637" s="3">
        <f>MONTH(SalesDataTable[[#This Row],[Order Date]])</f>
        <v>4</v>
      </c>
      <c r="T637" s="2" t="str">
        <f>TEXT(SalesDataTable[[#This Row],[Order Date]],"mmm")</f>
        <v>Apr</v>
      </c>
    </row>
    <row r="638" spans="1:20" ht="15.75" x14ac:dyDescent="0.25">
      <c r="A638" s="9" t="s">
        <v>2123</v>
      </c>
      <c r="B638" s="8">
        <v>46133</v>
      </c>
      <c r="C638" s="7" t="s">
        <v>9</v>
      </c>
      <c r="D638" s="7" t="s">
        <v>8</v>
      </c>
      <c r="E638" s="7" t="s">
        <v>13</v>
      </c>
      <c r="F638" s="7" t="s">
        <v>2</v>
      </c>
      <c r="G638" s="7" t="s">
        <v>22</v>
      </c>
      <c r="H638" s="7" t="s">
        <v>37</v>
      </c>
      <c r="I638" s="3">
        <v>2</v>
      </c>
      <c r="J638" s="5">
        <v>147.30000000000001</v>
      </c>
      <c r="K638" s="6">
        <v>0</v>
      </c>
      <c r="L638" s="5">
        <v>81.2</v>
      </c>
      <c r="M638" s="5">
        <f>I638*J638*(1-K638)</f>
        <v>294.60000000000002</v>
      </c>
      <c r="N638" s="5">
        <f>I638*L638</f>
        <v>162.4</v>
      </c>
      <c r="O638" s="5">
        <f>M638-N638</f>
        <v>132.20000000000002</v>
      </c>
      <c r="P638" s="2">
        <f>IFERROR(O638/M638,0)</f>
        <v>0.44874405974202308</v>
      </c>
      <c r="Q638" s="4">
        <f>YEAR(SalesDataTable[[#This Row],[Order Date]])</f>
        <v>2026</v>
      </c>
      <c r="R638" s="2" t="str">
        <f>"Q"&amp;ROUNDUP(MONTH(SalesDataTable[[#This Row],[Order Date]])/3,0)</f>
        <v>Q2</v>
      </c>
      <c r="S638" s="3">
        <f>MONTH(SalesDataTable[[#This Row],[Order Date]])</f>
        <v>4</v>
      </c>
      <c r="T638" s="2" t="str">
        <f>TEXT(SalesDataTable[[#This Row],[Order Date]],"mmm")</f>
        <v>Apr</v>
      </c>
    </row>
    <row r="639" spans="1:20" ht="15.75" x14ac:dyDescent="0.25">
      <c r="A639" s="9" t="s">
        <v>2122</v>
      </c>
      <c r="B639" s="8">
        <v>46133</v>
      </c>
      <c r="C639" s="7" t="s">
        <v>9</v>
      </c>
      <c r="D639" s="7" t="s">
        <v>45</v>
      </c>
      <c r="E639" s="7" t="s">
        <v>13</v>
      </c>
      <c r="F639" s="7" t="s">
        <v>23</v>
      </c>
      <c r="G639" s="7" t="s">
        <v>1</v>
      </c>
      <c r="H639" s="7" t="s">
        <v>11</v>
      </c>
      <c r="I639" s="3">
        <v>1</v>
      </c>
      <c r="J639" s="5">
        <v>79.92</v>
      </c>
      <c r="K639" s="6">
        <v>0.1</v>
      </c>
      <c r="L639" s="5">
        <v>43.13</v>
      </c>
      <c r="M639" s="5">
        <f>I639*J639*(1-K639)</f>
        <v>71.927999999999997</v>
      </c>
      <c r="N639" s="5">
        <f>I639*L639</f>
        <v>43.13</v>
      </c>
      <c r="O639" s="5">
        <f>M639-N639</f>
        <v>28.797999999999995</v>
      </c>
      <c r="P639" s="2">
        <f>IFERROR(O639/M639,0)</f>
        <v>0.40037259481703918</v>
      </c>
      <c r="Q639" s="4">
        <f>YEAR(SalesDataTable[[#This Row],[Order Date]])</f>
        <v>2026</v>
      </c>
      <c r="R639" s="2" t="str">
        <f>"Q"&amp;ROUNDUP(MONTH(SalesDataTable[[#This Row],[Order Date]])/3,0)</f>
        <v>Q2</v>
      </c>
      <c r="S639" s="3">
        <f>MONTH(SalesDataTable[[#This Row],[Order Date]])</f>
        <v>4</v>
      </c>
      <c r="T639" s="2" t="str">
        <f>TEXT(SalesDataTable[[#This Row],[Order Date]],"mmm")</f>
        <v>Apr</v>
      </c>
    </row>
    <row r="640" spans="1:20" ht="15.75" x14ac:dyDescent="0.25">
      <c r="A640" s="9" t="s">
        <v>2121</v>
      </c>
      <c r="B640" s="8">
        <v>46134</v>
      </c>
      <c r="C640" s="7" t="s">
        <v>9</v>
      </c>
      <c r="D640" s="7" t="s">
        <v>79</v>
      </c>
      <c r="E640" s="7" t="s">
        <v>3</v>
      </c>
      <c r="F640" s="7" t="s">
        <v>23</v>
      </c>
      <c r="G640" s="7" t="s">
        <v>26</v>
      </c>
      <c r="H640" s="7" t="s">
        <v>56</v>
      </c>
      <c r="I640" s="3">
        <v>2</v>
      </c>
      <c r="J640" s="5">
        <v>344.29</v>
      </c>
      <c r="K640" s="6">
        <v>0.1</v>
      </c>
      <c r="L640" s="5">
        <v>192.66</v>
      </c>
      <c r="M640" s="5">
        <f>I640*J640*(1-K640)</f>
        <v>619.72200000000009</v>
      </c>
      <c r="N640" s="5">
        <f>I640*L640</f>
        <v>385.32</v>
      </c>
      <c r="O640" s="5">
        <f>M640-N640</f>
        <v>234.4020000000001</v>
      </c>
      <c r="P640" s="2">
        <f>IFERROR(O640/M640,0)</f>
        <v>0.37823733867766524</v>
      </c>
      <c r="Q640" s="4">
        <f>YEAR(SalesDataTable[[#This Row],[Order Date]])</f>
        <v>2026</v>
      </c>
      <c r="R640" s="2" t="str">
        <f>"Q"&amp;ROUNDUP(MONTH(SalesDataTable[[#This Row],[Order Date]])/3,0)</f>
        <v>Q2</v>
      </c>
      <c r="S640" s="3">
        <f>MONTH(SalesDataTable[[#This Row],[Order Date]])</f>
        <v>4</v>
      </c>
      <c r="T640" s="2" t="str">
        <f>TEXT(SalesDataTable[[#This Row],[Order Date]],"mmm")</f>
        <v>Apr</v>
      </c>
    </row>
    <row r="641" spans="1:20" ht="15.75" x14ac:dyDescent="0.25">
      <c r="A641" s="9" t="s">
        <v>2120</v>
      </c>
      <c r="B641" s="8">
        <v>46134</v>
      </c>
      <c r="C641" s="7" t="s">
        <v>5</v>
      </c>
      <c r="D641" s="7" t="s">
        <v>69</v>
      </c>
      <c r="E641" s="7" t="s">
        <v>3</v>
      </c>
      <c r="F641" s="7" t="s">
        <v>23</v>
      </c>
      <c r="G641" s="7" t="s">
        <v>22</v>
      </c>
      <c r="H641" s="7" t="s">
        <v>92</v>
      </c>
      <c r="I641" s="3">
        <v>1</v>
      </c>
      <c r="J641" s="5">
        <v>151.15</v>
      </c>
      <c r="K641" s="6">
        <v>0</v>
      </c>
      <c r="L641" s="5">
        <v>77.680000000000007</v>
      </c>
      <c r="M641" s="5">
        <f>I641*J641*(1-K641)</f>
        <v>151.15</v>
      </c>
      <c r="N641" s="5">
        <f>I641*L641</f>
        <v>77.680000000000007</v>
      </c>
      <c r="O641" s="5">
        <f>M641-N641</f>
        <v>73.47</v>
      </c>
      <c r="P641" s="2">
        <f>IFERROR(O641/M641,0)</f>
        <v>0.48607343698312933</v>
      </c>
      <c r="Q641" s="4">
        <f>YEAR(SalesDataTable[[#This Row],[Order Date]])</f>
        <v>2026</v>
      </c>
      <c r="R641" s="2" t="str">
        <f>"Q"&amp;ROUNDUP(MONTH(SalesDataTable[[#This Row],[Order Date]])/3,0)</f>
        <v>Q2</v>
      </c>
      <c r="S641" s="3">
        <f>MONTH(SalesDataTable[[#This Row],[Order Date]])</f>
        <v>4</v>
      </c>
      <c r="T641" s="2" t="str">
        <f>TEXT(SalesDataTable[[#This Row],[Order Date]],"mmm")</f>
        <v>Apr</v>
      </c>
    </row>
    <row r="642" spans="1:20" ht="15.75" x14ac:dyDescent="0.25">
      <c r="A642" s="9" t="s">
        <v>2119</v>
      </c>
      <c r="B642" s="8">
        <v>46134</v>
      </c>
      <c r="C642" s="7" t="s">
        <v>9</v>
      </c>
      <c r="D642" s="7" t="s">
        <v>30</v>
      </c>
      <c r="E642" s="7" t="s">
        <v>13</v>
      </c>
      <c r="F642" s="7" t="s">
        <v>2</v>
      </c>
      <c r="G642" s="7" t="s">
        <v>26</v>
      </c>
      <c r="H642" s="7" t="s">
        <v>65</v>
      </c>
      <c r="I642" s="3">
        <v>1</v>
      </c>
      <c r="J642" s="5">
        <v>81.73</v>
      </c>
      <c r="K642" s="6">
        <v>0.05</v>
      </c>
      <c r="L642" s="5">
        <v>39.979999999999997</v>
      </c>
      <c r="M642" s="5">
        <f>I642*J642*(1-K642)</f>
        <v>77.643500000000003</v>
      </c>
      <c r="N642" s="5">
        <f>I642*L642</f>
        <v>39.979999999999997</v>
      </c>
      <c r="O642" s="5">
        <f>M642-N642</f>
        <v>37.663500000000006</v>
      </c>
      <c r="P642" s="2">
        <f>IFERROR(O642/M642,0)</f>
        <v>0.48508246021882068</v>
      </c>
      <c r="Q642" s="4">
        <f>YEAR(SalesDataTable[[#This Row],[Order Date]])</f>
        <v>2026</v>
      </c>
      <c r="R642" s="2" t="str">
        <f>"Q"&amp;ROUNDUP(MONTH(SalesDataTable[[#This Row],[Order Date]])/3,0)</f>
        <v>Q2</v>
      </c>
      <c r="S642" s="3">
        <f>MONTH(SalesDataTable[[#This Row],[Order Date]])</f>
        <v>4</v>
      </c>
      <c r="T642" s="2" t="str">
        <f>TEXT(SalesDataTable[[#This Row],[Order Date]],"mmm")</f>
        <v>Apr</v>
      </c>
    </row>
    <row r="643" spans="1:20" ht="15.75" x14ac:dyDescent="0.25">
      <c r="A643" s="9" t="s">
        <v>2118</v>
      </c>
      <c r="B643" s="8">
        <v>46134</v>
      </c>
      <c r="C643" s="7" t="s">
        <v>15</v>
      </c>
      <c r="D643" s="7" t="s">
        <v>51</v>
      </c>
      <c r="E643" s="7" t="s">
        <v>13</v>
      </c>
      <c r="F643" s="7" t="s">
        <v>2</v>
      </c>
      <c r="G643" s="7" t="s">
        <v>22</v>
      </c>
      <c r="H643" s="7" t="s">
        <v>37</v>
      </c>
      <c r="I643" s="3">
        <v>1</v>
      </c>
      <c r="J643" s="5">
        <v>142.53</v>
      </c>
      <c r="K643" s="6">
        <v>0.05</v>
      </c>
      <c r="L643" s="5">
        <v>77.77</v>
      </c>
      <c r="M643" s="5">
        <f>I643*J643*(1-K643)</f>
        <v>135.40350000000001</v>
      </c>
      <c r="N643" s="5">
        <f>I643*L643</f>
        <v>77.77</v>
      </c>
      <c r="O643" s="5">
        <f>M643-N643</f>
        <v>57.633500000000012</v>
      </c>
      <c r="P643" s="2">
        <f>IFERROR(O643/M643,0)</f>
        <v>0.4256426163282338</v>
      </c>
      <c r="Q643" s="4">
        <f>YEAR(SalesDataTable[[#This Row],[Order Date]])</f>
        <v>2026</v>
      </c>
      <c r="R643" s="2" t="str">
        <f>"Q"&amp;ROUNDUP(MONTH(SalesDataTable[[#This Row],[Order Date]])/3,0)</f>
        <v>Q2</v>
      </c>
      <c r="S643" s="3">
        <f>MONTH(SalesDataTable[[#This Row],[Order Date]])</f>
        <v>4</v>
      </c>
      <c r="T643" s="2" t="str">
        <f>TEXT(SalesDataTable[[#This Row],[Order Date]],"mmm")</f>
        <v>Apr</v>
      </c>
    </row>
    <row r="644" spans="1:20" ht="15.75" x14ac:dyDescent="0.25">
      <c r="A644" s="9" t="s">
        <v>2117</v>
      </c>
      <c r="B644" s="8">
        <v>46134</v>
      </c>
      <c r="C644" s="7" t="s">
        <v>9</v>
      </c>
      <c r="D644" s="7" t="s">
        <v>79</v>
      </c>
      <c r="E644" s="7" t="s">
        <v>3</v>
      </c>
      <c r="F644" s="7" t="s">
        <v>2</v>
      </c>
      <c r="G644" s="7" t="s">
        <v>26</v>
      </c>
      <c r="H644" s="7" t="s">
        <v>65</v>
      </c>
      <c r="I644" s="3">
        <v>2</v>
      </c>
      <c r="J644" s="5">
        <v>83.24</v>
      </c>
      <c r="K644" s="6">
        <v>0</v>
      </c>
      <c r="L644" s="5">
        <v>40.03</v>
      </c>
      <c r="M644" s="5">
        <f>I644*J644*(1-K644)</f>
        <v>166.48</v>
      </c>
      <c r="N644" s="5">
        <f>I644*L644</f>
        <v>80.06</v>
      </c>
      <c r="O644" s="5">
        <f>M644-N644</f>
        <v>86.419999999999987</v>
      </c>
      <c r="P644" s="2">
        <f>IFERROR(O644/M644,0)</f>
        <v>0.51910139356078799</v>
      </c>
      <c r="Q644" s="4">
        <f>YEAR(SalesDataTable[[#This Row],[Order Date]])</f>
        <v>2026</v>
      </c>
      <c r="R644" s="2" t="str">
        <f>"Q"&amp;ROUNDUP(MONTH(SalesDataTable[[#This Row],[Order Date]])/3,0)</f>
        <v>Q2</v>
      </c>
      <c r="S644" s="3">
        <f>MONTH(SalesDataTable[[#This Row],[Order Date]])</f>
        <v>4</v>
      </c>
      <c r="T644" s="2" t="str">
        <f>TEXT(SalesDataTable[[#This Row],[Order Date]],"mmm")</f>
        <v>Apr</v>
      </c>
    </row>
    <row r="645" spans="1:20" ht="15.75" x14ac:dyDescent="0.25">
      <c r="A645" s="9" t="s">
        <v>2116</v>
      </c>
      <c r="B645" s="8">
        <v>46134</v>
      </c>
      <c r="C645" s="7" t="s">
        <v>42</v>
      </c>
      <c r="D645" s="7" t="s">
        <v>95</v>
      </c>
      <c r="E645" s="7" t="s">
        <v>18</v>
      </c>
      <c r="F645" s="7" t="s">
        <v>2</v>
      </c>
      <c r="G645" s="7" t="s">
        <v>22</v>
      </c>
      <c r="H645" s="7" t="s">
        <v>37</v>
      </c>
      <c r="I645" s="3">
        <v>1</v>
      </c>
      <c r="J645" s="5">
        <v>141.99</v>
      </c>
      <c r="K645" s="6">
        <v>0.05</v>
      </c>
      <c r="L645" s="5">
        <v>79.7</v>
      </c>
      <c r="M645" s="5">
        <f>I645*J645*(1-K645)</f>
        <v>134.8905</v>
      </c>
      <c r="N645" s="5">
        <f>I645*L645</f>
        <v>79.7</v>
      </c>
      <c r="O645" s="5">
        <f>M645-N645</f>
        <v>55.1905</v>
      </c>
      <c r="P645" s="2">
        <f>IFERROR(O645/M645,0)</f>
        <v>0.40915038494186023</v>
      </c>
      <c r="Q645" s="4">
        <f>YEAR(SalesDataTable[[#This Row],[Order Date]])</f>
        <v>2026</v>
      </c>
      <c r="R645" s="2" t="str">
        <f>"Q"&amp;ROUNDUP(MONTH(SalesDataTable[[#This Row],[Order Date]])/3,0)</f>
        <v>Q2</v>
      </c>
      <c r="S645" s="3">
        <f>MONTH(SalesDataTable[[#This Row],[Order Date]])</f>
        <v>4</v>
      </c>
      <c r="T645" s="2" t="str">
        <f>TEXT(SalesDataTable[[#This Row],[Order Date]],"mmm")</f>
        <v>Apr</v>
      </c>
    </row>
    <row r="646" spans="1:20" ht="15.75" x14ac:dyDescent="0.25">
      <c r="A646" s="9" t="s">
        <v>2115</v>
      </c>
      <c r="B646" s="8">
        <v>46134</v>
      </c>
      <c r="C646" s="7" t="s">
        <v>9</v>
      </c>
      <c r="D646" s="7" t="s">
        <v>8</v>
      </c>
      <c r="E646" s="7" t="s">
        <v>3</v>
      </c>
      <c r="F646" s="7" t="s">
        <v>2</v>
      </c>
      <c r="G646" s="7" t="s">
        <v>34</v>
      </c>
      <c r="H646" s="7" t="s">
        <v>74</v>
      </c>
      <c r="I646" s="3">
        <v>2</v>
      </c>
      <c r="J646" s="5">
        <v>35.94</v>
      </c>
      <c r="K646" s="6">
        <v>0.05</v>
      </c>
      <c r="L646" s="5">
        <v>14.17</v>
      </c>
      <c r="M646" s="5">
        <f>I646*J646*(1-K646)</f>
        <v>68.285999999999987</v>
      </c>
      <c r="N646" s="5">
        <f>I646*L646</f>
        <v>28.34</v>
      </c>
      <c r="O646" s="5">
        <f>M646-N646</f>
        <v>39.945999999999984</v>
      </c>
      <c r="P646" s="2">
        <f>IFERROR(O646/M646,0)</f>
        <v>0.5849808159798493</v>
      </c>
      <c r="Q646" s="4">
        <f>YEAR(SalesDataTable[[#This Row],[Order Date]])</f>
        <v>2026</v>
      </c>
      <c r="R646" s="2" t="str">
        <f>"Q"&amp;ROUNDUP(MONTH(SalesDataTable[[#This Row],[Order Date]])/3,0)</f>
        <v>Q2</v>
      </c>
      <c r="S646" s="3">
        <f>MONTH(SalesDataTable[[#This Row],[Order Date]])</f>
        <v>4</v>
      </c>
      <c r="T646" s="2" t="str">
        <f>TEXT(SalesDataTable[[#This Row],[Order Date]],"mmm")</f>
        <v>Apr</v>
      </c>
    </row>
    <row r="647" spans="1:20" ht="15.75" x14ac:dyDescent="0.25">
      <c r="A647" s="9" t="s">
        <v>2114</v>
      </c>
      <c r="B647" s="8">
        <v>46135</v>
      </c>
      <c r="C647" s="7" t="s">
        <v>9</v>
      </c>
      <c r="D647" s="7" t="s">
        <v>79</v>
      </c>
      <c r="E647" s="7" t="s">
        <v>3</v>
      </c>
      <c r="F647" s="7" t="s">
        <v>2</v>
      </c>
      <c r="G647" s="7" t="s">
        <v>34</v>
      </c>
      <c r="H647" s="7" t="s">
        <v>33</v>
      </c>
      <c r="I647" s="3">
        <v>3</v>
      </c>
      <c r="J647" s="5">
        <v>49.55</v>
      </c>
      <c r="K647" s="6">
        <v>0</v>
      </c>
      <c r="L647" s="5">
        <v>22.55</v>
      </c>
      <c r="M647" s="5">
        <f>I647*J647*(1-K647)</f>
        <v>148.64999999999998</v>
      </c>
      <c r="N647" s="5">
        <f>I647*L647</f>
        <v>67.650000000000006</v>
      </c>
      <c r="O647" s="5">
        <f>M647-N647</f>
        <v>80.999999999999972</v>
      </c>
      <c r="P647" s="2">
        <f>IFERROR(O647/M647,0)</f>
        <v>0.54490413723511588</v>
      </c>
      <c r="Q647" s="4">
        <f>YEAR(SalesDataTable[[#This Row],[Order Date]])</f>
        <v>2026</v>
      </c>
      <c r="R647" s="2" t="str">
        <f>"Q"&amp;ROUNDUP(MONTH(SalesDataTable[[#This Row],[Order Date]])/3,0)</f>
        <v>Q2</v>
      </c>
      <c r="S647" s="3">
        <f>MONTH(SalesDataTable[[#This Row],[Order Date]])</f>
        <v>4</v>
      </c>
      <c r="T647" s="2" t="str">
        <f>TEXT(SalesDataTable[[#This Row],[Order Date]],"mmm")</f>
        <v>Apr</v>
      </c>
    </row>
    <row r="648" spans="1:20" ht="15.75" x14ac:dyDescent="0.25">
      <c r="A648" s="9" t="s">
        <v>2113</v>
      </c>
      <c r="B648" s="8">
        <v>46135</v>
      </c>
      <c r="C648" s="7" t="s">
        <v>15</v>
      </c>
      <c r="D648" s="7" t="s">
        <v>61</v>
      </c>
      <c r="E648" s="7" t="s">
        <v>18</v>
      </c>
      <c r="F648" s="7" t="s">
        <v>23</v>
      </c>
      <c r="G648" s="7" t="s">
        <v>34</v>
      </c>
      <c r="H648" s="7" t="s">
        <v>83</v>
      </c>
      <c r="I648" s="3">
        <v>1</v>
      </c>
      <c r="J648" s="5">
        <v>39.89</v>
      </c>
      <c r="K648" s="6">
        <v>0.05</v>
      </c>
      <c r="L648" s="5">
        <v>15.06</v>
      </c>
      <c r="M648" s="5">
        <f>I648*J648*(1-K648)</f>
        <v>37.895499999999998</v>
      </c>
      <c r="N648" s="5">
        <f>I648*L648</f>
        <v>15.06</v>
      </c>
      <c r="O648" s="5">
        <f>M648-N648</f>
        <v>22.835499999999996</v>
      </c>
      <c r="P648" s="2">
        <f>IFERROR(O648/M648,0)</f>
        <v>0.60259133670224685</v>
      </c>
      <c r="Q648" s="4">
        <f>YEAR(SalesDataTable[[#This Row],[Order Date]])</f>
        <v>2026</v>
      </c>
      <c r="R648" s="2" t="str">
        <f>"Q"&amp;ROUNDUP(MONTH(SalesDataTable[[#This Row],[Order Date]])/3,0)</f>
        <v>Q2</v>
      </c>
      <c r="S648" s="3">
        <f>MONTH(SalesDataTable[[#This Row],[Order Date]])</f>
        <v>4</v>
      </c>
      <c r="T648" s="2" t="str">
        <f>TEXT(SalesDataTable[[#This Row],[Order Date]],"mmm")</f>
        <v>Apr</v>
      </c>
    </row>
    <row r="649" spans="1:20" ht="15.75" x14ac:dyDescent="0.25">
      <c r="A649" s="9" t="s">
        <v>2112</v>
      </c>
      <c r="B649" s="8">
        <v>46135</v>
      </c>
      <c r="C649" s="7" t="s">
        <v>15</v>
      </c>
      <c r="D649" s="7" t="s">
        <v>14</v>
      </c>
      <c r="E649" s="7" t="s">
        <v>18</v>
      </c>
      <c r="F649" s="7" t="s">
        <v>2</v>
      </c>
      <c r="G649" s="7" t="s">
        <v>34</v>
      </c>
      <c r="H649" s="7" t="s">
        <v>83</v>
      </c>
      <c r="I649" s="3">
        <v>1</v>
      </c>
      <c r="J649" s="5">
        <v>40.630000000000003</v>
      </c>
      <c r="K649" s="6">
        <v>0.1</v>
      </c>
      <c r="L649" s="5">
        <v>14.67</v>
      </c>
      <c r="M649" s="5">
        <f>I649*J649*(1-K649)</f>
        <v>36.567</v>
      </c>
      <c r="N649" s="5">
        <f>I649*L649</f>
        <v>14.67</v>
      </c>
      <c r="O649" s="5">
        <f>M649-N649</f>
        <v>21.896999999999998</v>
      </c>
      <c r="P649" s="2">
        <f>IFERROR(O649/M649,0)</f>
        <v>0.59881860694068423</v>
      </c>
      <c r="Q649" s="4">
        <f>YEAR(SalesDataTable[[#This Row],[Order Date]])</f>
        <v>2026</v>
      </c>
      <c r="R649" s="2" t="str">
        <f>"Q"&amp;ROUNDUP(MONTH(SalesDataTable[[#This Row],[Order Date]])/3,0)</f>
        <v>Q2</v>
      </c>
      <c r="S649" s="3">
        <f>MONTH(SalesDataTable[[#This Row],[Order Date]])</f>
        <v>4</v>
      </c>
      <c r="T649" s="2" t="str">
        <f>TEXT(SalesDataTable[[#This Row],[Order Date]],"mmm")</f>
        <v>Apr</v>
      </c>
    </row>
    <row r="650" spans="1:20" ht="15.75" x14ac:dyDescent="0.25">
      <c r="A650" s="9" t="s">
        <v>2111</v>
      </c>
      <c r="B650" s="8">
        <v>46135</v>
      </c>
      <c r="C650" s="7" t="s">
        <v>15</v>
      </c>
      <c r="D650" s="7" t="s">
        <v>61</v>
      </c>
      <c r="E650" s="7" t="s">
        <v>18</v>
      </c>
      <c r="F650" s="7" t="s">
        <v>23</v>
      </c>
      <c r="G650" s="7" t="s">
        <v>1</v>
      </c>
      <c r="H650" s="7" t="s">
        <v>17</v>
      </c>
      <c r="I650" s="3">
        <v>4</v>
      </c>
      <c r="J650" s="5">
        <v>39.78</v>
      </c>
      <c r="K650" s="6">
        <v>0.05</v>
      </c>
      <c r="L650" s="5">
        <v>16.7</v>
      </c>
      <c r="M650" s="5">
        <f>I650*J650*(1-K650)</f>
        <v>151.16399999999999</v>
      </c>
      <c r="N650" s="5">
        <f>I650*L650</f>
        <v>66.8</v>
      </c>
      <c r="O650" s="5">
        <f>M650-N650</f>
        <v>84.36399999999999</v>
      </c>
      <c r="P650" s="2">
        <f>IFERROR(O650/M650,0)</f>
        <v>0.55809584292556425</v>
      </c>
      <c r="Q650" s="4">
        <f>YEAR(SalesDataTable[[#This Row],[Order Date]])</f>
        <v>2026</v>
      </c>
      <c r="R650" s="2" t="str">
        <f>"Q"&amp;ROUNDUP(MONTH(SalesDataTable[[#This Row],[Order Date]])/3,0)</f>
        <v>Q2</v>
      </c>
      <c r="S650" s="3">
        <f>MONTH(SalesDataTable[[#This Row],[Order Date]])</f>
        <v>4</v>
      </c>
      <c r="T650" s="2" t="str">
        <f>TEXT(SalesDataTable[[#This Row],[Order Date]],"mmm")</f>
        <v>Apr</v>
      </c>
    </row>
    <row r="651" spans="1:20" ht="15.75" x14ac:dyDescent="0.25">
      <c r="A651" s="9" t="s">
        <v>2110</v>
      </c>
      <c r="B651" s="8">
        <v>46135</v>
      </c>
      <c r="C651" s="7" t="s">
        <v>15</v>
      </c>
      <c r="D651" s="7" t="s">
        <v>51</v>
      </c>
      <c r="E651" s="7" t="s">
        <v>18</v>
      </c>
      <c r="F651" s="7" t="s">
        <v>12</v>
      </c>
      <c r="G651" s="7" t="s">
        <v>22</v>
      </c>
      <c r="H651" s="7" t="s">
        <v>44</v>
      </c>
      <c r="I651" s="3">
        <v>1</v>
      </c>
      <c r="J651" s="5">
        <v>92.74</v>
      </c>
      <c r="K651" s="6">
        <v>0</v>
      </c>
      <c r="L651" s="5">
        <v>46.1</v>
      </c>
      <c r="M651" s="5">
        <f>I651*J651*(1-K651)</f>
        <v>92.74</v>
      </c>
      <c r="N651" s="5">
        <f>I651*L651</f>
        <v>46.1</v>
      </c>
      <c r="O651" s="5">
        <f>M651-N651</f>
        <v>46.639999999999993</v>
      </c>
      <c r="P651" s="2">
        <f>IFERROR(O651/M651,0)</f>
        <v>0.50291136510675005</v>
      </c>
      <c r="Q651" s="4">
        <f>YEAR(SalesDataTable[[#This Row],[Order Date]])</f>
        <v>2026</v>
      </c>
      <c r="R651" s="2" t="str">
        <f>"Q"&amp;ROUNDUP(MONTH(SalesDataTable[[#This Row],[Order Date]])/3,0)</f>
        <v>Q2</v>
      </c>
      <c r="S651" s="3">
        <f>MONTH(SalesDataTable[[#This Row],[Order Date]])</f>
        <v>4</v>
      </c>
      <c r="T651" s="2" t="str">
        <f>TEXT(SalesDataTable[[#This Row],[Order Date]],"mmm")</f>
        <v>Apr</v>
      </c>
    </row>
    <row r="652" spans="1:20" ht="15.75" x14ac:dyDescent="0.25">
      <c r="A652" s="9" t="s">
        <v>2109</v>
      </c>
      <c r="B652" s="8">
        <v>46135</v>
      </c>
      <c r="C652" s="7" t="s">
        <v>9</v>
      </c>
      <c r="D652" s="7" t="s">
        <v>30</v>
      </c>
      <c r="E652" s="7" t="s">
        <v>13</v>
      </c>
      <c r="F652" s="7" t="s">
        <v>23</v>
      </c>
      <c r="G652" s="7" t="s">
        <v>26</v>
      </c>
      <c r="H652" s="7" t="s">
        <v>50</v>
      </c>
      <c r="I652" s="3">
        <v>2</v>
      </c>
      <c r="J652" s="5">
        <v>120.49</v>
      </c>
      <c r="K652" s="6">
        <v>0.1</v>
      </c>
      <c r="L652" s="5">
        <v>62.23</v>
      </c>
      <c r="M652" s="5">
        <f>I652*J652*(1-K652)</f>
        <v>216.88200000000001</v>
      </c>
      <c r="N652" s="5">
        <f>I652*L652</f>
        <v>124.46</v>
      </c>
      <c r="O652" s="5">
        <f>M652-N652</f>
        <v>92.422000000000011</v>
      </c>
      <c r="P652" s="2">
        <f>IFERROR(O652/M652,0)</f>
        <v>0.42613955976060719</v>
      </c>
      <c r="Q652" s="4">
        <f>YEAR(SalesDataTable[[#This Row],[Order Date]])</f>
        <v>2026</v>
      </c>
      <c r="R652" s="2" t="str">
        <f>"Q"&amp;ROUNDUP(MONTH(SalesDataTable[[#This Row],[Order Date]])/3,0)</f>
        <v>Q2</v>
      </c>
      <c r="S652" s="3">
        <f>MONTH(SalesDataTable[[#This Row],[Order Date]])</f>
        <v>4</v>
      </c>
      <c r="T652" s="2" t="str">
        <f>TEXT(SalesDataTable[[#This Row],[Order Date]],"mmm")</f>
        <v>Apr</v>
      </c>
    </row>
    <row r="653" spans="1:20" ht="15.75" x14ac:dyDescent="0.25">
      <c r="A653" s="9" t="s">
        <v>2108</v>
      </c>
      <c r="B653" s="8">
        <v>46136</v>
      </c>
      <c r="C653" s="7" t="s">
        <v>9</v>
      </c>
      <c r="D653" s="7" t="s">
        <v>30</v>
      </c>
      <c r="E653" s="7" t="s">
        <v>3</v>
      </c>
      <c r="F653" s="7" t="s">
        <v>12</v>
      </c>
      <c r="G653" s="7" t="s">
        <v>22</v>
      </c>
      <c r="H653" s="7" t="s">
        <v>21</v>
      </c>
      <c r="I653" s="3">
        <v>2</v>
      </c>
      <c r="J653" s="5">
        <v>70.53</v>
      </c>
      <c r="K653" s="6">
        <v>0</v>
      </c>
      <c r="L653" s="5">
        <v>32.229999999999997</v>
      </c>
      <c r="M653" s="5">
        <f>I653*J653*(1-K653)</f>
        <v>141.06</v>
      </c>
      <c r="N653" s="5">
        <f>I653*L653</f>
        <v>64.459999999999994</v>
      </c>
      <c r="O653" s="5">
        <f>M653-N653</f>
        <v>76.600000000000009</v>
      </c>
      <c r="P653" s="2">
        <f>IFERROR(O653/M653,0)</f>
        <v>0.54303133418403526</v>
      </c>
      <c r="Q653" s="4">
        <f>YEAR(SalesDataTable[[#This Row],[Order Date]])</f>
        <v>2026</v>
      </c>
      <c r="R653" s="2" t="str">
        <f>"Q"&amp;ROUNDUP(MONTH(SalesDataTable[[#This Row],[Order Date]])/3,0)</f>
        <v>Q2</v>
      </c>
      <c r="S653" s="3">
        <f>MONTH(SalesDataTable[[#This Row],[Order Date]])</f>
        <v>4</v>
      </c>
      <c r="T653" s="2" t="str">
        <f>TEXT(SalesDataTable[[#This Row],[Order Date]],"mmm")</f>
        <v>Apr</v>
      </c>
    </row>
    <row r="654" spans="1:20" ht="15.75" x14ac:dyDescent="0.25">
      <c r="A654" s="9" t="s">
        <v>2107</v>
      </c>
      <c r="B654" s="8">
        <v>46136</v>
      </c>
      <c r="C654" s="7" t="s">
        <v>9</v>
      </c>
      <c r="D654" s="7" t="s">
        <v>47</v>
      </c>
      <c r="E654" s="7" t="s">
        <v>3</v>
      </c>
      <c r="F654" s="7" t="s">
        <v>2</v>
      </c>
      <c r="G654" s="7" t="s">
        <v>22</v>
      </c>
      <c r="H654" s="7" t="s">
        <v>44</v>
      </c>
      <c r="I654" s="3">
        <v>1</v>
      </c>
      <c r="J654" s="5">
        <v>90.87</v>
      </c>
      <c r="K654" s="6">
        <v>0.1</v>
      </c>
      <c r="L654" s="5">
        <v>44.4</v>
      </c>
      <c r="M654" s="5">
        <f>I654*J654*(1-K654)</f>
        <v>81.783000000000001</v>
      </c>
      <c r="N654" s="5">
        <f>I654*L654</f>
        <v>44.4</v>
      </c>
      <c r="O654" s="5">
        <f>M654-N654</f>
        <v>37.383000000000003</v>
      </c>
      <c r="P654" s="2">
        <f>IFERROR(O654/M654,0)</f>
        <v>0.45709988628443565</v>
      </c>
      <c r="Q654" s="4">
        <f>YEAR(SalesDataTable[[#This Row],[Order Date]])</f>
        <v>2026</v>
      </c>
      <c r="R654" s="2" t="str">
        <f>"Q"&amp;ROUNDUP(MONTH(SalesDataTable[[#This Row],[Order Date]])/3,0)</f>
        <v>Q2</v>
      </c>
      <c r="S654" s="3">
        <f>MONTH(SalesDataTable[[#This Row],[Order Date]])</f>
        <v>4</v>
      </c>
      <c r="T654" s="2" t="str">
        <f>TEXT(SalesDataTable[[#This Row],[Order Date]],"mmm")</f>
        <v>Apr</v>
      </c>
    </row>
    <row r="655" spans="1:20" ht="15.75" x14ac:dyDescent="0.25">
      <c r="A655" s="9" t="s">
        <v>2106</v>
      </c>
      <c r="B655" s="8">
        <v>46136</v>
      </c>
      <c r="C655" s="7" t="s">
        <v>9</v>
      </c>
      <c r="D655" s="7" t="s">
        <v>47</v>
      </c>
      <c r="E655" s="7" t="s">
        <v>60</v>
      </c>
      <c r="F655" s="7" t="s">
        <v>23</v>
      </c>
      <c r="G655" s="7" t="s">
        <v>34</v>
      </c>
      <c r="H655" s="7" t="s">
        <v>121</v>
      </c>
      <c r="I655" s="3">
        <v>3</v>
      </c>
      <c r="J655" s="5">
        <v>124.31</v>
      </c>
      <c r="K655" s="6">
        <v>0.2</v>
      </c>
      <c r="L655" s="5">
        <v>67.97</v>
      </c>
      <c r="M655" s="5">
        <f>I655*J655*(1-K655)</f>
        <v>298.34399999999999</v>
      </c>
      <c r="N655" s="5">
        <f>I655*L655</f>
        <v>203.91</v>
      </c>
      <c r="O655" s="5">
        <f>M655-N655</f>
        <v>94.433999999999997</v>
      </c>
      <c r="P655" s="2">
        <f>IFERROR(O655/M655,0)</f>
        <v>0.31652723031131846</v>
      </c>
      <c r="Q655" s="4">
        <f>YEAR(SalesDataTable[[#This Row],[Order Date]])</f>
        <v>2026</v>
      </c>
      <c r="R655" s="2" t="str">
        <f>"Q"&amp;ROUNDUP(MONTH(SalesDataTable[[#This Row],[Order Date]])/3,0)</f>
        <v>Q2</v>
      </c>
      <c r="S655" s="3">
        <f>MONTH(SalesDataTable[[#This Row],[Order Date]])</f>
        <v>4</v>
      </c>
      <c r="T655" s="2" t="str">
        <f>TEXT(SalesDataTable[[#This Row],[Order Date]],"mmm")</f>
        <v>Apr</v>
      </c>
    </row>
    <row r="656" spans="1:20" ht="15.75" x14ac:dyDescent="0.25">
      <c r="A656" s="9" t="s">
        <v>2105</v>
      </c>
      <c r="B656" s="8">
        <v>46136</v>
      </c>
      <c r="C656" s="7" t="s">
        <v>9</v>
      </c>
      <c r="D656" s="7" t="s">
        <v>79</v>
      </c>
      <c r="E656" s="7" t="s">
        <v>60</v>
      </c>
      <c r="F656" s="7" t="s">
        <v>23</v>
      </c>
      <c r="G656" s="7" t="s">
        <v>1</v>
      </c>
      <c r="H656" s="7" t="s">
        <v>17</v>
      </c>
      <c r="I656" s="3">
        <v>15</v>
      </c>
      <c r="J656" s="5">
        <v>41.21</v>
      </c>
      <c r="K656" s="6">
        <v>0.15</v>
      </c>
      <c r="L656" s="5">
        <v>16.760000000000002</v>
      </c>
      <c r="M656" s="5">
        <f>I656*J656*(1-K656)</f>
        <v>525.42750000000001</v>
      </c>
      <c r="N656" s="5">
        <f>I656*L656</f>
        <v>251.40000000000003</v>
      </c>
      <c r="O656" s="5">
        <f>M656-N656</f>
        <v>274.02749999999997</v>
      </c>
      <c r="P656" s="2">
        <f>IFERROR(O656/M656,0)</f>
        <v>0.52153246642020068</v>
      </c>
      <c r="Q656" s="4">
        <f>YEAR(SalesDataTable[[#This Row],[Order Date]])</f>
        <v>2026</v>
      </c>
      <c r="R656" s="2" t="str">
        <f>"Q"&amp;ROUNDUP(MONTH(SalesDataTable[[#This Row],[Order Date]])/3,0)</f>
        <v>Q2</v>
      </c>
      <c r="S656" s="3">
        <f>MONTH(SalesDataTable[[#This Row],[Order Date]])</f>
        <v>4</v>
      </c>
      <c r="T656" s="2" t="str">
        <f>TEXT(SalesDataTable[[#This Row],[Order Date]],"mmm")</f>
        <v>Apr</v>
      </c>
    </row>
    <row r="657" spans="1:20" ht="15.75" x14ac:dyDescent="0.25">
      <c r="A657" s="9" t="s">
        <v>2104</v>
      </c>
      <c r="B657" s="8">
        <v>46136</v>
      </c>
      <c r="C657" s="7" t="s">
        <v>42</v>
      </c>
      <c r="D657" s="7" t="s">
        <v>95</v>
      </c>
      <c r="E657" s="7" t="s">
        <v>3</v>
      </c>
      <c r="F657" s="7" t="s">
        <v>2</v>
      </c>
      <c r="G657" s="7" t="s">
        <v>22</v>
      </c>
      <c r="H657" s="7" t="s">
        <v>37</v>
      </c>
      <c r="I657" s="3">
        <v>2</v>
      </c>
      <c r="J657" s="5">
        <v>145.75</v>
      </c>
      <c r="K657" s="6">
        <v>0.1</v>
      </c>
      <c r="L657" s="5">
        <v>78.900000000000006</v>
      </c>
      <c r="M657" s="5">
        <f>I657*J657*(1-K657)</f>
        <v>262.35000000000002</v>
      </c>
      <c r="N657" s="5">
        <f>I657*L657</f>
        <v>157.80000000000001</v>
      </c>
      <c r="O657" s="5">
        <f>M657-N657</f>
        <v>104.55000000000001</v>
      </c>
      <c r="P657" s="2">
        <f>IFERROR(O657/M657,0)</f>
        <v>0.39851343624928531</v>
      </c>
      <c r="Q657" s="4">
        <f>YEAR(SalesDataTable[[#This Row],[Order Date]])</f>
        <v>2026</v>
      </c>
      <c r="R657" s="2" t="str">
        <f>"Q"&amp;ROUNDUP(MONTH(SalesDataTable[[#This Row],[Order Date]])/3,0)</f>
        <v>Q2</v>
      </c>
      <c r="S657" s="3">
        <f>MONTH(SalesDataTable[[#This Row],[Order Date]])</f>
        <v>4</v>
      </c>
      <c r="T657" s="2" t="str">
        <f>TEXT(SalesDataTable[[#This Row],[Order Date]],"mmm")</f>
        <v>Apr</v>
      </c>
    </row>
    <row r="658" spans="1:20" ht="15.75" x14ac:dyDescent="0.25">
      <c r="A658" s="9" t="s">
        <v>2103</v>
      </c>
      <c r="B658" s="8">
        <v>46136</v>
      </c>
      <c r="C658" s="7" t="s">
        <v>5</v>
      </c>
      <c r="D658" s="7" t="s">
        <v>114</v>
      </c>
      <c r="E658" s="7" t="s">
        <v>3</v>
      </c>
      <c r="F658" s="7" t="s">
        <v>2</v>
      </c>
      <c r="G658" s="7" t="s">
        <v>29</v>
      </c>
      <c r="H658" s="7" t="s">
        <v>72</v>
      </c>
      <c r="I658" s="3">
        <v>1</v>
      </c>
      <c r="J658" s="5">
        <v>134.86000000000001</v>
      </c>
      <c r="K658" s="6">
        <v>0</v>
      </c>
      <c r="L658" s="5">
        <v>66.040000000000006</v>
      </c>
      <c r="M658" s="5">
        <f>I658*J658*(1-K658)</f>
        <v>134.86000000000001</v>
      </c>
      <c r="N658" s="5">
        <f>I658*L658</f>
        <v>66.040000000000006</v>
      </c>
      <c r="O658" s="5">
        <f>M658-N658</f>
        <v>68.820000000000007</v>
      </c>
      <c r="P658" s="2">
        <f>IFERROR(O658/M658,0)</f>
        <v>0.51030698502150373</v>
      </c>
      <c r="Q658" s="4">
        <f>YEAR(SalesDataTable[[#This Row],[Order Date]])</f>
        <v>2026</v>
      </c>
      <c r="R658" s="2" t="str">
        <f>"Q"&amp;ROUNDUP(MONTH(SalesDataTable[[#This Row],[Order Date]])/3,0)</f>
        <v>Q2</v>
      </c>
      <c r="S658" s="3">
        <f>MONTH(SalesDataTable[[#This Row],[Order Date]])</f>
        <v>4</v>
      </c>
      <c r="T658" s="2" t="str">
        <f>TEXT(SalesDataTable[[#This Row],[Order Date]],"mmm")</f>
        <v>Apr</v>
      </c>
    </row>
    <row r="659" spans="1:20" ht="15.75" x14ac:dyDescent="0.25">
      <c r="A659" s="9" t="s">
        <v>2102</v>
      </c>
      <c r="B659" s="8">
        <v>46136</v>
      </c>
      <c r="C659" s="7" t="s">
        <v>15</v>
      </c>
      <c r="D659" s="7" t="s">
        <v>19</v>
      </c>
      <c r="E659" s="7" t="s">
        <v>13</v>
      </c>
      <c r="F659" s="7" t="s">
        <v>2</v>
      </c>
      <c r="G659" s="7" t="s">
        <v>29</v>
      </c>
      <c r="H659" s="7" t="s">
        <v>72</v>
      </c>
      <c r="I659" s="3">
        <v>1</v>
      </c>
      <c r="J659" s="5">
        <v>136.07</v>
      </c>
      <c r="K659" s="6">
        <v>0</v>
      </c>
      <c r="L659" s="5">
        <v>65.17</v>
      </c>
      <c r="M659" s="5">
        <f>I659*J659*(1-K659)</f>
        <v>136.07</v>
      </c>
      <c r="N659" s="5">
        <f>I659*L659</f>
        <v>65.17</v>
      </c>
      <c r="O659" s="5">
        <f>M659-N659</f>
        <v>70.899999999999991</v>
      </c>
      <c r="P659" s="2">
        <f>IFERROR(O659/M659,0)</f>
        <v>0.52105533916366575</v>
      </c>
      <c r="Q659" s="4">
        <f>YEAR(SalesDataTable[[#This Row],[Order Date]])</f>
        <v>2026</v>
      </c>
      <c r="R659" s="2" t="str">
        <f>"Q"&amp;ROUNDUP(MONTH(SalesDataTable[[#This Row],[Order Date]])/3,0)</f>
        <v>Q2</v>
      </c>
      <c r="S659" s="3">
        <f>MONTH(SalesDataTable[[#This Row],[Order Date]])</f>
        <v>4</v>
      </c>
      <c r="T659" s="2" t="str">
        <f>TEXT(SalesDataTable[[#This Row],[Order Date]],"mmm")</f>
        <v>Apr</v>
      </c>
    </row>
    <row r="660" spans="1:20" ht="15.75" x14ac:dyDescent="0.25">
      <c r="A660" s="9" t="s">
        <v>2101</v>
      </c>
      <c r="B660" s="8">
        <v>46136</v>
      </c>
      <c r="C660" s="7" t="s">
        <v>42</v>
      </c>
      <c r="D660" s="7" t="s">
        <v>41</v>
      </c>
      <c r="E660" s="7" t="s">
        <v>13</v>
      </c>
      <c r="F660" s="7" t="s">
        <v>12</v>
      </c>
      <c r="G660" s="7" t="s">
        <v>29</v>
      </c>
      <c r="H660" s="7" t="s">
        <v>39</v>
      </c>
      <c r="I660" s="3">
        <v>1</v>
      </c>
      <c r="J660" s="5">
        <v>47.25</v>
      </c>
      <c r="K660" s="6">
        <v>0.1</v>
      </c>
      <c r="L660" s="5">
        <v>18.25</v>
      </c>
      <c r="M660" s="5">
        <f>I660*J660*(1-K660)</f>
        <v>42.524999999999999</v>
      </c>
      <c r="N660" s="5">
        <f>I660*L660</f>
        <v>18.25</v>
      </c>
      <c r="O660" s="5">
        <f>M660-N660</f>
        <v>24.274999999999999</v>
      </c>
      <c r="P660" s="2">
        <f>IFERROR(O660/M660,0)</f>
        <v>0.57084068195179305</v>
      </c>
      <c r="Q660" s="4">
        <f>YEAR(SalesDataTable[[#This Row],[Order Date]])</f>
        <v>2026</v>
      </c>
      <c r="R660" s="2" t="str">
        <f>"Q"&amp;ROUNDUP(MONTH(SalesDataTable[[#This Row],[Order Date]])/3,0)</f>
        <v>Q2</v>
      </c>
      <c r="S660" s="3">
        <f>MONTH(SalesDataTable[[#This Row],[Order Date]])</f>
        <v>4</v>
      </c>
      <c r="T660" s="2" t="str">
        <f>TEXT(SalesDataTable[[#This Row],[Order Date]],"mmm")</f>
        <v>Apr</v>
      </c>
    </row>
    <row r="661" spans="1:20" ht="15.75" x14ac:dyDescent="0.25">
      <c r="A661" s="9" t="s">
        <v>2100</v>
      </c>
      <c r="B661" s="8">
        <v>46136</v>
      </c>
      <c r="C661" s="7" t="s">
        <v>42</v>
      </c>
      <c r="D661" s="7" t="s">
        <v>95</v>
      </c>
      <c r="E661" s="7" t="s">
        <v>3</v>
      </c>
      <c r="F661" s="7" t="s">
        <v>12</v>
      </c>
      <c r="G661" s="7" t="s">
        <v>1</v>
      </c>
      <c r="H661" s="7" t="s">
        <v>17</v>
      </c>
      <c r="I661" s="3">
        <v>2</v>
      </c>
      <c r="J661" s="5">
        <v>41.32</v>
      </c>
      <c r="K661" s="6">
        <v>0.1</v>
      </c>
      <c r="L661" s="5">
        <v>16.66</v>
      </c>
      <c r="M661" s="5">
        <f>I661*J661*(1-K661)</f>
        <v>74.376000000000005</v>
      </c>
      <c r="N661" s="5">
        <f>I661*L661</f>
        <v>33.32</v>
      </c>
      <c r="O661" s="5">
        <f>M661-N661</f>
        <v>41.056000000000004</v>
      </c>
      <c r="P661" s="2">
        <f>IFERROR(O661/M661,0)</f>
        <v>0.5520060234484242</v>
      </c>
      <c r="Q661" s="4">
        <f>YEAR(SalesDataTable[[#This Row],[Order Date]])</f>
        <v>2026</v>
      </c>
      <c r="R661" s="2" t="str">
        <f>"Q"&amp;ROUNDUP(MONTH(SalesDataTable[[#This Row],[Order Date]])/3,0)</f>
        <v>Q2</v>
      </c>
      <c r="S661" s="3">
        <f>MONTH(SalesDataTable[[#This Row],[Order Date]])</f>
        <v>4</v>
      </c>
      <c r="T661" s="2" t="str">
        <f>TEXT(SalesDataTable[[#This Row],[Order Date]],"mmm")</f>
        <v>Apr</v>
      </c>
    </row>
    <row r="662" spans="1:20" ht="15.75" x14ac:dyDescent="0.25">
      <c r="A662" s="9" t="s">
        <v>2099</v>
      </c>
      <c r="B662" s="8">
        <v>46136</v>
      </c>
      <c r="C662" s="7" t="s">
        <v>42</v>
      </c>
      <c r="D662" s="7" t="s">
        <v>41</v>
      </c>
      <c r="E662" s="7" t="s">
        <v>18</v>
      </c>
      <c r="F662" s="7" t="s">
        <v>2</v>
      </c>
      <c r="G662" s="7" t="s">
        <v>1</v>
      </c>
      <c r="H662" s="7" t="s">
        <v>11</v>
      </c>
      <c r="I662" s="3">
        <v>2</v>
      </c>
      <c r="J662" s="5">
        <v>81.75</v>
      </c>
      <c r="K662" s="6">
        <v>0</v>
      </c>
      <c r="L662" s="5">
        <v>41.92</v>
      </c>
      <c r="M662" s="5">
        <f>I662*J662*(1-K662)</f>
        <v>163.5</v>
      </c>
      <c r="N662" s="5">
        <f>I662*L662</f>
        <v>83.84</v>
      </c>
      <c r="O662" s="5">
        <f>M662-N662</f>
        <v>79.66</v>
      </c>
      <c r="P662" s="2">
        <f>IFERROR(O662/M662,0)</f>
        <v>0.48721712538226297</v>
      </c>
      <c r="Q662" s="4">
        <f>YEAR(SalesDataTable[[#This Row],[Order Date]])</f>
        <v>2026</v>
      </c>
      <c r="R662" s="2" t="str">
        <f>"Q"&amp;ROUNDUP(MONTH(SalesDataTable[[#This Row],[Order Date]])/3,0)</f>
        <v>Q2</v>
      </c>
      <c r="S662" s="3">
        <f>MONTH(SalesDataTable[[#This Row],[Order Date]])</f>
        <v>4</v>
      </c>
      <c r="T662" s="2" t="str">
        <f>TEXT(SalesDataTable[[#This Row],[Order Date]],"mmm")</f>
        <v>Apr</v>
      </c>
    </row>
    <row r="663" spans="1:20" ht="15.75" x14ac:dyDescent="0.25">
      <c r="A663" s="9" t="s">
        <v>2098</v>
      </c>
      <c r="B663" s="8">
        <v>46137</v>
      </c>
      <c r="C663" s="7" t="s">
        <v>9</v>
      </c>
      <c r="D663" s="7" t="s">
        <v>8</v>
      </c>
      <c r="E663" s="7" t="s">
        <v>3</v>
      </c>
      <c r="F663" s="7" t="s">
        <v>23</v>
      </c>
      <c r="G663" s="7" t="s">
        <v>29</v>
      </c>
      <c r="H663" s="7" t="s">
        <v>28</v>
      </c>
      <c r="I663" s="3">
        <v>1</v>
      </c>
      <c r="J663" s="5">
        <v>36.020000000000003</v>
      </c>
      <c r="K663" s="6">
        <v>0.05</v>
      </c>
      <c r="L663" s="5">
        <v>13.72</v>
      </c>
      <c r="M663" s="5">
        <f>I663*J663*(1-K663)</f>
        <v>34.219000000000001</v>
      </c>
      <c r="N663" s="5">
        <f>I663*L663</f>
        <v>13.72</v>
      </c>
      <c r="O663" s="5">
        <f>M663-N663</f>
        <v>20.499000000000002</v>
      </c>
      <c r="P663" s="2">
        <f>IFERROR(O663/M663,0)</f>
        <v>0.59905315760250155</v>
      </c>
      <c r="Q663" s="4">
        <f>YEAR(SalesDataTable[[#This Row],[Order Date]])</f>
        <v>2026</v>
      </c>
      <c r="R663" s="2" t="str">
        <f>"Q"&amp;ROUNDUP(MONTH(SalesDataTable[[#This Row],[Order Date]])/3,0)</f>
        <v>Q2</v>
      </c>
      <c r="S663" s="3">
        <f>MONTH(SalesDataTable[[#This Row],[Order Date]])</f>
        <v>4</v>
      </c>
      <c r="T663" s="2" t="str">
        <f>TEXT(SalesDataTable[[#This Row],[Order Date]],"mmm")</f>
        <v>Apr</v>
      </c>
    </row>
    <row r="664" spans="1:20" ht="15.75" x14ac:dyDescent="0.25">
      <c r="A664" s="9" t="s">
        <v>2097</v>
      </c>
      <c r="B664" s="8">
        <v>46137</v>
      </c>
      <c r="C664" s="7" t="s">
        <v>5</v>
      </c>
      <c r="D664" s="7" t="s">
        <v>69</v>
      </c>
      <c r="E664" s="7" t="s">
        <v>3</v>
      </c>
      <c r="F664" s="7" t="s">
        <v>12</v>
      </c>
      <c r="G664" s="7" t="s">
        <v>29</v>
      </c>
      <c r="H664" s="7" t="s">
        <v>28</v>
      </c>
      <c r="I664" s="3">
        <v>1</v>
      </c>
      <c r="J664" s="5">
        <v>36.68</v>
      </c>
      <c r="K664" s="6">
        <v>0</v>
      </c>
      <c r="L664" s="5">
        <v>13.27</v>
      </c>
      <c r="M664" s="5">
        <f>I664*J664*(1-K664)</f>
        <v>36.68</v>
      </c>
      <c r="N664" s="5">
        <f>I664*L664</f>
        <v>13.27</v>
      </c>
      <c r="O664" s="5">
        <f>M664-N664</f>
        <v>23.41</v>
      </c>
      <c r="P664" s="2">
        <f>IFERROR(O664/M664,0)</f>
        <v>0.63822246455834242</v>
      </c>
      <c r="Q664" s="4">
        <f>YEAR(SalesDataTable[[#This Row],[Order Date]])</f>
        <v>2026</v>
      </c>
      <c r="R664" s="2" t="str">
        <f>"Q"&amp;ROUNDUP(MONTH(SalesDataTable[[#This Row],[Order Date]])/3,0)</f>
        <v>Q2</v>
      </c>
      <c r="S664" s="3">
        <f>MONTH(SalesDataTable[[#This Row],[Order Date]])</f>
        <v>4</v>
      </c>
      <c r="T664" s="2" t="str">
        <f>TEXT(SalesDataTable[[#This Row],[Order Date]],"mmm")</f>
        <v>Apr</v>
      </c>
    </row>
    <row r="665" spans="1:20" ht="15.75" x14ac:dyDescent="0.25">
      <c r="A665" s="9" t="s">
        <v>2096</v>
      </c>
      <c r="B665" s="8">
        <v>46137</v>
      </c>
      <c r="C665" s="7" t="s">
        <v>15</v>
      </c>
      <c r="D665" s="7" t="s">
        <v>61</v>
      </c>
      <c r="E665" s="7" t="s">
        <v>60</v>
      </c>
      <c r="F665" s="7" t="s">
        <v>12</v>
      </c>
      <c r="G665" s="7" t="s">
        <v>26</v>
      </c>
      <c r="H665" s="7" t="s">
        <v>56</v>
      </c>
      <c r="I665" s="3">
        <v>6</v>
      </c>
      <c r="J665" s="5">
        <v>348.16</v>
      </c>
      <c r="K665" s="6">
        <v>0.1</v>
      </c>
      <c r="L665" s="5">
        <v>198.24</v>
      </c>
      <c r="M665" s="5">
        <f>I665*J665*(1-K665)</f>
        <v>1880.0640000000001</v>
      </c>
      <c r="N665" s="5">
        <f>I665*L665</f>
        <v>1189.44</v>
      </c>
      <c r="O665" s="5">
        <f>M665-N665</f>
        <v>690.62400000000002</v>
      </c>
      <c r="P665" s="2">
        <f>IFERROR(O665/M665,0)</f>
        <v>0.36734068627450978</v>
      </c>
      <c r="Q665" s="4">
        <f>YEAR(SalesDataTable[[#This Row],[Order Date]])</f>
        <v>2026</v>
      </c>
      <c r="R665" s="2" t="str">
        <f>"Q"&amp;ROUNDUP(MONTH(SalesDataTable[[#This Row],[Order Date]])/3,0)</f>
        <v>Q2</v>
      </c>
      <c r="S665" s="3">
        <f>MONTH(SalesDataTable[[#This Row],[Order Date]])</f>
        <v>4</v>
      </c>
      <c r="T665" s="2" t="str">
        <f>TEXT(SalesDataTable[[#This Row],[Order Date]],"mmm")</f>
        <v>Apr</v>
      </c>
    </row>
    <row r="666" spans="1:20" ht="15.75" x14ac:dyDescent="0.25">
      <c r="A666" s="9" t="s">
        <v>2095</v>
      </c>
      <c r="B666" s="8">
        <v>46137</v>
      </c>
      <c r="C666" s="7" t="s">
        <v>5</v>
      </c>
      <c r="D666" s="7" t="s">
        <v>76</v>
      </c>
      <c r="E666" s="7" t="s">
        <v>3</v>
      </c>
      <c r="F666" s="7" t="s">
        <v>23</v>
      </c>
      <c r="G666" s="7" t="s">
        <v>1</v>
      </c>
      <c r="H666" s="7" t="s">
        <v>17</v>
      </c>
      <c r="I666" s="3">
        <v>2</v>
      </c>
      <c r="J666" s="5">
        <v>39.799999999999997</v>
      </c>
      <c r="K666" s="6">
        <v>0.05</v>
      </c>
      <c r="L666" s="5">
        <v>16.23</v>
      </c>
      <c r="M666" s="5">
        <f>I666*J666*(1-K666)</f>
        <v>75.61999999999999</v>
      </c>
      <c r="N666" s="5">
        <f>I666*L666</f>
        <v>32.46</v>
      </c>
      <c r="O666" s="5">
        <f>M666-N666</f>
        <v>43.159999999999989</v>
      </c>
      <c r="P666" s="2">
        <f>IFERROR(O666/M666,0)</f>
        <v>0.57074847923829664</v>
      </c>
      <c r="Q666" s="4">
        <f>YEAR(SalesDataTable[[#This Row],[Order Date]])</f>
        <v>2026</v>
      </c>
      <c r="R666" s="2" t="str">
        <f>"Q"&amp;ROUNDUP(MONTH(SalesDataTable[[#This Row],[Order Date]])/3,0)</f>
        <v>Q2</v>
      </c>
      <c r="S666" s="3">
        <f>MONTH(SalesDataTable[[#This Row],[Order Date]])</f>
        <v>4</v>
      </c>
      <c r="T666" s="2" t="str">
        <f>TEXT(SalesDataTable[[#This Row],[Order Date]],"mmm")</f>
        <v>Apr</v>
      </c>
    </row>
    <row r="667" spans="1:20" ht="15.75" x14ac:dyDescent="0.25">
      <c r="A667" s="9" t="s">
        <v>2094</v>
      </c>
      <c r="B667" s="8">
        <v>46137</v>
      </c>
      <c r="C667" s="7" t="s">
        <v>42</v>
      </c>
      <c r="D667" s="7" t="s">
        <v>41</v>
      </c>
      <c r="E667" s="7" t="s">
        <v>3</v>
      </c>
      <c r="F667" s="7" t="s">
        <v>23</v>
      </c>
      <c r="G667" s="7" t="s">
        <v>1</v>
      </c>
      <c r="H667" s="7" t="s">
        <v>17</v>
      </c>
      <c r="I667" s="3">
        <v>5</v>
      </c>
      <c r="J667" s="5">
        <v>39.369999999999997</v>
      </c>
      <c r="K667" s="6">
        <v>0.05</v>
      </c>
      <c r="L667" s="5">
        <v>16.760000000000002</v>
      </c>
      <c r="M667" s="5">
        <f>I667*J667*(1-K667)</f>
        <v>187.00749999999999</v>
      </c>
      <c r="N667" s="5">
        <f>I667*L667</f>
        <v>83.800000000000011</v>
      </c>
      <c r="O667" s="5">
        <f>M667-N667</f>
        <v>103.20749999999998</v>
      </c>
      <c r="P667" s="2">
        <f>IFERROR(O667/M667,0)</f>
        <v>0.55188963009504954</v>
      </c>
      <c r="Q667" s="4">
        <f>YEAR(SalesDataTable[[#This Row],[Order Date]])</f>
        <v>2026</v>
      </c>
      <c r="R667" s="2" t="str">
        <f>"Q"&amp;ROUNDUP(MONTH(SalesDataTable[[#This Row],[Order Date]])/3,0)</f>
        <v>Q2</v>
      </c>
      <c r="S667" s="3">
        <f>MONTH(SalesDataTable[[#This Row],[Order Date]])</f>
        <v>4</v>
      </c>
      <c r="T667" s="2" t="str">
        <f>TEXT(SalesDataTable[[#This Row],[Order Date]],"mmm")</f>
        <v>Apr</v>
      </c>
    </row>
    <row r="668" spans="1:20" ht="15.75" x14ac:dyDescent="0.25">
      <c r="A668" s="9" t="s">
        <v>2093</v>
      </c>
      <c r="B668" s="8">
        <v>46137</v>
      </c>
      <c r="C668" s="7" t="s">
        <v>9</v>
      </c>
      <c r="D668" s="7" t="s">
        <v>8</v>
      </c>
      <c r="E668" s="7" t="s">
        <v>18</v>
      </c>
      <c r="F668" s="7" t="s">
        <v>23</v>
      </c>
      <c r="G668" s="7" t="s">
        <v>34</v>
      </c>
      <c r="H668" s="7" t="s">
        <v>83</v>
      </c>
      <c r="I668" s="3">
        <v>2</v>
      </c>
      <c r="J668" s="5">
        <v>40.85</v>
      </c>
      <c r="K668" s="6">
        <v>0</v>
      </c>
      <c r="L668" s="5">
        <v>14.99</v>
      </c>
      <c r="M668" s="5">
        <f>I668*J668*(1-K668)</f>
        <v>81.7</v>
      </c>
      <c r="N668" s="5">
        <f>I668*L668</f>
        <v>29.98</v>
      </c>
      <c r="O668" s="5">
        <f>M668-N668</f>
        <v>51.72</v>
      </c>
      <c r="P668" s="2">
        <f>IFERROR(O668/M668,0)</f>
        <v>0.633047735618115</v>
      </c>
      <c r="Q668" s="4">
        <f>YEAR(SalesDataTable[[#This Row],[Order Date]])</f>
        <v>2026</v>
      </c>
      <c r="R668" s="2" t="str">
        <f>"Q"&amp;ROUNDUP(MONTH(SalesDataTable[[#This Row],[Order Date]])/3,0)</f>
        <v>Q2</v>
      </c>
      <c r="S668" s="3">
        <f>MONTH(SalesDataTable[[#This Row],[Order Date]])</f>
        <v>4</v>
      </c>
      <c r="T668" s="2" t="str">
        <f>TEXT(SalesDataTable[[#This Row],[Order Date]],"mmm")</f>
        <v>Apr</v>
      </c>
    </row>
    <row r="669" spans="1:20" ht="15.75" x14ac:dyDescent="0.25">
      <c r="A669" s="9" t="s">
        <v>2092</v>
      </c>
      <c r="B669" s="8">
        <v>46137</v>
      </c>
      <c r="C669" s="7" t="s">
        <v>15</v>
      </c>
      <c r="D669" s="7" t="s">
        <v>61</v>
      </c>
      <c r="E669" s="7" t="s">
        <v>18</v>
      </c>
      <c r="F669" s="7" t="s">
        <v>23</v>
      </c>
      <c r="G669" s="7" t="s">
        <v>22</v>
      </c>
      <c r="H669" s="7" t="s">
        <v>44</v>
      </c>
      <c r="I669" s="3">
        <v>1</v>
      </c>
      <c r="J669" s="5">
        <v>92.91</v>
      </c>
      <c r="K669" s="6">
        <v>0.05</v>
      </c>
      <c r="L669" s="5">
        <v>46</v>
      </c>
      <c r="M669" s="5">
        <f>I669*J669*(1-K669)</f>
        <v>88.264499999999998</v>
      </c>
      <c r="N669" s="5">
        <f>I669*L669</f>
        <v>46</v>
      </c>
      <c r="O669" s="5">
        <f>M669-N669</f>
        <v>42.264499999999998</v>
      </c>
      <c r="P669" s="2">
        <f>IFERROR(O669/M669,0)</f>
        <v>0.4788391709010984</v>
      </c>
      <c r="Q669" s="4">
        <f>YEAR(SalesDataTable[[#This Row],[Order Date]])</f>
        <v>2026</v>
      </c>
      <c r="R669" s="2" t="str">
        <f>"Q"&amp;ROUNDUP(MONTH(SalesDataTable[[#This Row],[Order Date]])/3,0)</f>
        <v>Q2</v>
      </c>
      <c r="S669" s="3">
        <f>MONTH(SalesDataTable[[#This Row],[Order Date]])</f>
        <v>4</v>
      </c>
      <c r="T669" s="2" t="str">
        <f>TEXT(SalesDataTable[[#This Row],[Order Date]],"mmm")</f>
        <v>Apr</v>
      </c>
    </row>
    <row r="670" spans="1:20" ht="15.75" x14ac:dyDescent="0.25">
      <c r="A670" s="9" t="s">
        <v>2091</v>
      </c>
      <c r="B670" s="8">
        <v>46137</v>
      </c>
      <c r="C670" s="7" t="s">
        <v>15</v>
      </c>
      <c r="D670" s="7" t="s">
        <v>19</v>
      </c>
      <c r="E670" s="7" t="s">
        <v>3</v>
      </c>
      <c r="F670" s="7" t="s">
        <v>2</v>
      </c>
      <c r="G670" s="7" t="s">
        <v>22</v>
      </c>
      <c r="H670" s="7" t="s">
        <v>92</v>
      </c>
      <c r="I670" s="3">
        <v>1</v>
      </c>
      <c r="J670" s="5">
        <v>152.01</v>
      </c>
      <c r="K670" s="6">
        <v>0</v>
      </c>
      <c r="L670" s="5">
        <v>80.33</v>
      </c>
      <c r="M670" s="5">
        <f>I670*J670*(1-K670)</f>
        <v>152.01</v>
      </c>
      <c r="N670" s="5">
        <f>I670*L670</f>
        <v>80.33</v>
      </c>
      <c r="O670" s="5">
        <f>M670-N670</f>
        <v>71.679999999999993</v>
      </c>
      <c r="P670" s="2">
        <f>IFERROR(O670/M670,0)</f>
        <v>0.47154792447865268</v>
      </c>
      <c r="Q670" s="4">
        <f>YEAR(SalesDataTable[[#This Row],[Order Date]])</f>
        <v>2026</v>
      </c>
      <c r="R670" s="2" t="str">
        <f>"Q"&amp;ROUNDUP(MONTH(SalesDataTable[[#This Row],[Order Date]])/3,0)</f>
        <v>Q2</v>
      </c>
      <c r="S670" s="3">
        <f>MONTH(SalesDataTable[[#This Row],[Order Date]])</f>
        <v>4</v>
      </c>
      <c r="T670" s="2" t="str">
        <f>TEXT(SalesDataTable[[#This Row],[Order Date]],"mmm")</f>
        <v>Apr</v>
      </c>
    </row>
    <row r="671" spans="1:20" ht="15.75" x14ac:dyDescent="0.25">
      <c r="A671" s="9" t="s">
        <v>2090</v>
      </c>
      <c r="B671" s="8">
        <v>46137</v>
      </c>
      <c r="C671" s="7" t="s">
        <v>9</v>
      </c>
      <c r="D671" s="7" t="s">
        <v>30</v>
      </c>
      <c r="E671" s="7" t="s">
        <v>18</v>
      </c>
      <c r="F671" s="7" t="s">
        <v>2</v>
      </c>
      <c r="G671" s="7" t="s">
        <v>29</v>
      </c>
      <c r="H671" s="7" t="s">
        <v>28</v>
      </c>
      <c r="I671" s="3">
        <v>1</v>
      </c>
      <c r="J671" s="5">
        <v>36.65</v>
      </c>
      <c r="K671" s="6">
        <v>0</v>
      </c>
      <c r="L671" s="5">
        <v>13.28</v>
      </c>
      <c r="M671" s="5">
        <f>I671*J671*(1-K671)</f>
        <v>36.65</v>
      </c>
      <c r="N671" s="5">
        <f>I671*L671</f>
        <v>13.28</v>
      </c>
      <c r="O671" s="5">
        <f>M671-N671</f>
        <v>23.369999999999997</v>
      </c>
      <c r="P671" s="2">
        <f>IFERROR(O671/M671,0)</f>
        <v>0.63765347885402446</v>
      </c>
      <c r="Q671" s="4">
        <f>YEAR(SalesDataTable[[#This Row],[Order Date]])</f>
        <v>2026</v>
      </c>
      <c r="R671" s="2" t="str">
        <f>"Q"&amp;ROUNDUP(MONTH(SalesDataTable[[#This Row],[Order Date]])/3,0)</f>
        <v>Q2</v>
      </c>
      <c r="S671" s="3">
        <f>MONTH(SalesDataTable[[#This Row],[Order Date]])</f>
        <v>4</v>
      </c>
      <c r="T671" s="2" t="str">
        <f>TEXT(SalesDataTable[[#This Row],[Order Date]],"mmm")</f>
        <v>Apr</v>
      </c>
    </row>
    <row r="672" spans="1:20" ht="15.75" x14ac:dyDescent="0.25">
      <c r="A672" s="9" t="s">
        <v>2089</v>
      </c>
      <c r="B672" s="8">
        <v>46138</v>
      </c>
      <c r="C672" s="7" t="s">
        <v>15</v>
      </c>
      <c r="D672" s="7" t="s">
        <v>61</v>
      </c>
      <c r="E672" s="7" t="s">
        <v>3</v>
      </c>
      <c r="F672" s="7" t="s">
        <v>23</v>
      </c>
      <c r="G672" s="7" t="s">
        <v>26</v>
      </c>
      <c r="H672" s="7" t="s">
        <v>65</v>
      </c>
      <c r="I672" s="3">
        <v>5</v>
      </c>
      <c r="J672" s="5">
        <v>80.819999999999993</v>
      </c>
      <c r="K672" s="6">
        <v>0</v>
      </c>
      <c r="L672" s="5">
        <v>40.47</v>
      </c>
      <c r="M672" s="5">
        <f>I672*J672*(1-K672)</f>
        <v>404.09999999999997</v>
      </c>
      <c r="N672" s="5">
        <f>I672*L672</f>
        <v>202.35</v>
      </c>
      <c r="O672" s="5">
        <f>M672-N672</f>
        <v>201.74999999999997</v>
      </c>
      <c r="P672" s="2">
        <f>IFERROR(O672/M672,0)</f>
        <v>0.49925760950259834</v>
      </c>
      <c r="Q672" s="4">
        <f>YEAR(SalesDataTable[[#This Row],[Order Date]])</f>
        <v>2026</v>
      </c>
      <c r="R672" s="2" t="str">
        <f>"Q"&amp;ROUNDUP(MONTH(SalesDataTable[[#This Row],[Order Date]])/3,0)</f>
        <v>Q2</v>
      </c>
      <c r="S672" s="3">
        <f>MONTH(SalesDataTable[[#This Row],[Order Date]])</f>
        <v>4</v>
      </c>
      <c r="T672" s="2" t="str">
        <f>TEXT(SalesDataTable[[#This Row],[Order Date]],"mmm")</f>
        <v>Apr</v>
      </c>
    </row>
    <row r="673" spans="1:20" ht="15.75" x14ac:dyDescent="0.25">
      <c r="A673" s="9" t="s">
        <v>2088</v>
      </c>
      <c r="B673" s="8">
        <v>46138</v>
      </c>
      <c r="C673" s="7" t="s">
        <v>15</v>
      </c>
      <c r="D673" s="7" t="s">
        <v>51</v>
      </c>
      <c r="E673" s="7" t="s">
        <v>3</v>
      </c>
      <c r="F673" s="7" t="s">
        <v>2</v>
      </c>
      <c r="G673" s="7" t="s">
        <v>22</v>
      </c>
      <c r="H673" s="7" t="s">
        <v>37</v>
      </c>
      <c r="I673" s="3">
        <v>4</v>
      </c>
      <c r="J673" s="5">
        <v>144.69999999999999</v>
      </c>
      <c r="K673" s="6">
        <v>0</v>
      </c>
      <c r="L673" s="5">
        <v>79.41</v>
      </c>
      <c r="M673" s="5">
        <f>I673*J673*(1-K673)</f>
        <v>578.79999999999995</v>
      </c>
      <c r="N673" s="5">
        <f>I673*L673</f>
        <v>317.64</v>
      </c>
      <c r="O673" s="5">
        <f>M673-N673</f>
        <v>261.15999999999997</v>
      </c>
      <c r="P673" s="2">
        <f>IFERROR(O673/M673,0)</f>
        <v>0.45120939875604699</v>
      </c>
      <c r="Q673" s="4">
        <f>YEAR(SalesDataTable[[#This Row],[Order Date]])</f>
        <v>2026</v>
      </c>
      <c r="R673" s="2" t="str">
        <f>"Q"&amp;ROUNDUP(MONTH(SalesDataTable[[#This Row],[Order Date]])/3,0)</f>
        <v>Q2</v>
      </c>
      <c r="S673" s="3">
        <f>MONTH(SalesDataTable[[#This Row],[Order Date]])</f>
        <v>4</v>
      </c>
      <c r="T673" s="2" t="str">
        <f>TEXT(SalesDataTable[[#This Row],[Order Date]],"mmm")</f>
        <v>Apr</v>
      </c>
    </row>
    <row r="674" spans="1:20" ht="15.75" x14ac:dyDescent="0.25">
      <c r="A674" s="9" t="s">
        <v>2087</v>
      </c>
      <c r="B674" s="8">
        <v>46138</v>
      </c>
      <c r="C674" s="7" t="s">
        <v>9</v>
      </c>
      <c r="D674" s="7" t="s">
        <v>30</v>
      </c>
      <c r="E674" s="7" t="s">
        <v>13</v>
      </c>
      <c r="F674" s="7" t="s">
        <v>2</v>
      </c>
      <c r="G674" s="7" t="s">
        <v>34</v>
      </c>
      <c r="H674" s="7" t="s">
        <v>74</v>
      </c>
      <c r="I674" s="3">
        <v>2</v>
      </c>
      <c r="J674" s="5">
        <v>36.51</v>
      </c>
      <c r="K674" s="6">
        <v>0.1</v>
      </c>
      <c r="L674" s="5">
        <v>14.18</v>
      </c>
      <c r="M674" s="5">
        <f>I674*J674*(1-K674)</f>
        <v>65.718000000000004</v>
      </c>
      <c r="N674" s="5">
        <f>I674*L674</f>
        <v>28.36</v>
      </c>
      <c r="O674" s="5">
        <f>M674-N674</f>
        <v>37.358000000000004</v>
      </c>
      <c r="P674" s="2">
        <f>IFERROR(O674/M674,0)</f>
        <v>0.56845917404668433</v>
      </c>
      <c r="Q674" s="4">
        <f>YEAR(SalesDataTable[[#This Row],[Order Date]])</f>
        <v>2026</v>
      </c>
      <c r="R674" s="2" t="str">
        <f>"Q"&amp;ROUNDUP(MONTH(SalesDataTable[[#This Row],[Order Date]])/3,0)</f>
        <v>Q2</v>
      </c>
      <c r="S674" s="3">
        <f>MONTH(SalesDataTable[[#This Row],[Order Date]])</f>
        <v>4</v>
      </c>
      <c r="T674" s="2" t="str">
        <f>TEXT(SalesDataTable[[#This Row],[Order Date]],"mmm")</f>
        <v>Apr</v>
      </c>
    </row>
    <row r="675" spans="1:20" ht="15.75" x14ac:dyDescent="0.25">
      <c r="A675" s="9" t="s">
        <v>2086</v>
      </c>
      <c r="B675" s="8">
        <v>46138</v>
      </c>
      <c r="C675" s="7" t="s">
        <v>15</v>
      </c>
      <c r="D675" s="7" t="s">
        <v>14</v>
      </c>
      <c r="E675" s="7" t="s">
        <v>18</v>
      </c>
      <c r="F675" s="7" t="s">
        <v>2</v>
      </c>
      <c r="G675" s="7" t="s">
        <v>29</v>
      </c>
      <c r="H675" s="7" t="s">
        <v>28</v>
      </c>
      <c r="I675" s="3">
        <v>3</v>
      </c>
      <c r="J675" s="5">
        <v>36.58</v>
      </c>
      <c r="K675" s="6">
        <v>0.05</v>
      </c>
      <c r="L675" s="5">
        <v>13.71</v>
      </c>
      <c r="M675" s="5">
        <f>I675*J675*(1-K675)</f>
        <v>104.25299999999999</v>
      </c>
      <c r="N675" s="5">
        <f>I675*L675</f>
        <v>41.13</v>
      </c>
      <c r="O675" s="5">
        <f>M675-N675</f>
        <v>63.122999999999983</v>
      </c>
      <c r="P675" s="2">
        <f>IFERROR(O675/M675,0)</f>
        <v>0.60547897902218628</v>
      </c>
      <c r="Q675" s="4">
        <f>YEAR(SalesDataTable[[#This Row],[Order Date]])</f>
        <v>2026</v>
      </c>
      <c r="R675" s="2" t="str">
        <f>"Q"&amp;ROUNDUP(MONTH(SalesDataTable[[#This Row],[Order Date]])/3,0)</f>
        <v>Q2</v>
      </c>
      <c r="S675" s="3">
        <f>MONTH(SalesDataTable[[#This Row],[Order Date]])</f>
        <v>4</v>
      </c>
      <c r="T675" s="2" t="str">
        <f>TEXT(SalesDataTable[[#This Row],[Order Date]],"mmm")</f>
        <v>Apr</v>
      </c>
    </row>
    <row r="676" spans="1:20" ht="15.75" x14ac:dyDescent="0.25">
      <c r="A676" s="9" t="s">
        <v>2085</v>
      </c>
      <c r="B676" s="8">
        <v>46138</v>
      </c>
      <c r="C676" s="7" t="s">
        <v>15</v>
      </c>
      <c r="D676" s="7" t="s">
        <v>14</v>
      </c>
      <c r="E676" s="7" t="s">
        <v>13</v>
      </c>
      <c r="F676" s="7" t="s">
        <v>12</v>
      </c>
      <c r="G676" s="7" t="s">
        <v>26</v>
      </c>
      <c r="H676" s="7" t="s">
        <v>25</v>
      </c>
      <c r="I676" s="3">
        <v>2</v>
      </c>
      <c r="J676" s="5">
        <v>191.59</v>
      </c>
      <c r="K676" s="6">
        <v>0</v>
      </c>
      <c r="L676" s="5">
        <v>102.52</v>
      </c>
      <c r="M676" s="5">
        <f>I676*J676*(1-K676)</f>
        <v>383.18</v>
      </c>
      <c r="N676" s="5">
        <f>I676*L676</f>
        <v>205.04</v>
      </c>
      <c r="O676" s="5">
        <f>M676-N676</f>
        <v>178.14000000000001</v>
      </c>
      <c r="P676" s="2">
        <f>IFERROR(O676/M676,0)</f>
        <v>0.46489900307949272</v>
      </c>
      <c r="Q676" s="4">
        <f>YEAR(SalesDataTable[[#This Row],[Order Date]])</f>
        <v>2026</v>
      </c>
      <c r="R676" s="2" t="str">
        <f>"Q"&amp;ROUNDUP(MONTH(SalesDataTable[[#This Row],[Order Date]])/3,0)</f>
        <v>Q2</v>
      </c>
      <c r="S676" s="3">
        <f>MONTH(SalesDataTable[[#This Row],[Order Date]])</f>
        <v>4</v>
      </c>
      <c r="T676" s="2" t="str">
        <f>TEXT(SalesDataTable[[#This Row],[Order Date]],"mmm")</f>
        <v>Apr</v>
      </c>
    </row>
    <row r="677" spans="1:20" ht="15.75" x14ac:dyDescent="0.25">
      <c r="A677" s="9" t="s">
        <v>2084</v>
      </c>
      <c r="B677" s="8">
        <v>46138</v>
      </c>
      <c r="C677" s="7" t="s">
        <v>15</v>
      </c>
      <c r="D677" s="7" t="s">
        <v>61</v>
      </c>
      <c r="E677" s="7" t="s">
        <v>60</v>
      </c>
      <c r="F677" s="7" t="s">
        <v>12</v>
      </c>
      <c r="G677" s="7" t="s">
        <v>26</v>
      </c>
      <c r="H677" s="7" t="s">
        <v>56</v>
      </c>
      <c r="I677" s="3">
        <v>6</v>
      </c>
      <c r="J677" s="5">
        <v>337.24</v>
      </c>
      <c r="K677" s="6">
        <v>0.05</v>
      </c>
      <c r="L677" s="5">
        <v>198.63</v>
      </c>
      <c r="M677" s="5">
        <f>I677*J677*(1-K677)</f>
        <v>1922.268</v>
      </c>
      <c r="N677" s="5">
        <f>I677*L677</f>
        <v>1191.78</v>
      </c>
      <c r="O677" s="5">
        <f>M677-N677</f>
        <v>730.48800000000006</v>
      </c>
      <c r="P677" s="2">
        <f>IFERROR(O677/M677,0)</f>
        <v>0.38001360892445801</v>
      </c>
      <c r="Q677" s="4">
        <f>YEAR(SalesDataTable[[#This Row],[Order Date]])</f>
        <v>2026</v>
      </c>
      <c r="R677" s="2" t="str">
        <f>"Q"&amp;ROUNDUP(MONTH(SalesDataTable[[#This Row],[Order Date]])/3,0)</f>
        <v>Q2</v>
      </c>
      <c r="S677" s="3">
        <f>MONTH(SalesDataTable[[#This Row],[Order Date]])</f>
        <v>4</v>
      </c>
      <c r="T677" s="2" t="str">
        <f>TEXT(SalesDataTable[[#This Row],[Order Date]],"mmm")</f>
        <v>Apr</v>
      </c>
    </row>
    <row r="678" spans="1:20" ht="15.75" x14ac:dyDescent="0.25">
      <c r="A678" s="9" t="s">
        <v>2083</v>
      </c>
      <c r="B678" s="8">
        <v>46138</v>
      </c>
      <c r="C678" s="7" t="s">
        <v>15</v>
      </c>
      <c r="D678" s="7" t="s">
        <v>14</v>
      </c>
      <c r="E678" s="7" t="s">
        <v>60</v>
      </c>
      <c r="F678" s="7" t="s">
        <v>12</v>
      </c>
      <c r="G678" s="7" t="s">
        <v>29</v>
      </c>
      <c r="H678" s="7" t="s">
        <v>39</v>
      </c>
      <c r="I678" s="3">
        <v>3</v>
      </c>
      <c r="J678" s="5">
        <v>46.2</v>
      </c>
      <c r="K678" s="6">
        <v>0.1</v>
      </c>
      <c r="L678" s="5">
        <v>18.149999999999999</v>
      </c>
      <c r="M678" s="5">
        <f>I678*J678*(1-K678)</f>
        <v>124.74000000000002</v>
      </c>
      <c r="N678" s="5">
        <f>I678*L678</f>
        <v>54.449999999999996</v>
      </c>
      <c r="O678" s="5">
        <f>M678-N678</f>
        <v>70.29000000000002</v>
      </c>
      <c r="P678" s="2">
        <f>IFERROR(O678/M678,0)</f>
        <v>0.5634920634920636</v>
      </c>
      <c r="Q678" s="4">
        <f>YEAR(SalesDataTable[[#This Row],[Order Date]])</f>
        <v>2026</v>
      </c>
      <c r="R678" s="2" t="str">
        <f>"Q"&amp;ROUNDUP(MONTH(SalesDataTable[[#This Row],[Order Date]])/3,0)</f>
        <v>Q2</v>
      </c>
      <c r="S678" s="3">
        <f>MONTH(SalesDataTable[[#This Row],[Order Date]])</f>
        <v>4</v>
      </c>
      <c r="T678" s="2" t="str">
        <f>TEXT(SalesDataTable[[#This Row],[Order Date]],"mmm")</f>
        <v>Apr</v>
      </c>
    </row>
    <row r="679" spans="1:20" ht="15.75" x14ac:dyDescent="0.25">
      <c r="A679" s="9" t="s">
        <v>2082</v>
      </c>
      <c r="B679" s="8">
        <v>46138</v>
      </c>
      <c r="C679" s="7" t="s">
        <v>9</v>
      </c>
      <c r="D679" s="7" t="s">
        <v>79</v>
      </c>
      <c r="E679" s="7" t="s">
        <v>18</v>
      </c>
      <c r="F679" s="7" t="s">
        <v>12</v>
      </c>
      <c r="G679" s="7" t="s">
        <v>34</v>
      </c>
      <c r="H679" s="7" t="s">
        <v>33</v>
      </c>
      <c r="I679" s="3">
        <v>4</v>
      </c>
      <c r="J679" s="5">
        <v>50.84</v>
      </c>
      <c r="K679" s="6">
        <v>0.05</v>
      </c>
      <c r="L679" s="5">
        <v>22.63</v>
      </c>
      <c r="M679" s="5">
        <f>I679*J679*(1-K679)</f>
        <v>193.19200000000001</v>
      </c>
      <c r="N679" s="5">
        <f>I679*L679</f>
        <v>90.52</v>
      </c>
      <c r="O679" s="5">
        <f>M679-N679</f>
        <v>102.67200000000001</v>
      </c>
      <c r="P679" s="2">
        <f>IFERROR(O679/M679,0)</f>
        <v>0.53145057766367143</v>
      </c>
      <c r="Q679" s="4">
        <f>YEAR(SalesDataTable[[#This Row],[Order Date]])</f>
        <v>2026</v>
      </c>
      <c r="R679" s="2" t="str">
        <f>"Q"&amp;ROUNDUP(MONTH(SalesDataTable[[#This Row],[Order Date]])/3,0)</f>
        <v>Q2</v>
      </c>
      <c r="S679" s="3">
        <f>MONTH(SalesDataTable[[#This Row],[Order Date]])</f>
        <v>4</v>
      </c>
      <c r="T679" s="2" t="str">
        <f>TEXT(SalesDataTable[[#This Row],[Order Date]],"mmm")</f>
        <v>Apr</v>
      </c>
    </row>
    <row r="680" spans="1:20" ht="15.75" x14ac:dyDescent="0.25">
      <c r="A680" s="9" t="s">
        <v>2081</v>
      </c>
      <c r="B680" s="8">
        <v>46139</v>
      </c>
      <c r="C680" s="7" t="s">
        <v>15</v>
      </c>
      <c r="D680" s="7" t="s">
        <v>19</v>
      </c>
      <c r="E680" s="7" t="s">
        <v>3</v>
      </c>
      <c r="F680" s="7" t="s">
        <v>23</v>
      </c>
      <c r="G680" s="7" t="s">
        <v>29</v>
      </c>
      <c r="H680" s="7" t="s">
        <v>88</v>
      </c>
      <c r="I680" s="3">
        <v>1</v>
      </c>
      <c r="J680" s="5">
        <v>166.5</v>
      </c>
      <c r="K680" s="6">
        <v>0</v>
      </c>
      <c r="L680" s="5">
        <v>85.55</v>
      </c>
      <c r="M680" s="5">
        <f>I680*J680*(1-K680)</f>
        <v>166.5</v>
      </c>
      <c r="N680" s="5">
        <f>I680*L680</f>
        <v>85.55</v>
      </c>
      <c r="O680" s="5">
        <f>M680-N680</f>
        <v>80.95</v>
      </c>
      <c r="P680" s="2">
        <f>IFERROR(O680/M680,0)</f>
        <v>0.4861861861861862</v>
      </c>
      <c r="Q680" s="4">
        <f>YEAR(SalesDataTable[[#This Row],[Order Date]])</f>
        <v>2026</v>
      </c>
      <c r="R680" s="2" t="str">
        <f>"Q"&amp;ROUNDUP(MONTH(SalesDataTable[[#This Row],[Order Date]])/3,0)</f>
        <v>Q2</v>
      </c>
      <c r="S680" s="3">
        <f>MONTH(SalesDataTable[[#This Row],[Order Date]])</f>
        <v>4</v>
      </c>
      <c r="T680" s="2" t="str">
        <f>TEXT(SalesDataTable[[#This Row],[Order Date]],"mmm")</f>
        <v>Apr</v>
      </c>
    </row>
    <row r="681" spans="1:20" ht="15.75" x14ac:dyDescent="0.25">
      <c r="A681" s="9" t="s">
        <v>2080</v>
      </c>
      <c r="B681" s="8">
        <v>46139</v>
      </c>
      <c r="C681" s="7" t="s">
        <v>15</v>
      </c>
      <c r="D681" s="7" t="s">
        <v>51</v>
      </c>
      <c r="E681" s="7" t="s">
        <v>18</v>
      </c>
      <c r="F681" s="7" t="s">
        <v>2</v>
      </c>
      <c r="G681" s="7" t="s">
        <v>22</v>
      </c>
      <c r="H681" s="7" t="s">
        <v>21</v>
      </c>
      <c r="I681" s="3">
        <v>1</v>
      </c>
      <c r="J681" s="5">
        <v>70.2</v>
      </c>
      <c r="K681" s="6">
        <v>0</v>
      </c>
      <c r="L681" s="5">
        <v>32.06</v>
      </c>
      <c r="M681" s="5">
        <f>I681*J681*(1-K681)</f>
        <v>70.2</v>
      </c>
      <c r="N681" s="5">
        <f>I681*L681</f>
        <v>32.06</v>
      </c>
      <c r="O681" s="5">
        <f>M681-N681</f>
        <v>38.14</v>
      </c>
      <c r="P681" s="2">
        <f>IFERROR(O681/M681,0)</f>
        <v>0.5433048433048433</v>
      </c>
      <c r="Q681" s="4">
        <f>YEAR(SalesDataTable[[#This Row],[Order Date]])</f>
        <v>2026</v>
      </c>
      <c r="R681" s="2" t="str">
        <f>"Q"&amp;ROUNDUP(MONTH(SalesDataTable[[#This Row],[Order Date]])/3,0)</f>
        <v>Q2</v>
      </c>
      <c r="S681" s="3">
        <f>MONTH(SalesDataTable[[#This Row],[Order Date]])</f>
        <v>4</v>
      </c>
      <c r="T681" s="2" t="str">
        <f>TEXT(SalesDataTable[[#This Row],[Order Date]],"mmm")</f>
        <v>Apr</v>
      </c>
    </row>
    <row r="682" spans="1:20" ht="15.75" x14ac:dyDescent="0.25">
      <c r="A682" s="9" t="s">
        <v>2079</v>
      </c>
      <c r="B682" s="8">
        <v>46139</v>
      </c>
      <c r="C682" s="7" t="s">
        <v>9</v>
      </c>
      <c r="D682" s="7" t="s">
        <v>8</v>
      </c>
      <c r="E682" s="7" t="s">
        <v>3</v>
      </c>
      <c r="F682" s="7" t="s">
        <v>2</v>
      </c>
      <c r="G682" s="7" t="s">
        <v>34</v>
      </c>
      <c r="H682" s="7" t="s">
        <v>33</v>
      </c>
      <c r="I682" s="3">
        <v>4</v>
      </c>
      <c r="J682" s="5">
        <v>50.67</v>
      </c>
      <c r="K682" s="6">
        <v>0</v>
      </c>
      <c r="L682" s="5">
        <v>22.62</v>
      </c>
      <c r="M682" s="5">
        <f>I682*J682*(1-K682)</f>
        <v>202.68</v>
      </c>
      <c r="N682" s="5">
        <f>I682*L682</f>
        <v>90.48</v>
      </c>
      <c r="O682" s="5">
        <f>M682-N682</f>
        <v>112.2</v>
      </c>
      <c r="P682" s="2">
        <f>IFERROR(O682/M682,0)</f>
        <v>0.55358200118413259</v>
      </c>
      <c r="Q682" s="4">
        <f>YEAR(SalesDataTable[[#This Row],[Order Date]])</f>
        <v>2026</v>
      </c>
      <c r="R682" s="2" t="str">
        <f>"Q"&amp;ROUNDUP(MONTH(SalesDataTable[[#This Row],[Order Date]])/3,0)</f>
        <v>Q2</v>
      </c>
      <c r="S682" s="3">
        <f>MONTH(SalesDataTable[[#This Row],[Order Date]])</f>
        <v>4</v>
      </c>
      <c r="T682" s="2" t="str">
        <f>TEXT(SalesDataTable[[#This Row],[Order Date]],"mmm")</f>
        <v>Apr</v>
      </c>
    </row>
    <row r="683" spans="1:20" ht="15.75" x14ac:dyDescent="0.25">
      <c r="A683" s="9" t="s">
        <v>2078</v>
      </c>
      <c r="B683" s="8">
        <v>46139</v>
      </c>
      <c r="C683" s="7" t="s">
        <v>9</v>
      </c>
      <c r="D683" s="7" t="s">
        <v>45</v>
      </c>
      <c r="E683" s="7" t="s">
        <v>13</v>
      </c>
      <c r="F683" s="7" t="s">
        <v>2</v>
      </c>
      <c r="G683" s="7" t="s">
        <v>29</v>
      </c>
      <c r="H683" s="7" t="s">
        <v>88</v>
      </c>
      <c r="I683" s="3">
        <v>3</v>
      </c>
      <c r="J683" s="5">
        <v>161.05000000000001</v>
      </c>
      <c r="K683" s="6">
        <v>0.05</v>
      </c>
      <c r="L683" s="5">
        <v>87.43</v>
      </c>
      <c r="M683" s="5">
        <f>I683*J683*(1-K683)</f>
        <v>458.99250000000001</v>
      </c>
      <c r="N683" s="5">
        <f>I683*L683</f>
        <v>262.29000000000002</v>
      </c>
      <c r="O683" s="5">
        <f>M683-N683</f>
        <v>196.70249999999999</v>
      </c>
      <c r="P683" s="2">
        <f>IFERROR(O683/M683,0)</f>
        <v>0.4285527541299694</v>
      </c>
      <c r="Q683" s="4">
        <f>YEAR(SalesDataTable[[#This Row],[Order Date]])</f>
        <v>2026</v>
      </c>
      <c r="R683" s="2" t="str">
        <f>"Q"&amp;ROUNDUP(MONTH(SalesDataTable[[#This Row],[Order Date]])/3,0)</f>
        <v>Q2</v>
      </c>
      <c r="S683" s="3">
        <f>MONTH(SalesDataTable[[#This Row],[Order Date]])</f>
        <v>4</v>
      </c>
      <c r="T683" s="2" t="str">
        <f>TEXT(SalesDataTable[[#This Row],[Order Date]],"mmm")</f>
        <v>Apr</v>
      </c>
    </row>
    <row r="684" spans="1:20" ht="15.75" x14ac:dyDescent="0.25">
      <c r="A684" s="9" t="s">
        <v>2077</v>
      </c>
      <c r="B684" s="8">
        <v>46139</v>
      </c>
      <c r="C684" s="7" t="s">
        <v>9</v>
      </c>
      <c r="D684" s="7" t="s">
        <v>30</v>
      </c>
      <c r="E684" s="7" t="s">
        <v>60</v>
      </c>
      <c r="F684" s="7" t="s">
        <v>2</v>
      </c>
      <c r="G684" s="7" t="s">
        <v>34</v>
      </c>
      <c r="H684" s="7" t="s">
        <v>121</v>
      </c>
      <c r="I684" s="3">
        <v>10</v>
      </c>
      <c r="J684" s="5">
        <v>124.59</v>
      </c>
      <c r="K684" s="6">
        <v>0.15</v>
      </c>
      <c r="L684" s="5">
        <v>67.14</v>
      </c>
      <c r="M684" s="5">
        <f>I684*J684*(1-K684)</f>
        <v>1059.0150000000001</v>
      </c>
      <c r="N684" s="5">
        <f>I684*L684</f>
        <v>671.4</v>
      </c>
      <c r="O684" s="5">
        <f>M684-N684</f>
        <v>387.61500000000012</v>
      </c>
      <c r="P684" s="2">
        <f>IFERROR(O684/M684,0)</f>
        <v>0.36601464568490538</v>
      </c>
      <c r="Q684" s="4">
        <f>YEAR(SalesDataTable[[#This Row],[Order Date]])</f>
        <v>2026</v>
      </c>
      <c r="R684" s="2" t="str">
        <f>"Q"&amp;ROUNDUP(MONTH(SalesDataTable[[#This Row],[Order Date]])/3,0)</f>
        <v>Q2</v>
      </c>
      <c r="S684" s="3">
        <f>MONTH(SalesDataTable[[#This Row],[Order Date]])</f>
        <v>4</v>
      </c>
      <c r="T684" s="2" t="str">
        <f>TEXT(SalesDataTable[[#This Row],[Order Date]],"mmm")</f>
        <v>Apr</v>
      </c>
    </row>
    <row r="685" spans="1:20" ht="15.75" x14ac:dyDescent="0.25">
      <c r="A685" s="9" t="s">
        <v>2076</v>
      </c>
      <c r="B685" s="8">
        <v>46139</v>
      </c>
      <c r="C685" s="7" t="s">
        <v>5</v>
      </c>
      <c r="D685" s="7" t="s">
        <v>76</v>
      </c>
      <c r="E685" s="7" t="s">
        <v>3</v>
      </c>
      <c r="F685" s="7" t="s">
        <v>12</v>
      </c>
      <c r="G685" s="7" t="s">
        <v>34</v>
      </c>
      <c r="H685" s="7" t="s">
        <v>33</v>
      </c>
      <c r="I685" s="3">
        <v>1</v>
      </c>
      <c r="J685" s="5">
        <v>50.18</v>
      </c>
      <c r="K685" s="6">
        <v>0</v>
      </c>
      <c r="L685" s="5">
        <v>22.05</v>
      </c>
      <c r="M685" s="5">
        <f>I685*J685*(1-K685)</f>
        <v>50.18</v>
      </c>
      <c r="N685" s="5">
        <f>I685*L685</f>
        <v>22.05</v>
      </c>
      <c r="O685" s="5">
        <f>M685-N685</f>
        <v>28.13</v>
      </c>
      <c r="P685" s="2">
        <f>IFERROR(O685/M685,0)</f>
        <v>0.56058190514149064</v>
      </c>
      <c r="Q685" s="4">
        <f>YEAR(SalesDataTable[[#This Row],[Order Date]])</f>
        <v>2026</v>
      </c>
      <c r="R685" s="2" t="str">
        <f>"Q"&amp;ROUNDUP(MONTH(SalesDataTable[[#This Row],[Order Date]])/3,0)</f>
        <v>Q2</v>
      </c>
      <c r="S685" s="3">
        <f>MONTH(SalesDataTable[[#This Row],[Order Date]])</f>
        <v>4</v>
      </c>
      <c r="T685" s="2" t="str">
        <f>TEXT(SalesDataTable[[#This Row],[Order Date]],"mmm")</f>
        <v>Apr</v>
      </c>
    </row>
    <row r="686" spans="1:20" ht="15.75" x14ac:dyDescent="0.25">
      <c r="A686" s="9" t="s">
        <v>2075</v>
      </c>
      <c r="B686" s="8">
        <v>46140</v>
      </c>
      <c r="C686" s="7" t="s">
        <v>9</v>
      </c>
      <c r="D686" s="7" t="s">
        <v>45</v>
      </c>
      <c r="E686" s="7" t="s">
        <v>3</v>
      </c>
      <c r="F686" s="7" t="s">
        <v>2</v>
      </c>
      <c r="G686" s="7" t="s">
        <v>26</v>
      </c>
      <c r="H686" s="7" t="s">
        <v>65</v>
      </c>
      <c r="I686" s="3">
        <v>1</v>
      </c>
      <c r="J686" s="5">
        <v>83.38</v>
      </c>
      <c r="K686" s="6">
        <v>0</v>
      </c>
      <c r="L686" s="5">
        <v>38.979999999999997</v>
      </c>
      <c r="M686" s="5">
        <f>I686*J686*(1-K686)</f>
        <v>83.38</v>
      </c>
      <c r="N686" s="5">
        <f>I686*L686</f>
        <v>38.979999999999997</v>
      </c>
      <c r="O686" s="5">
        <f>M686-N686</f>
        <v>44.4</v>
      </c>
      <c r="P686" s="2">
        <f>IFERROR(O686/M686,0)</f>
        <v>0.53250179899256422</v>
      </c>
      <c r="Q686" s="4">
        <f>YEAR(SalesDataTable[[#This Row],[Order Date]])</f>
        <v>2026</v>
      </c>
      <c r="R686" s="2" t="str">
        <f>"Q"&amp;ROUNDUP(MONTH(SalesDataTable[[#This Row],[Order Date]])/3,0)</f>
        <v>Q2</v>
      </c>
      <c r="S686" s="3">
        <f>MONTH(SalesDataTable[[#This Row],[Order Date]])</f>
        <v>4</v>
      </c>
      <c r="T686" s="2" t="str">
        <f>TEXT(SalesDataTable[[#This Row],[Order Date]],"mmm")</f>
        <v>Apr</v>
      </c>
    </row>
    <row r="687" spans="1:20" ht="15.75" x14ac:dyDescent="0.25">
      <c r="A687" s="9" t="s">
        <v>2074</v>
      </c>
      <c r="B687" s="8">
        <v>46140</v>
      </c>
      <c r="C687" s="7" t="s">
        <v>15</v>
      </c>
      <c r="D687" s="7" t="s">
        <v>14</v>
      </c>
      <c r="E687" s="7" t="s">
        <v>3</v>
      </c>
      <c r="F687" s="7" t="s">
        <v>23</v>
      </c>
      <c r="G687" s="7" t="s">
        <v>29</v>
      </c>
      <c r="H687" s="7" t="s">
        <v>28</v>
      </c>
      <c r="I687" s="3">
        <v>1</v>
      </c>
      <c r="J687" s="5">
        <v>35.549999999999997</v>
      </c>
      <c r="K687" s="6">
        <v>0.05</v>
      </c>
      <c r="L687" s="5">
        <v>13.25</v>
      </c>
      <c r="M687" s="5">
        <f>I687*J687*(1-K687)</f>
        <v>33.772499999999994</v>
      </c>
      <c r="N687" s="5">
        <f>I687*L687</f>
        <v>13.25</v>
      </c>
      <c r="O687" s="5">
        <f>M687-N687</f>
        <v>20.522499999999994</v>
      </c>
      <c r="P687" s="2">
        <f>IFERROR(O687/M687,0)</f>
        <v>0.60766896143311855</v>
      </c>
      <c r="Q687" s="4">
        <f>YEAR(SalesDataTable[[#This Row],[Order Date]])</f>
        <v>2026</v>
      </c>
      <c r="R687" s="2" t="str">
        <f>"Q"&amp;ROUNDUP(MONTH(SalesDataTable[[#This Row],[Order Date]])/3,0)</f>
        <v>Q2</v>
      </c>
      <c r="S687" s="3">
        <f>MONTH(SalesDataTable[[#This Row],[Order Date]])</f>
        <v>4</v>
      </c>
      <c r="T687" s="2" t="str">
        <f>TEXT(SalesDataTable[[#This Row],[Order Date]],"mmm")</f>
        <v>Apr</v>
      </c>
    </row>
    <row r="688" spans="1:20" ht="15.75" x14ac:dyDescent="0.25">
      <c r="A688" s="9" t="s">
        <v>2073</v>
      </c>
      <c r="B688" s="8">
        <v>46140</v>
      </c>
      <c r="C688" s="7" t="s">
        <v>15</v>
      </c>
      <c r="D688" s="7" t="s">
        <v>61</v>
      </c>
      <c r="E688" s="7" t="s">
        <v>13</v>
      </c>
      <c r="F688" s="7" t="s">
        <v>2</v>
      </c>
      <c r="G688" s="7" t="s">
        <v>22</v>
      </c>
      <c r="H688" s="7" t="s">
        <v>92</v>
      </c>
      <c r="I688" s="3">
        <v>1</v>
      </c>
      <c r="J688" s="5">
        <v>154.36000000000001</v>
      </c>
      <c r="K688" s="6">
        <v>0</v>
      </c>
      <c r="L688" s="5">
        <v>77.760000000000005</v>
      </c>
      <c r="M688" s="5">
        <f>I688*J688*(1-K688)</f>
        <v>154.36000000000001</v>
      </c>
      <c r="N688" s="5">
        <f>I688*L688</f>
        <v>77.760000000000005</v>
      </c>
      <c r="O688" s="5">
        <f>M688-N688</f>
        <v>76.600000000000009</v>
      </c>
      <c r="P688" s="2">
        <f>IFERROR(O688/M688,0)</f>
        <v>0.49624254988338951</v>
      </c>
      <c r="Q688" s="4">
        <f>YEAR(SalesDataTable[[#This Row],[Order Date]])</f>
        <v>2026</v>
      </c>
      <c r="R688" s="2" t="str">
        <f>"Q"&amp;ROUNDUP(MONTH(SalesDataTable[[#This Row],[Order Date]])/3,0)</f>
        <v>Q2</v>
      </c>
      <c r="S688" s="3">
        <f>MONTH(SalesDataTable[[#This Row],[Order Date]])</f>
        <v>4</v>
      </c>
      <c r="T688" s="2" t="str">
        <f>TEXT(SalesDataTable[[#This Row],[Order Date]],"mmm")</f>
        <v>Apr</v>
      </c>
    </row>
    <row r="689" spans="1:20" ht="15.75" x14ac:dyDescent="0.25">
      <c r="A689" s="9" t="s">
        <v>2072</v>
      </c>
      <c r="B689" s="8">
        <v>46140</v>
      </c>
      <c r="C689" s="7" t="s">
        <v>42</v>
      </c>
      <c r="D689" s="7" t="s">
        <v>119</v>
      </c>
      <c r="E689" s="7" t="s">
        <v>18</v>
      </c>
      <c r="F689" s="7" t="s">
        <v>2</v>
      </c>
      <c r="G689" s="7" t="s">
        <v>22</v>
      </c>
      <c r="H689" s="7" t="s">
        <v>92</v>
      </c>
      <c r="I689" s="3">
        <v>1</v>
      </c>
      <c r="J689" s="5">
        <v>155.68</v>
      </c>
      <c r="K689" s="6">
        <v>0</v>
      </c>
      <c r="L689" s="5">
        <v>77.97</v>
      </c>
      <c r="M689" s="5">
        <f>I689*J689*(1-K689)</f>
        <v>155.68</v>
      </c>
      <c r="N689" s="5">
        <f>I689*L689</f>
        <v>77.97</v>
      </c>
      <c r="O689" s="5">
        <f>M689-N689</f>
        <v>77.710000000000008</v>
      </c>
      <c r="P689" s="2">
        <f>IFERROR(O689/M689,0)</f>
        <v>0.49916495375128472</v>
      </c>
      <c r="Q689" s="4">
        <f>YEAR(SalesDataTable[[#This Row],[Order Date]])</f>
        <v>2026</v>
      </c>
      <c r="R689" s="2" t="str">
        <f>"Q"&amp;ROUNDUP(MONTH(SalesDataTable[[#This Row],[Order Date]])/3,0)</f>
        <v>Q2</v>
      </c>
      <c r="S689" s="3">
        <f>MONTH(SalesDataTable[[#This Row],[Order Date]])</f>
        <v>4</v>
      </c>
      <c r="T689" s="2" t="str">
        <f>TEXT(SalesDataTable[[#This Row],[Order Date]],"mmm")</f>
        <v>Apr</v>
      </c>
    </row>
    <row r="690" spans="1:20" ht="15.75" x14ac:dyDescent="0.25">
      <c r="A690" s="9" t="s">
        <v>2071</v>
      </c>
      <c r="B690" s="8">
        <v>46140</v>
      </c>
      <c r="C690" s="7" t="s">
        <v>42</v>
      </c>
      <c r="D690" s="7" t="s">
        <v>95</v>
      </c>
      <c r="E690" s="7" t="s">
        <v>3</v>
      </c>
      <c r="F690" s="7" t="s">
        <v>23</v>
      </c>
      <c r="G690" s="7" t="s">
        <v>34</v>
      </c>
      <c r="H690" s="7" t="s">
        <v>83</v>
      </c>
      <c r="I690" s="3">
        <v>1</v>
      </c>
      <c r="J690" s="5">
        <v>40.950000000000003</v>
      </c>
      <c r="K690" s="6">
        <v>0.15</v>
      </c>
      <c r="L690" s="5">
        <v>14.89</v>
      </c>
      <c r="M690" s="5">
        <f>I690*J690*(1-K690)</f>
        <v>34.807500000000005</v>
      </c>
      <c r="N690" s="5">
        <f>I690*L690</f>
        <v>14.89</v>
      </c>
      <c r="O690" s="5">
        <f>M690-N690</f>
        <v>19.917500000000004</v>
      </c>
      <c r="P690" s="2">
        <f>IFERROR(O690/M690,0)</f>
        <v>0.57221863104216053</v>
      </c>
      <c r="Q690" s="4">
        <f>YEAR(SalesDataTable[[#This Row],[Order Date]])</f>
        <v>2026</v>
      </c>
      <c r="R690" s="2" t="str">
        <f>"Q"&amp;ROUNDUP(MONTH(SalesDataTable[[#This Row],[Order Date]])/3,0)</f>
        <v>Q2</v>
      </c>
      <c r="S690" s="3">
        <f>MONTH(SalesDataTable[[#This Row],[Order Date]])</f>
        <v>4</v>
      </c>
      <c r="T690" s="2" t="str">
        <f>TEXT(SalesDataTable[[#This Row],[Order Date]],"mmm")</f>
        <v>Apr</v>
      </c>
    </row>
    <row r="691" spans="1:20" ht="15.75" x14ac:dyDescent="0.25">
      <c r="A691" s="9" t="s">
        <v>2070</v>
      </c>
      <c r="B691" s="8">
        <v>46140</v>
      </c>
      <c r="C691" s="7" t="s">
        <v>15</v>
      </c>
      <c r="D691" s="7" t="s">
        <v>19</v>
      </c>
      <c r="E691" s="7" t="s">
        <v>18</v>
      </c>
      <c r="F691" s="7" t="s">
        <v>23</v>
      </c>
      <c r="G691" s="7" t="s">
        <v>29</v>
      </c>
      <c r="H691" s="7" t="s">
        <v>39</v>
      </c>
      <c r="I691" s="3">
        <v>3</v>
      </c>
      <c r="J691" s="5">
        <v>47.28</v>
      </c>
      <c r="K691" s="6">
        <v>0.05</v>
      </c>
      <c r="L691" s="5">
        <v>18.52</v>
      </c>
      <c r="M691" s="5">
        <f>I691*J691*(1-K691)</f>
        <v>134.74799999999999</v>
      </c>
      <c r="N691" s="5">
        <f>I691*L691</f>
        <v>55.56</v>
      </c>
      <c r="O691" s="5">
        <f>M691-N691</f>
        <v>79.187999999999988</v>
      </c>
      <c r="P691" s="2">
        <f>IFERROR(O691/M691,0)</f>
        <v>0.58767477068305274</v>
      </c>
      <c r="Q691" s="4">
        <f>YEAR(SalesDataTable[[#This Row],[Order Date]])</f>
        <v>2026</v>
      </c>
      <c r="R691" s="2" t="str">
        <f>"Q"&amp;ROUNDUP(MONTH(SalesDataTable[[#This Row],[Order Date]])/3,0)</f>
        <v>Q2</v>
      </c>
      <c r="S691" s="3">
        <f>MONTH(SalesDataTable[[#This Row],[Order Date]])</f>
        <v>4</v>
      </c>
      <c r="T691" s="2" t="str">
        <f>TEXT(SalesDataTable[[#This Row],[Order Date]],"mmm")</f>
        <v>Apr</v>
      </c>
    </row>
    <row r="692" spans="1:20" ht="15.75" x14ac:dyDescent="0.25">
      <c r="A692" s="9" t="s">
        <v>2069</v>
      </c>
      <c r="B692" s="8">
        <v>46140</v>
      </c>
      <c r="C692" s="7" t="s">
        <v>15</v>
      </c>
      <c r="D692" s="7" t="s">
        <v>14</v>
      </c>
      <c r="E692" s="7" t="s">
        <v>3</v>
      </c>
      <c r="F692" s="7" t="s">
        <v>23</v>
      </c>
      <c r="G692" s="7" t="s">
        <v>34</v>
      </c>
      <c r="H692" s="7" t="s">
        <v>33</v>
      </c>
      <c r="I692" s="3">
        <v>4</v>
      </c>
      <c r="J692" s="5">
        <v>51.57</v>
      </c>
      <c r="K692" s="6">
        <v>0.1</v>
      </c>
      <c r="L692" s="5">
        <v>22.58</v>
      </c>
      <c r="M692" s="5">
        <f>I692*J692*(1-K692)</f>
        <v>185.65200000000002</v>
      </c>
      <c r="N692" s="5">
        <f>I692*L692</f>
        <v>90.32</v>
      </c>
      <c r="O692" s="5">
        <f>M692-N692</f>
        <v>95.332000000000022</v>
      </c>
      <c r="P692" s="2">
        <f>IFERROR(O692/M692,0)</f>
        <v>0.51349837330058401</v>
      </c>
      <c r="Q692" s="4">
        <f>YEAR(SalesDataTable[[#This Row],[Order Date]])</f>
        <v>2026</v>
      </c>
      <c r="R692" s="2" t="str">
        <f>"Q"&amp;ROUNDUP(MONTH(SalesDataTable[[#This Row],[Order Date]])/3,0)</f>
        <v>Q2</v>
      </c>
      <c r="S692" s="3">
        <f>MONTH(SalesDataTable[[#This Row],[Order Date]])</f>
        <v>4</v>
      </c>
      <c r="T692" s="2" t="str">
        <f>TEXT(SalesDataTable[[#This Row],[Order Date]],"mmm")</f>
        <v>Apr</v>
      </c>
    </row>
    <row r="693" spans="1:20" ht="15.75" x14ac:dyDescent="0.25">
      <c r="A693" s="9" t="s">
        <v>2068</v>
      </c>
      <c r="B693" s="8">
        <v>46140</v>
      </c>
      <c r="C693" s="7" t="s">
        <v>15</v>
      </c>
      <c r="D693" s="7" t="s">
        <v>61</v>
      </c>
      <c r="E693" s="7" t="s">
        <v>3</v>
      </c>
      <c r="F693" s="7" t="s">
        <v>12</v>
      </c>
      <c r="G693" s="7" t="s">
        <v>1</v>
      </c>
      <c r="H693" s="7" t="s">
        <v>0</v>
      </c>
      <c r="I693" s="3">
        <v>1</v>
      </c>
      <c r="J693" s="5">
        <v>51.61</v>
      </c>
      <c r="K693" s="6">
        <v>0</v>
      </c>
      <c r="L693" s="5">
        <v>23</v>
      </c>
      <c r="M693" s="5">
        <f>I693*J693*(1-K693)</f>
        <v>51.61</v>
      </c>
      <c r="N693" s="5">
        <f>I693*L693</f>
        <v>23</v>
      </c>
      <c r="O693" s="5">
        <f>M693-N693</f>
        <v>28.61</v>
      </c>
      <c r="P693" s="2">
        <f>IFERROR(O693/M693,0)</f>
        <v>0.55434993218368533</v>
      </c>
      <c r="Q693" s="4">
        <f>YEAR(SalesDataTable[[#This Row],[Order Date]])</f>
        <v>2026</v>
      </c>
      <c r="R693" s="2" t="str">
        <f>"Q"&amp;ROUNDUP(MONTH(SalesDataTable[[#This Row],[Order Date]])/3,0)</f>
        <v>Q2</v>
      </c>
      <c r="S693" s="3">
        <f>MONTH(SalesDataTable[[#This Row],[Order Date]])</f>
        <v>4</v>
      </c>
      <c r="T693" s="2" t="str">
        <f>TEXT(SalesDataTable[[#This Row],[Order Date]],"mmm")</f>
        <v>Apr</v>
      </c>
    </row>
    <row r="694" spans="1:20" ht="15.75" x14ac:dyDescent="0.25">
      <c r="A694" s="9" t="s">
        <v>2067</v>
      </c>
      <c r="B694" s="8">
        <v>46140</v>
      </c>
      <c r="C694" s="7" t="s">
        <v>42</v>
      </c>
      <c r="D694" s="7" t="s">
        <v>41</v>
      </c>
      <c r="E694" s="7" t="s">
        <v>13</v>
      </c>
      <c r="F694" s="7" t="s">
        <v>23</v>
      </c>
      <c r="G694" s="7" t="s">
        <v>34</v>
      </c>
      <c r="H694" s="7" t="s">
        <v>33</v>
      </c>
      <c r="I694" s="3">
        <v>1</v>
      </c>
      <c r="J694" s="5">
        <v>50.56</v>
      </c>
      <c r="K694" s="6">
        <v>0.05</v>
      </c>
      <c r="L694" s="5">
        <v>22.06</v>
      </c>
      <c r="M694" s="5">
        <f>I694*J694*(1-K694)</f>
        <v>48.031999999999996</v>
      </c>
      <c r="N694" s="5">
        <f>I694*L694</f>
        <v>22.06</v>
      </c>
      <c r="O694" s="5">
        <f>M694-N694</f>
        <v>25.971999999999998</v>
      </c>
      <c r="P694" s="2">
        <f>IFERROR(O694/M694,0)</f>
        <v>0.54072285143237842</v>
      </c>
      <c r="Q694" s="4">
        <f>YEAR(SalesDataTable[[#This Row],[Order Date]])</f>
        <v>2026</v>
      </c>
      <c r="R694" s="2" t="str">
        <f>"Q"&amp;ROUNDUP(MONTH(SalesDataTable[[#This Row],[Order Date]])/3,0)</f>
        <v>Q2</v>
      </c>
      <c r="S694" s="3">
        <f>MONTH(SalesDataTable[[#This Row],[Order Date]])</f>
        <v>4</v>
      </c>
      <c r="T694" s="2" t="str">
        <f>TEXT(SalesDataTable[[#This Row],[Order Date]],"mmm")</f>
        <v>Apr</v>
      </c>
    </row>
    <row r="695" spans="1:20" ht="15.75" x14ac:dyDescent="0.25">
      <c r="A695" s="9" t="s">
        <v>2066</v>
      </c>
      <c r="B695" s="8">
        <v>46140</v>
      </c>
      <c r="C695" s="7" t="s">
        <v>5</v>
      </c>
      <c r="D695" s="7" t="s">
        <v>69</v>
      </c>
      <c r="E695" s="7" t="s">
        <v>18</v>
      </c>
      <c r="F695" s="7" t="s">
        <v>12</v>
      </c>
      <c r="G695" s="7" t="s">
        <v>29</v>
      </c>
      <c r="H695" s="7" t="s">
        <v>88</v>
      </c>
      <c r="I695" s="3">
        <v>2</v>
      </c>
      <c r="J695" s="5">
        <v>165.74</v>
      </c>
      <c r="K695" s="6">
        <v>0</v>
      </c>
      <c r="L695" s="5">
        <v>87.73</v>
      </c>
      <c r="M695" s="5">
        <f>I695*J695*(1-K695)</f>
        <v>331.48</v>
      </c>
      <c r="N695" s="5">
        <f>I695*L695</f>
        <v>175.46</v>
      </c>
      <c r="O695" s="5">
        <f>M695-N695</f>
        <v>156.02000000000001</v>
      </c>
      <c r="P695" s="2">
        <f>IFERROR(O695/M695,0)</f>
        <v>0.47067696391939184</v>
      </c>
      <c r="Q695" s="4">
        <f>YEAR(SalesDataTable[[#This Row],[Order Date]])</f>
        <v>2026</v>
      </c>
      <c r="R695" s="2" t="str">
        <f>"Q"&amp;ROUNDUP(MONTH(SalesDataTable[[#This Row],[Order Date]])/3,0)</f>
        <v>Q2</v>
      </c>
      <c r="S695" s="3">
        <f>MONTH(SalesDataTable[[#This Row],[Order Date]])</f>
        <v>4</v>
      </c>
      <c r="T695" s="2" t="str">
        <f>TEXT(SalesDataTable[[#This Row],[Order Date]],"mmm")</f>
        <v>Apr</v>
      </c>
    </row>
    <row r="696" spans="1:20" ht="15.75" x14ac:dyDescent="0.25">
      <c r="A696" s="9" t="s">
        <v>2065</v>
      </c>
      <c r="B696" s="8">
        <v>46140</v>
      </c>
      <c r="C696" s="7" t="s">
        <v>5</v>
      </c>
      <c r="D696" s="7" t="s">
        <v>66</v>
      </c>
      <c r="E696" s="7" t="s">
        <v>3</v>
      </c>
      <c r="F696" s="7" t="s">
        <v>12</v>
      </c>
      <c r="G696" s="7" t="s">
        <v>34</v>
      </c>
      <c r="H696" s="7" t="s">
        <v>74</v>
      </c>
      <c r="I696" s="3">
        <v>3</v>
      </c>
      <c r="J696" s="5">
        <v>36.770000000000003</v>
      </c>
      <c r="K696" s="6">
        <v>0</v>
      </c>
      <c r="L696" s="5">
        <v>13.63</v>
      </c>
      <c r="M696" s="5">
        <f>I696*J696*(1-K696)</f>
        <v>110.31</v>
      </c>
      <c r="N696" s="5">
        <f>I696*L696</f>
        <v>40.89</v>
      </c>
      <c r="O696" s="5">
        <f>M696-N696</f>
        <v>69.42</v>
      </c>
      <c r="P696" s="2">
        <f>IFERROR(O696/M696,0)</f>
        <v>0.62931737829752521</v>
      </c>
      <c r="Q696" s="4">
        <f>YEAR(SalesDataTable[[#This Row],[Order Date]])</f>
        <v>2026</v>
      </c>
      <c r="R696" s="2" t="str">
        <f>"Q"&amp;ROUNDUP(MONTH(SalesDataTable[[#This Row],[Order Date]])/3,0)</f>
        <v>Q2</v>
      </c>
      <c r="S696" s="3">
        <f>MONTH(SalesDataTable[[#This Row],[Order Date]])</f>
        <v>4</v>
      </c>
      <c r="T696" s="2" t="str">
        <f>TEXT(SalesDataTable[[#This Row],[Order Date]],"mmm")</f>
        <v>Apr</v>
      </c>
    </row>
    <row r="697" spans="1:20" ht="15.75" x14ac:dyDescent="0.25">
      <c r="A697" s="9" t="s">
        <v>2064</v>
      </c>
      <c r="B697" s="8">
        <v>46140</v>
      </c>
      <c r="C697" s="7" t="s">
        <v>15</v>
      </c>
      <c r="D697" s="7" t="s">
        <v>14</v>
      </c>
      <c r="E697" s="7" t="s">
        <v>3</v>
      </c>
      <c r="F697" s="7" t="s">
        <v>12</v>
      </c>
      <c r="G697" s="7" t="s">
        <v>26</v>
      </c>
      <c r="H697" s="7" t="s">
        <v>25</v>
      </c>
      <c r="I697" s="3">
        <v>2</v>
      </c>
      <c r="J697" s="5">
        <v>196.37</v>
      </c>
      <c r="K697" s="6">
        <v>0</v>
      </c>
      <c r="L697" s="5">
        <v>101.73</v>
      </c>
      <c r="M697" s="5">
        <f>I697*J697*(1-K697)</f>
        <v>392.74</v>
      </c>
      <c r="N697" s="5">
        <f>I697*L697</f>
        <v>203.46</v>
      </c>
      <c r="O697" s="5">
        <f>M697-N697</f>
        <v>189.28</v>
      </c>
      <c r="P697" s="2">
        <f>IFERROR(O697/M697,0)</f>
        <v>0.48194734429902736</v>
      </c>
      <c r="Q697" s="4">
        <f>YEAR(SalesDataTable[[#This Row],[Order Date]])</f>
        <v>2026</v>
      </c>
      <c r="R697" s="2" t="str">
        <f>"Q"&amp;ROUNDUP(MONTH(SalesDataTable[[#This Row],[Order Date]])/3,0)</f>
        <v>Q2</v>
      </c>
      <c r="S697" s="3">
        <f>MONTH(SalesDataTable[[#This Row],[Order Date]])</f>
        <v>4</v>
      </c>
      <c r="T697" s="2" t="str">
        <f>TEXT(SalesDataTable[[#This Row],[Order Date]],"mmm")</f>
        <v>Apr</v>
      </c>
    </row>
    <row r="698" spans="1:20" ht="15.75" x14ac:dyDescent="0.25">
      <c r="A698" s="9" t="s">
        <v>2063</v>
      </c>
      <c r="B698" s="8">
        <v>46141</v>
      </c>
      <c r="C698" s="7" t="s">
        <v>42</v>
      </c>
      <c r="D698" s="7" t="s">
        <v>95</v>
      </c>
      <c r="E698" s="7" t="s">
        <v>18</v>
      </c>
      <c r="F698" s="7" t="s">
        <v>23</v>
      </c>
      <c r="G698" s="7" t="s">
        <v>29</v>
      </c>
      <c r="H698" s="7" t="s">
        <v>28</v>
      </c>
      <c r="I698" s="3">
        <v>2</v>
      </c>
      <c r="J698" s="5">
        <v>35.33</v>
      </c>
      <c r="K698" s="6">
        <v>0</v>
      </c>
      <c r="L698" s="5">
        <v>13.69</v>
      </c>
      <c r="M698" s="5">
        <f>I698*J698*(1-K698)</f>
        <v>70.66</v>
      </c>
      <c r="N698" s="5">
        <f>I698*L698</f>
        <v>27.38</v>
      </c>
      <c r="O698" s="5">
        <f>M698-N698</f>
        <v>43.28</v>
      </c>
      <c r="P698" s="2">
        <f>IFERROR(O698/M698,0)</f>
        <v>0.61251061420888764</v>
      </c>
      <c r="Q698" s="4">
        <f>YEAR(SalesDataTable[[#This Row],[Order Date]])</f>
        <v>2026</v>
      </c>
      <c r="R698" s="2" t="str">
        <f>"Q"&amp;ROUNDUP(MONTH(SalesDataTable[[#This Row],[Order Date]])/3,0)</f>
        <v>Q2</v>
      </c>
      <c r="S698" s="3">
        <f>MONTH(SalesDataTable[[#This Row],[Order Date]])</f>
        <v>4</v>
      </c>
      <c r="T698" s="2" t="str">
        <f>TEXT(SalesDataTable[[#This Row],[Order Date]],"mmm")</f>
        <v>Apr</v>
      </c>
    </row>
    <row r="699" spans="1:20" ht="15.75" x14ac:dyDescent="0.25">
      <c r="A699" s="9" t="s">
        <v>2062</v>
      </c>
      <c r="B699" s="8">
        <v>46141</v>
      </c>
      <c r="C699" s="7" t="s">
        <v>5</v>
      </c>
      <c r="D699" s="7" t="s">
        <v>66</v>
      </c>
      <c r="E699" s="7" t="s">
        <v>60</v>
      </c>
      <c r="F699" s="7" t="s">
        <v>12</v>
      </c>
      <c r="G699" s="7" t="s">
        <v>29</v>
      </c>
      <c r="H699" s="7" t="s">
        <v>39</v>
      </c>
      <c r="I699" s="3">
        <v>4</v>
      </c>
      <c r="J699" s="5">
        <v>46.43</v>
      </c>
      <c r="K699" s="6">
        <v>0.1</v>
      </c>
      <c r="L699" s="5">
        <v>18.04</v>
      </c>
      <c r="M699" s="5">
        <f>I699*J699*(1-K699)</f>
        <v>167.148</v>
      </c>
      <c r="N699" s="5">
        <f>I699*L699</f>
        <v>72.16</v>
      </c>
      <c r="O699" s="5">
        <f>M699-N699</f>
        <v>94.988</v>
      </c>
      <c r="P699" s="2">
        <f>IFERROR(O699/M699,0)</f>
        <v>0.56828678775695796</v>
      </c>
      <c r="Q699" s="4">
        <f>YEAR(SalesDataTable[[#This Row],[Order Date]])</f>
        <v>2026</v>
      </c>
      <c r="R699" s="2" t="str">
        <f>"Q"&amp;ROUNDUP(MONTH(SalesDataTable[[#This Row],[Order Date]])/3,0)</f>
        <v>Q2</v>
      </c>
      <c r="S699" s="3">
        <f>MONTH(SalesDataTable[[#This Row],[Order Date]])</f>
        <v>4</v>
      </c>
      <c r="T699" s="2" t="str">
        <f>TEXT(SalesDataTable[[#This Row],[Order Date]],"mmm")</f>
        <v>Apr</v>
      </c>
    </row>
    <row r="700" spans="1:20" ht="15.75" x14ac:dyDescent="0.25">
      <c r="A700" s="9" t="s">
        <v>2061</v>
      </c>
      <c r="B700" s="8">
        <v>46141</v>
      </c>
      <c r="C700" s="7" t="s">
        <v>15</v>
      </c>
      <c r="D700" s="7" t="s">
        <v>14</v>
      </c>
      <c r="E700" s="7" t="s">
        <v>18</v>
      </c>
      <c r="F700" s="7" t="s">
        <v>2</v>
      </c>
      <c r="G700" s="7" t="s">
        <v>34</v>
      </c>
      <c r="H700" s="7" t="s">
        <v>121</v>
      </c>
      <c r="I700" s="3">
        <v>1</v>
      </c>
      <c r="J700" s="5">
        <v>125.25</v>
      </c>
      <c r="K700" s="6">
        <v>0</v>
      </c>
      <c r="L700" s="5">
        <v>70.88</v>
      </c>
      <c r="M700" s="5">
        <f>I700*J700*(1-K700)</f>
        <v>125.25</v>
      </c>
      <c r="N700" s="5">
        <f>I700*L700</f>
        <v>70.88</v>
      </c>
      <c r="O700" s="5">
        <f>M700-N700</f>
        <v>54.370000000000005</v>
      </c>
      <c r="P700" s="2">
        <f>IFERROR(O700/M700,0)</f>
        <v>0.43409181636726552</v>
      </c>
      <c r="Q700" s="4">
        <f>YEAR(SalesDataTable[[#This Row],[Order Date]])</f>
        <v>2026</v>
      </c>
      <c r="R700" s="2" t="str">
        <f>"Q"&amp;ROUNDUP(MONTH(SalesDataTable[[#This Row],[Order Date]])/3,0)</f>
        <v>Q2</v>
      </c>
      <c r="S700" s="3">
        <f>MONTH(SalesDataTable[[#This Row],[Order Date]])</f>
        <v>4</v>
      </c>
      <c r="T700" s="2" t="str">
        <f>TEXT(SalesDataTable[[#This Row],[Order Date]],"mmm")</f>
        <v>Apr</v>
      </c>
    </row>
    <row r="701" spans="1:20" ht="15.75" x14ac:dyDescent="0.25">
      <c r="A701" s="9" t="s">
        <v>2060</v>
      </c>
      <c r="B701" s="8">
        <v>46141</v>
      </c>
      <c r="C701" s="7" t="s">
        <v>9</v>
      </c>
      <c r="D701" s="7" t="s">
        <v>47</v>
      </c>
      <c r="E701" s="7" t="s">
        <v>3</v>
      </c>
      <c r="F701" s="7" t="s">
        <v>23</v>
      </c>
      <c r="G701" s="7" t="s">
        <v>26</v>
      </c>
      <c r="H701" s="7" t="s">
        <v>56</v>
      </c>
      <c r="I701" s="3">
        <v>1</v>
      </c>
      <c r="J701" s="5">
        <v>341.98</v>
      </c>
      <c r="K701" s="6">
        <v>0</v>
      </c>
      <c r="L701" s="5">
        <v>192.43</v>
      </c>
      <c r="M701" s="5">
        <f>I701*J701*(1-K701)</f>
        <v>341.98</v>
      </c>
      <c r="N701" s="5">
        <f>I701*L701</f>
        <v>192.43</v>
      </c>
      <c r="O701" s="5">
        <f>M701-N701</f>
        <v>149.55000000000001</v>
      </c>
      <c r="P701" s="2">
        <f>IFERROR(O701/M701,0)</f>
        <v>0.43730627522077314</v>
      </c>
      <c r="Q701" s="4">
        <f>YEAR(SalesDataTable[[#This Row],[Order Date]])</f>
        <v>2026</v>
      </c>
      <c r="R701" s="2" t="str">
        <f>"Q"&amp;ROUNDUP(MONTH(SalesDataTable[[#This Row],[Order Date]])/3,0)</f>
        <v>Q2</v>
      </c>
      <c r="S701" s="3">
        <f>MONTH(SalesDataTable[[#This Row],[Order Date]])</f>
        <v>4</v>
      </c>
      <c r="T701" s="2" t="str">
        <f>TEXT(SalesDataTable[[#This Row],[Order Date]],"mmm")</f>
        <v>Apr</v>
      </c>
    </row>
    <row r="702" spans="1:20" ht="15.75" x14ac:dyDescent="0.25">
      <c r="A702" s="9" t="s">
        <v>2059</v>
      </c>
      <c r="B702" s="8">
        <v>46141</v>
      </c>
      <c r="C702" s="7" t="s">
        <v>9</v>
      </c>
      <c r="D702" s="7" t="s">
        <v>30</v>
      </c>
      <c r="E702" s="7" t="s">
        <v>18</v>
      </c>
      <c r="F702" s="7" t="s">
        <v>12</v>
      </c>
      <c r="G702" s="7" t="s">
        <v>34</v>
      </c>
      <c r="H702" s="7" t="s">
        <v>83</v>
      </c>
      <c r="I702" s="3">
        <v>1</v>
      </c>
      <c r="J702" s="5">
        <v>40.04</v>
      </c>
      <c r="K702" s="6">
        <v>0</v>
      </c>
      <c r="L702" s="5">
        <v>14.72</v>
      </c>
      <c r="M702" s="5">
        <f>I702*J702*(1-K702)</f>
        <v>40.04</v>
      </c>
      <c r="N702" s="5">
        <f>I702*L702</f>
        <v>14.72</v>
      </c>
      <c r="O702" s="5">
        <f>M702-N702</f>
        <v>25.32</v>
      </c>
      <c r="P702" s="2">
        <f>IFERROR(O702/M702,0)</f>
        <v>0.63236763236763238</v>
      </c>
      <c r="Q702" s="4">
        <f>YEAR(SalesDataTable[[#This Row],[Order Date]])</f>
        <v>2026</v>
      </c>
      <c r="R702" s="2" t="str">
        <f>"Q"&amp;ROUNDUP(MONTH(SalesDataTable[[#This Row],[Order Date]])/3,0)</f>
        <v>Q2</v>
      </c>
      <c r="S702" s="3">
        <f>MONTH(SalesDataTable[[#This Row],[Order Date]])</f>
        <v>4</v>
      </c>
      <c r="T702" s="2" t="str">
        <f>TEXT(SalesDataTable[[#This Row],[Order Date]],"mmm")</f>
        <v>Apr</v>
      </c>
    </row>
    <row r="703" spans="1:20" ht="15.75" x14ac:dyDescent="0.25">
      <c r="A703" s="9" t="s">
        <v>2058</v>
      </c>
      <c r="B703" s="8">
        <v>46141</v>
      </c>
      <c r="C703" s="7" t="s">
        <v>15</v>
      </c>
      <c r="D703" s="7" t="s">
        <v>19</v>
      </c>
      <c r="E703" s="7" t="s">
        <v>3</v>
      </c>
      <c r="F703" s="7" t="s">
        <v>23</v>
      </c>
      <c r="G703" s="7" t="s">
        <v>1</v>
      </c>
      <c r="H703" s="7" t="s">
        <v>17</v>
      </c>
      <c r="I703" s="3">
        <v>3</v>
      </c>
      <c r="J703" s="5">
        <v>40.47</v>
      </c>
      <c r="K703" s="6">
        <v>0.05</v>
      </c>
      <c r="L703" s="5">
        <v>17.14</v>
      </c>
      <c r="M703" s="5">
        <f>I703*J703*(1-K703)</f>
        <v>115.33949999999999</v>
      </c>
      <c r="N703" s="5">
        <f>I703*L703</f>
        <v>51.42</v>
      </c>
      <c r="O703" s="5">
        <f>M703-N703</f>
        <v>63.919499999999985</v>
      </c>
      <c r="P703" s="2">
        <f>IFERROR(O703/M703,0)</f>
        <v>0.5541856866034619</v>
      </c>
      <c r="Q703" s="4">
        <f>YEAR(SalesDataTable[[#This Row],[Order Date]])</f>
        <v>2026</v>
      </c>
      <c r="R703" s="2" t="str">
        <f>"Q"&amp;ROUNDUP(MONTH(SalesDataTable[[#This Row],[Order Date]])/3,0)</f>
        <v>Q2</v>
      </c>
      <c r="S703" s="3">
        <f>MONTH(SalesDataTable[[#This Row],[Order Date]])</f>
        <v>4</v>
      </c>
      <c r="T703" s="2" t="str">
        <f>TEXT(SalesDataTable[[#This Row],[Order Date]],"mmm")</f>
        <v>Apr</v>
      </c>
    </row>
    <row r="704" spans="1:20" ht="15.75" x14ac:dyDescent="0.25">
      <c r="A704" s="9" t="s">
        <v>2057</v>
      </c>
      <c r="B704" s="8">
        <v>46142</v>
      </c>
      <c r="C704" s="7" t="s">
        <v>15</v>
      </c>
      <c r="D704" s="7" t="s">
        <v>61</v>
      </c>
      <c r="E704" s="7" t="s">
        <v>60</v>
      </c>
      <c r="F704" s="7" t="s">
        <v>23</v>
      </c>
      <c r="G704" s="7" t="s">
        <v>26</v>
      </c>
      <c r="H704" s="7" t="s">
        <v>65</v>
      </c>
      <c r="I704" s="3">
        <v>6</v>
      </c>
      <c r="J704" s="5">
        <v>83.7</v>
      </c>
      <c r="K704" s="6">
        <v>0.2</v>
      </c>
      <c r="L704" s="5">
        <v>38.58</v>
      </c>
      <c r="M704" s="5">
        <f>I704*J704*(1-K704)</f>
        <v>401.76000000000005</v>
      </c>
      <c r="N704" s="5">
        <f>I704*L704</f>
        <v>231.48</v>
      </c>
      <c r="O704" s="5">
        <f>M704-N704</f>
        <v>170.28000000000006</v>
      </c>
      <c r="P704" s="2">
        <f>IFERROR(O704/M704,0)</f>
        <v>0.42383512544802876</v>
      </c>
      <c r="Q704" s="4">
        <f>YEAR(SalesDataTable[[#This Row],[Order Date]])</f>
        <v>2026</v>
      </c>
      <c r="R704" s="2" t="str">
        <f>"Q"&amp;ROUNDUP(MONTH(SalesDataTable[[#This Row],[Order Date]])/3,0)</f>
        <v>Q2</v>
      </c>
      <c r="S704" s="3">
        <f>MONTH(SalesDataTable[[#This Row],[Order Date]])</f>
        <v>4</v>
      </c>
      <c r="T704" s="2" t="str">
        <f>TEXT(SalesDataTable[[#This Row],[Order Date]],"mmm")</f>
        <v>Apr</v>
      </c>
    </row>
    <row r="705" spans="1:20" ht="15.75" x14ac:dyDescent="0.25">
      <c r="A705" s="9" t="s">
        <v>2056</v>
      </c>
      <c r="B705" s="8">
        <v>46142</v>
      </c>
      <c r="C705" s="7" t="s">
        <v>42</v>
      </c>
      <c r="D705" s="7" t="s">
        <v>41</v>
      </c>
      <c r="E705" s="7" t="s">
        <v>3</v>
      </c>
      <c r="F705" s="7" t="s">
        <v>23</v>
      </c>
      <c r="G705" s="7" t="s">
        <v>26</v>
      </c>
      <c r="H705" s="7" t="s">
        <v>65</v>
      </c>
      <c r="I705" s="3">
        <v>4</v>
      </c>
      <c r="J705" s="5">
        <v>83.27</v>
      </c>
      <c r="K705" s="6">
        <v>0</v>
      </c>
      <c r="L705" s="5">
        <v>39.979999999999997</v>
      </c>
      <c r="M705" s="5">
        <f>I705*J705*(1-K705)</f>
        <v>333.08</v>
      </c>
      <c r="N705" s="5">
        <f>I705*L705</f>
        <v>159.91999999999999</v>
      </c>
      <c r="O705" s="5">
        <f>M705-N705</f>
        <v>173.16</v>
      </c>
      <c r="P705" s="2">
        <f>IFERROR(O705/M705,0)</f>
        <v>0.51987510507986068</v>
      </c>
      <c r="Q705" s="4">
        <f>YEAR(SalesDataTable[[#This Row],[Order Date]])</f>
        <v>2026</v>
      </c>
      <c r="R705" s="2" t="str">
        <f>"Q"&amp;ROUNDUP(MONTH(SalesDataTable[[#This Row],[Order Date]])/3,0)</f>
        <v>Q2</v>
      </c>
      <c r="S705" s="3">
        <f>MONTH(SalesDataTable[[#This Row],[Order Date]])</f>
        <v>4</v>
      </c>
      <c r="T705" s="2" t="str">
        <f>TEXT(SalesDataTable[[#This Row],[Order Date]],"mmm")</f>
        <v>Apr</v>
      </c>
    </row>
    <row r="706" spans="1:20" ht="15.75" x14ac:dyDescent="0.25">
      <c r="A706" s="9" t="s">
        <v>2055</v>
      </c>
      <c r="B706" s="8">
        <v>46142</v>
      </c>
      <c r="C706" s="7" t="s">
        <v>5</v>
      </c>
      <c r="D706" s="7" t="s">
        <v>76</v>
      </c>
      <c r="E706" s="7" t="s">
        <v>60</v>
      </c>
      <c r="F706" s="7" t="s">
        <v>12</v>
      </c>
      <c r="G706" s="7" t="s">
        <v>26</v>
      </c>
      <c r="H706" s="7" t="s">
        <v>50</v>
      </c>
      <c r="I706" s="3">
        <v>3</v>
      </c>
      <c r="J706" s="5">
        <v>126.03</v>
      </c>
      <c r="K706" s="6">
        <v>0.1</v>
      </c>
      <c r="L706" s="5">
        <v>61.75</v>
      </c>
      <c r="M706" s="5">
        <f>I706*J706*(1-K706)</f>
        <v>340.28100000000006</v>
      </c>
      <c r="N706" s="5">
        <f>I706*L706</f>
        <v>185.25</v>
      </c>
      <c r="O706" s="5">
        <f>M706-N706</f>
        <v>155.03100000000006</v>
      </c>
      <c r="P706" s="2">
        <f>IFERROR(O706/M706,0)</f>
        <v>0.45559699189787273</v>
      </c>
      <c r="Q706" s="4">
        <f>YEAR(SalesDataTable[[#This Row],[Order Date]])</f>
        <v>2026</v>
      </c>
      <c r="R706" s="2" t="str">
        <f>"Q"&amp;ROUNDUP(MONTH(SalesDataTable[[#This Row],[Order Date]])/3,0)</f>
        <v>Q2</v>
      </c>
      <c r="S706" s="3">
        <f>MONTH(SalesDataTable[[#This Row],[Order Date]])</f>
        <v>4</v>
      </c>
      <c r="T706" s="2" t="str">
        <f>TEXT(SalesDataTable[[#This Row],[Order Date]],"mmm")</f>
        <v>Apr</v>
      </c>
    </row>
    <row r="707" spans="1:20" ht="15.75" x14ac:dyDescent="0.25">
      <c r="A707" s="9" t="s">
        <v>2054</v>
      </c>
      <c r="B707" s="8">
        <v>46142</v>
      </c>
      <c r="C707" s="7" t="s">
        <v>9</v>
      </c>
      <c r="D707" s="7" t="s">
        <v>47</v>
      </c>
      <c r="E707" s="7" t="s">
        <v>3</v>
      </c>
      <c r="F707" s="7" t="s">
        <v>2</v>
      </c>
      <c r="G707" s="7" t="s">
        <v>26</v>
      </c>
      <c r="H707" s="7" t="s">
        <v>50</v>
      </c>
      <c r="I707" s="3">
        <v>1</v>
      </c>
      <c r="J707" s="5">
        <v>122.86</v>
      </c>
      <c r="K707" s="6">
        <v>0.05</v>
      </c>
      <c r="L707" s="5">
        <v>59.22</v>
      </c>
      <c r="M707" s="5">
        <f>I707*J707*(1-K707)</f>
        <v>116.717</v>
      </c>
      <c r="N707" s="5">
        <f>I707*L707</f>
        <v>59.22</v>
      </c>
      <c r="O707" s="5">
        <f>M707-N707</f>
        <v>57.497</v>
      </c>
      <c r="P707" s="2">
        <f>IFERROR(O707/M707,0)</f>
        <v>0.49261889870370212</v>
      </c>
      <c r="Q707" s="4">
        <f>YEAR(SalesDataTable[[#This Row],[Order Date]])</f>
        <v>2026</v>
      </c>
      <c r="R707" s="2" t="str">
        <f>"Q"&amp;ROUNDUP(MONTH(SalesDataTable[[#This Row],[Order Date]])/3,0)</f>
        <v>Q2</v>
      </c>
      <c r="S707" s="3">
        <f>MONTH(SalesDataTable[[#This Row],[Order Date]])</f>
        <v>4</v>
      </c>
      <c r="T707" s="2" t="str">
        <f>TEXT(SalesDataTable[[#This Row],[Order Date]],"mmm")</f>
        <v>Apr</v>
      </c>
    </row>
    <row r="708" spans="1:20" ht="15.75" x14ac:dyDescent="0.25">
      <c r="A708" s="9" t="s">
        <v>2053</v>
      </c>
      <c r="B708" s="8">
        <v>46142</v>
      </c>
      <c r="C708" s="7" t="s">
        <v>5</v>
      </c>
      <c r="D708" s="7" t="s">
        <v>66</v>
      </c>
      <c r="E708" s="7" t="s">
        <v>3</v>
      </c>
      <c r="F708" s="7" t="s">
        <v>2</v>
      </c>
      <c r="G708" s="7" t="s">
        <v>1</v>
      </c>
      <c r="H708" s="7" t="s">
        <v>17</v>
      </c>
      <c r="I708" s="3">
        <v>1</v>
      </c>
      <c r="J708" s="5">
        <v>39.44</v>
      </c>
      <c r="K708" s="6">
        <v>0.1</v>
      </c>
      <c r="L708" s="5">
        <v>16.63</v>
      </c>
      <c r="M708" s="5">
        <f>I708*J708*(1-K708)</f>
        <v>35.496000000000002</v>
      </c>
      <c r="N708" s="5">
        <f>I708*L708</f>
        <v>16.63</v>
      </c>
      <c r="O708" s="5">
        <f>M708-N708</f>
        <v>18.866000000000003</v>
      </c>
      <c r="P708" s="2">
        <f>IFERROR(O708/M708,0)</f>
        <v>0.53149650664863657</v>
      </c>
      <c r="Q708" s="4">
        <f>YEAR(SalesDataTable[[#This Row],[Order Date]])</f>
        <v>2026</v>
      </c>
      <c r="R708" s="2" t="str">
        <f>"Q"&amp;ROUNDUP(MONTH(SalesDataTable[[#This Row],[Order Date]])/3,0)</f>
        <v>Q2</v>
      </c>
      <c r="S708" s="3">
        <f>MONTH(SalesDataTable[[#This Row],[Order Date]])</f>
        <v>4</v>
      </c>
      <c r="T708" s="2" t="str">
        <f>TEXT(SalesDataTable[[#This Row],[Order Date]],"mmm")</f>
        <v>Apr</v>
      </c>
    </row>
    <row r="709" spans="1:20" ht="15.75" x14ac:dyDescent="0.25">
      <c r="A709" s="9" t="s">
        <v>2052</v>
      </c>
      <c r="B709" s="8">
        <v>46142</v>
      </c>
      <c r="C709" s="7" t="s">
        <v>5</v>
      </c>
      <c r="D709" s="7" t="s">
        <v>4</v>
      </c>
      <c r="E709" s="7" t="s">
        <v>3</v>
      </c>
      <c r="F709" s="7" t="s">
        <v>23</v>
      </c>
      <c r="G709" s="7" t="s">
        <v>29</v>
      </c>
      <c r="H709" s="7" t="s">
        <v>72</v>
      </c>
      <c r="I709" s="3">
        <v>1</v>
      </c>
      <c r="J709" s="5">
        <v>130.34</v>
      </c>
      <c r="K709" s="6">
        <v>0.1</v>
      </c>
      <c r="L709" s="5">
        <v>66.680000000000007</v>
      </c>
      <c r="M709" s="5">
        <f>I709*J709*(1-K709)</f>
        <v>117.30600000000001</v>
      </c>
      <c r="N709" s="5">
        <f>I709*L709</f>
        <v>66.680000000000007</v>
      </c>
      <c r="O709" s="5">
        <f>M709-N709</f>
        <v>50.626000000000005</v>
      </c>
      <c r="P709" s="2">
        <f>IFERROR(O709/M709,0)</f>
        <v>0.43157212759790631</v>
      </c>
      <c r="Q709" s="4">
        <f>YEAR(SalesDataTable[[#This Row],[Order Date]])</f>
        <v>2026</v>
      </c>
      <c r="R709" s="2" t="str">
        <f>"Q"&amp;ROUNDUP(MONTH(SalesDataTable[[#This Row],[Order Date]])/3,0)</f>
        <v>Q2</v>
      </c>
      <c r="S709" s="3">
        <f>MONTH(SalesDataTable[[#This Row],[Order Date]])</f>
        <v>4</v>
      </c>
      <c r="T709" s="2" t="str">
        <f>TEXT(SalesDataTable[[#This Row],[Order Date]],"mmm")</f>
        <v>Apr</v>
      </c>
    </row>
    <row r="710" spans="1:20" ht="15.75" x14ac:dyDescent="0.25">
      <c r="A710" s="9" t="s">
        <v>2051</v>
      </c>
      <c r="B710" s="8">
        <v>46143</v>
      </c>
      <c r="C710" s="7" t="s">
        <v>9</v>
      </c>
      <c r="D710" s="7" t="s">
        <v>8</v>
      </c>
      <c r="E710" s="7" t="s">
        <v>3</v>
      </c>
      <c r="F710" s="7" t="s">
        <v>12</v>
      </c>
      <c r="G710" s="7" t="s">
        <v>22</v>
      </c>
      <c r="H710" s="7" t="s">
        <v>92</v>
      </c>
      <c r="I710" s="3">
        <v>1</v>
      </c>
      <c r="J710" s="5">
        <v>154.86000000000001</v>
      </c>
      <c r="K710" s="6">
        <v>0</v>
      </c>
      <c r="L710" s="5">
        <v>78.37</v>
      </c>
      <c r="M710" s="5">
        <f>I710*J710*(1-K710)</f>
        <v>154.86000000000001</v>
      </c>
      <c r="N710" s="5">
        <f>I710*L710</f>
        <v>78.37</v>
      </c>
      <c r="O710" s="5">
        <f>M710-N710</f>
        <v>76.490000000000009</v>
      </c>
      <c r="P710" s="2">
        <f>IFERROR(O710/M710,0)</f>
        <v>0.49393000129148912</v>
      </c>
      <c r="Q710" s="4">
        <f>YEAR(SalesDataTable[[#This Row],[Order Date]])</f>
        <v>2026</v>
      </c>
      <c r="R710" s="2" t="str">
        <f>"Q"&amp;ROUNDUP(MONTH(SalesDataTable[[#This Row],[Order Date]])/3,0)</f>
        <v>Q2</v>
      </c>
      <c r="S710" s="3">
        <f>MONTH(SalesDataTable[[#This Row],[Order Date]])</f>
        <v>5</v>
      </c>
      <c r="T710" s="2" t="str">
        <f>TEXT(SalesDataTable[[#This Row],[Order Date]],"mmm")</f>
        <v>May</v>
      </c>
    </row>
    <row r="711" spans="1:20" ht="15.75" x14ac:dyDescent="0.25">
      <c r="A711" s="9" t="s">
        <v>2050</v>
      </c>
      <c r="B711" s="8">
        <v>46143</v>
      </c>
      <c r="C711" s="7" t="s">
        <v>15</v>
      </c>
      <c r="D711" s="7" t="s">
        <v>61</v>
      </c>
      <c r="E711" s="7" t="s">
        <v>13</v>
      </c>
      <c r="F711" s="7" t="s">
        <v>23</v>
      </c>
      <c r="G711" s="7" t="s">
        <v>1</v>
      </c>
      <c r="H711" s="7" t="s">
        <v>7</v>
      </c>
      <c r="I711" s="3">
        <v>4</v>
      </c>
      <c r="J711" s="5">
        <v>103.64</v>
      </c>
      <c r="K711" s="6">
        <v>0</v>
      </c>
      <c r="L711" s="5">
        <v>50.59</v>
      </c>
      <c r="M711" s="5">
        <f>I711*J711*(1-K711)</f>
        <v>414.56</v>
      </c>
      <c r="N711" s="5">
        <f>I711*L711</f>
        <v>202.36</v>
      </c>
      <c r="O711" s="5">
        <f>M711-N711</f>
        <v>212.2</v>
      </c>
      <c r="P711" s="2">
        <f>IFERROR(O711/M711,0)</f>
        <v>0.51186800463141646</v>
      </c>
      <c r="Q711" s="4">
        <f>YEAR(SalesDataTable[[#This Row],[Order Date]])</f>
        <v>2026</v>
      </c>
      <c r="R711" s="2" t="str">
        <f>"Q"&amp;ROUNDUP(MONTH(SalesDataTable[[#This Row],[Order Date]])/3,0)</f>
        <v>Q2</v>
      </c>
      <c r="S711" s="3">
        <f>MONTH(SalesDataTable[[#This Row],[Order Date]])</f>
        <v>5</v>
      </c>
      <c r="T711" s="2" t="str">
        <f>TEXT(SalesDataTable[[#This Row],[Order Date]],"mmm")</f>
        <v>May</v>
      </c>
    </row>
    <row r="712" spans="1:20" ht="15.75" x14ac:dyDescent="0.25">
      <c r="A712" s="9" t="s">
        <v>2049</v>
      </c>
      <c r="B712" s="8">
        <v>46143</v>
      </c>
      <c r="C712" s="7" t="s">
        <v>42</v>
      </c>
      <c r="D712" s="7" t="s">
        <v>41</v>
      </c>
      <c r="E712" s="7" t="s">
        <v>3</v>
      </c>
      <c r="F712" s="7" t="s">
        <v>23</v>
      </c>
      <c r="G712" s="7" t="s">
        <v>29</v>
      </c>
      <c r="H712" s="7" t="s">
        <v>88</v>
      </c>
      <c r="I712" s="3">
        <v>1</v>
      </c>
      <c r="J712" s="5">
        <v>164.49</v>
      </c>
      <c r="K712" s="6">
        <v>0.05</v>
      </c>
      <c r="L712" s="5">
        <v>87.81</v>
      </c>
      <c r="M712" s="5">
        <f>I712*J712*(1-K712)</f>
        <v>156.2655</v>
      </c>
      <c r="N712" s="5">
        <f>I712*L712</f>
        <v>87.81</v>
      </c>
      <c r="O712" s="5">
        <f>M712-N712</f>
        <v>68.455500000000001</v>
      </c>
      <c r="P712" s="2">
        <f>IFERROR(O712/M712,0)</f>
        <v>0.43807174328306631</v>
      </c>
      <c r="Q712" s="4">
        <f>YEAR(SalesDataTable[[#This Row],[Order Date]])</f>
        <v>2026</v>
      </c>
      <c r="R712" s="2" t="str">
        <f>"Q"&amp;ROUNDUP(MONTH(SalesDataTable[[#This Row],[Order Date]])/3,0)</f>
        <v>Q2</v>
      </c>
      <c r="S712" s="3">
        <f>MONTH(SalesDataTable[[#This Row],[Order Date]])</f>
        <v>5</v>
      </c>
      <c r="T712" s="2" t="str">
        <f>TEXT(SalesDataTable[[#This Row],[Order Date]],"mmm")</f>
        <v>May</v>
      </c>
    </row>
    <row r="713" spans="1:20" ht="15.75" x14ac:dyDescent="0.25">
      <c r="A713" s="9" t="s">
        <v>2048</v>
      </c>
      <c r="B713" s="8">
        <v>46143</v>
      </c>
      <c r="C713" s="7" t="s">
        <v>15</v>
      </c>
      <c r="D713" s="7" t="s">
        <v>61</v>
      </c>
      <c r="E713" s="7" t="s">
        <v>60</v>
      </c>
      <c r="F713" s="7" t="s">
        <v>23</v>
      </c>
      <c r="G713" s="7" t="s">
        <v>29</v>
      </c>
      <c r="H713" s="7" t="s">
        <v>88</v>
      </c>
      <c r="I713" s="3">
        <v>3</v>
      </c>
      <c r="J713" s="5">
        <v>163.44999999999999</v>
      </c>
      <c r="K713" s="6">
        <v>0.05</v>
      </c>
      <c r="L713" s="5">
        <v>87.54</v>
      </c>
      <c r="M713" s="5">
        <f>I713*J713*(1-K713)</f>
        <v>465.83249999999992</v>
      </c>
      <c r="N713" s="5">
        <f>I713*L713</f>
        <v>262.62</v>
      </c>
      <c r="O713" s="5">
        <f>M713-N713</f>
        <v>203.21249999999992</v>
      </c>
      <c r="P713" s="2">
        <f>IFERROR(O713/M713,0)</f>
        <v>0.4362351274331438</v>
      </c>
      <c r="Q713" s="4">
        <f>YEAR(SalesDataTable[[#This Row],[Order Date]])</f>
        <v>2026</v>
      </c>
      <c r="R713" s="2" t="str">
        <f>"Q"&amp;ROUNDUP(MONTH(SalesDataTable[[#This Row],[Order Date]])/3,0)</f>
        <v>Q2</v>
      </c>
      <c r="S713" s="3">
        <f>MONTH(SalesDataTable[[#This Row],[Order Date]])</f>
        <v>5</v>
      </c>
      <c r="T713" s="2" t="str">
        <f>TEXT(SalesDataTable[[#This Row],[Order Date]],"mmm")</f>
        <v>May</v>
      </c>
    </row>
    <row r="714" spans="1:20" ht="15.75" x14ac:dyDescent="0.25">
      <c r="A714" s="9" t="s">
        <v>2047</v>
      </c>
      <c r="B714" s="8">
        <v>46143</v>
      </c>
      <c r="C714" s="7" t="s">
        <v>15</v>
      </c>
      <c r="D714" s="7" t="s">
        <v>51</v>
      </c>
      <c r="E714" s="7" t="s">
        <v>3</v>
      </c>
      <c r="F714" s="7" t="s">
        <v>23</v>
      </c>
      <c r="G714" s="7" t="s">
        <v>22</v>
      </c>
      <c r="H714" s="7" t="s">
        <v>21</v>
      </c>
      <c r="I714" s="3">
        <v>1</v>
      </c>
      <c r="J714" s="5">
        <v>71.87</v>
      </c>
      <c r="K714" s="6">
        <v>0.05</v>
      </c>
      <c r="L714" s="5">
        <v>31.97</v>
      </c>
      <c r="M714" s="5">
        <f>I714*J714*(1-K714)</f>
        <v>68.276499999999999</v>
      </c>
      <c r="N714" s="5">
        <f>I714*L714</f>
        <v>31.97</v>
      </c>
      <c r="O714" s="5">
        <f>M714-N714</f>
        <v>36.3065</v>
      </c>
      <c r="P714" s="2">
        <f>IFERROR(O714/M714,0)</f>
        <v>0.53175690025118449</v>
      </c>
      <c r="Q714" s="4">
        <f>YEAR(SalesDataTable[[#This Row],[Order Date]])</f>
        <v>2026</v>
      </c>
      <c r="R714" s="2" t="str">
        <f>"Q"&amp;ROUNDUP(MONTH(SalesDataTable[[#This Row],[Order Date]])/3,0)</f>
        <v>Q2</v>
      </c>
      <c r="S714" s="3">
        <f>MONTH(SalesDataTable[[#This Row],[Order Date]])</f>
        <v>5</v>
      </c>
      <c r="T714" s="2" t="str">
        <f>TEXT(SalesDataTable[[#This Row],[Order Date]],"mmm")</f>
        <v>May</v>
      </c>
    </row>
    <row r="715" spans="1:20" ht="15.75" x14ac:dyDescent="0.25">
      <c r="A715" s="9" t="s">
        <v>2046</v>
      </c>
      <c r="B715" s="8">
        <v>46143</v>
      </c>
      <c r="C715" s="7" t="s">
        <v>9</v>
      </c>
      <c r="D715" s="7" t="s">
        <v>47</v>
      </c>
      <c r="E715" s="7" t="s">
        <v>18</v>
      </c>
      <c r="F715" s="7" t="s">
        <v>23</v>
      </c>
      <c r="G715" s="7" t="s">
        <v>26</v>
      </c>
      <c r="H715" s="7" t="s">
        <v>25</v>
      </c>
      <c r="I715" s="3">
        <v>2</v>
      </c>
      <c r="J715" s="5">
        <v>194.97</v>
      </c>
      <c r="K715" s="6">
        <v>0</v>
      </c>
      <c r="L715" s="5">
        <v>101.14</v>
      </c>
      <c r="M715" s="5">
        <f>I715*J715*(1-K715)</f>
        <v>389.94</v>
      </c>
      <c r="N715" s="5">
        <f>I715*L715</f>
        <v>202.28</v>
      </c>
      <c r="O715" s="5">
        <f>M715-N715</f>
        <v>187.66</v>
      </c>
      <c r="P715" s="2">
        <f>IFERROR(O715/M715,0)</f>
        <v>0.48125352618351541</v>
      </c>
      <c r="Q715" s="4">
        <f>YEAR(SalesDataTable[[#This Row],[Order Date]])</f>
        <v>2026</v>
      </c>
      <c r="R715" s="2" t="str">
        <f>"Q"&amp;ROUNDUP(MONTH(SalesDataTable[[#This Row],[Order Date]])/3,0)</f>
        <v>Q2</v>
      </c>
      <c r="S715" s="3">
        <f>MONTH(SalesDataTable[[#This Row],[Order Date]])</f>
        <v>5</v>
      </c>
      <c r="T715" s="2" t="str">
        <f>TEXT(SalesDataTable[[#This Row],[Order Date]],"mmm")</f>
        <v>May</v>
      </c>
    </row>
    <row r="716" spans="1:20" ht="15.75" x14ac:dyDescent="0.25">
      <c r="A716" s="9" t="s">
        <v>2045</v>
      </c>
      <c r="B716" s="8">
        <v>46143</v>
      </c>
      <c r="C716" s="7" t="s">
        <v>15</v>
      </c>
      <c r="D716" s="7" t="s">
        <v>61</v>
      </c>
      <c r="E716" s="7" t="s">
        <v>18</v>
      </c>
      <c r="F716" s="7" t="s">
        <v>23</v>
      </c>
      <c r="G716" s="7" t="s">
        <v>1</v>
      </c>
      <c r="H716" s="7" t="s">
        <v>0</v>
      </c>
      <c r="I716" s="3">
        <v>2</v>
      </c>
      <c r="J716" s="5">
        <v>49.53</v>
      </c>
      <c r="K716" s="6">
        <v>0</v>
      </c>
      <c r="L716" s="5">
        <v>22.91</v>
      </c>
      <c r="M716" s="5">
        <f>I716*J716*(1-K716)</f>
        <v>99.06</v>
      </c>
      <c r="N716" s="5">
        <f>I716*L716</f>
        <v>45.82</v>
      </c>
      <c r="O716" s="5">
        <f>M716-N716</f>
        <v>53.24</v>
      </c>
      <c r="P716" s="2">
        <f>IFERROR(O716/M716,0)</f>
        <v>0.53745204926307288</v>
      </c>
      <c r="Q716" s="4">
        <f>YEAR(SalesDataTable[[#This Row],[Order Date]])</f>
        <v>2026</v>
      </c>
      <c r="R716" s="2" t="str">
        <f>"Q"&amp;ROUNDUP(MONTH(SalesDataTable[[#This Row],[Order Date]])/3,0)</f>
        <v>Q2</v>
      </c>
      <c r="S716" s="3">
        <f>MONTH(SalesDataTable[[#This Row],[Order Date]])</f>
        <v>5</v>
      </c>
      <c r="T716" s="2" t="str">
        <f>TEXT(SalesDataTable[[#This Row],[Order Date]],"mmm")</f>
        <v>May</v>
      </c>
    </row>
    <row r="717" spans="1:20" ht="15.75" x14ac:dyDescent="0.25">
      <c r="A717" s="9" t="s">
        <v>2044</v>
      </c>
      <c r="B717" s="8">
        <v>46143</v>
      </c>
      <c r="C717" s="7" t="s">
        <v>15</v>
      </c>
      <c r="D717" s="7" t="s">
        <v>61</v>
      </c>
      <c r="E717" s="7" t="s">
        <v>60</v>
      </c>
      <c r="F717" s="7" t="s">
        <v>12</v>
      </c>
      <c r="G717" s="7" t="s">
        <v>34</v>
      </c>
      <c r="H717" s="7" t="s">
        <v>74</v>
      </c>
      <c r="I717" s="3">
        <v>4</v>
      </c>
      <c r="J717" s="5">
        <v>35.619999999999997</v>
      </c>
      <c r="K717" s="6">
        <v>0.15</v>
      </c>
      <c r="L717" s="5">
        <v>13.76</v>
      </c>
      <c r="M717" s="5">
        <f>I717*J717*(1-K717)</f>
        <v>121.10799999999999</v>
      </c>
      <c r="N717" s="5">
        <f>I717*L717</f>
        <v>55.04</v>
      </c>
      <c r="O717" s="5">
        <f>M717-N717</f>
        <v>66.067999999999984</v>
      </c>
      <c r="P717" s="2">
        <f>IFERROR(O717/M717,0)</f>
        <v>0.54552960993493405</v>
      </c>
      <c r="Q717" s="4">
        <f>YEAR(SalesDataTable[[#This Row],[Order Date]])</f>
        <v>2026</v>
      </c>
      <c r="R717" s="2" t="str">
        <f>"Q"&amp;ROUNDUP(MONTH(SalesDataTable[[#This Row],[Order Date]])/3,0)</f>
        <v>Q2</v>
      </c>
      <c r="S717" s="3">
        <f>MONTH(SalesDataTable[[#This Row],[Order Date]])</f>
        <v>5</v>
      </c>
      <c r="T717" s="2" t="str">
        <f>TEXT(SalesDataTable[[#This Row],[Order Date]],"mmm")</f>
        <v>May</v>
      </c>
    </row>
    <row r="718" spans="1:20" ht="15.75" x14ac:dyDescent="0.25">
      <c r="A718" s="9" t="s">
        <v>2043</v>
      </c>
      <c r="B718" s="8">
        <v>46144</v>
      </c>
      <c r="C718" s="7" t="s">
        <v>15</v>
      </c>
      <c r="D718" s="7" t="s">
        <v>14</v>
      </c>
      <c r="E718" s="7" t="s">
        <v>13</v>
      </c>
      <c r="F718" s="7" t="s">
        <v>23</v>
      </c>
      <c r="G718" s="7" t="s">
        <v>29</v>
      </c>
      <c r="H718" s="7" t="s">
        <v>39</v>
      </c>
      <c r="I718" s="3">
        <v>2</v>
      </c>
      <c r="J718" s="5">
        <v>45.47</v>
      </c>
      <c r="K718" s="6">
        <v>0</v>
      </c>
      <c r="L718" s="5">
        <v>18.37</v>
      </c>
      <c r="M718" s="5">
        <f>I718*J718*(1-K718)</f>
        <v>90.94</v>
      </c>
      <c r="N718" s="5">
        <f>I718*L718</f>
        <v>36.74</v>
      </c>
      <c r="O718" s="5">
        <f>M718-N718</f>
        <v>54.199999999999996</v>
      </c>
      <c r="P718" s="2">
        <f>IFERROR(O718/M718,0)</f>
        <v>0.59599736089729494</v>
      </c>
      <c r="Q718" s="4">
        <f>YEAR(SalesDataTable[[#This Row],[Order Date]])</f>
        <v>2026</v>
      </c>
      <c r="R718" s="2" t="str">
        <f>"Q"&amp;ROUNDUP(MONTH(SalesDataTable[[#This Row],[Order Date]])/3,0)</f>
        <v>Q2</v>
      </c>
      <c r="S718" s="3">
        <f>MONTH(SalesDataTable[[#This Row],[Order Date]])</f>
        <v>5</v>
      </c>
      <c r="T718" s="2" t="str">
        <f>TEXT(SalesDataTable[[#This Row],[Order Date]],"mmm")</f>
        <v>May</v>
      </c>
    </row>
    <row r="719" spans="1:20" ht="15.75" x14ac:dyDescent="0.25">
      <c r="A719" s="9" t="s">
        <v>2042</v>
      </c>
      <c r="B719" s="8">
        <v>46144</v>
      </c>
      <c r="C719" s="7" t="s">
        <v>42</v>
      </c>
      <c r="D719" s="7" t="s">
        <v>95</v>
      </c>
      <c r="E719" s="7" t="s">
        <v>13</v>
      </c>
      <c r="F719" s="7" t="s">
        <v>2</v>
      </c>
      <c r="G719" s="7" t="s">
        <v>22</v>
      </c>
      <c r="H719" s="7" t="s">
        <v>37</v>
      </c>
      <c r="I719" s="3">
        <v>1</v>
      </c>
      <c r="J719" s="5">
        <v>145.68</v>
      </c>
      <c r="K719" s="6">
        <v>0</v>
      </c>
      <c r="L719" s="5">
        <v>77.8</v>
      </c>
      <c r="M719" s="5">
        <f>I719*J719*(1-K719)</f>
        <v>145.68</v>
      </c>
      <c r="N719" s="5">
        <f>I719*L719</f>
        <v>77.8</v>
      </c>
      <c r="O719" s="5">
        <f>M719-N719</f>
        <v>67.88000000000001</v>
      </c>
      <c r="P719" s="2">
        <f>IFERROR(O719/M719,0)</f>
        <v>0.46595277320153766</v>
      </c>
      <c r="Q719" s="4">
        <f>YEAR(SalesDataTable[[#This Row],[Order Date]])</f>
        <v>2026</v>
      </c>
      <c r="R719" s="2" t="str">
        <f>"Q"&amp;ROUNDUP(MONTH(SalesDataTable[[#This Row],[Order Date]])/3,0)</f>
        <v>Q2</v>
      </c>
      <c r="S719" s="3">
        <f>MONTH(SalesDataTable[[#This Row],[Order Date]])</f>
        <v>5</v>
      </c>
      <c r="T719" s="2" t="str">
        <f>TEXT(SalesDataTable[[#This Row],[Order Date]],"mmm")</f>
        <v>May</v>
      </c>
    </row>
    <row r="720" spans="1:20" ht="15.75" x14ac:dyDescent="0.25">
      <c r="A720" s="9" t="s">
        <v>2041</v>
      </c>
      <c r="B720" s="8">
        <v>46144</v>
      </c>
      <c r="C720" s="7" t="s">
        <v>15</v>
      </c>
      <c r="D720" s="7" t="s">
        <v>61</v>
      </c>
      <c r="E720" s="7" t="s">
        <v>18</v>
      </c>
      <c r="F720" s="7" t="s">
        <v>23</v>
      </c>
      <c r="G720" s="7" t="s">
        <v>26</v>
      </c>
      <c r="H720" s="7" t="s">
        <v>65</v>
      </c>
      <c r="I720" s="3">
        <v>2</v>
      </c>
      <c r="J720" s="5">
        <v>82.65</v>
      </c>
      <c r="K720" s="6">
        <v>0.05</v>
      </c>
      <c r="L720" s="5">
        <v>40.46</v>
      </c>
      <c r="M720" s="5">
        <f>I720*J720*(1-K720)</f>
        <v>157.035</v>
      </c>
      <c r="N720" s="5">
        <f>I720*L720</f>
        <v>80.92</v>
      </c>
      <c r="O720" s="5">
        <f>M720-N720</f>
        <v>76.114999999999995</v>
      </c>
      <c r="P720" s="2">
        <f>IFERROR(O720/M720,0)</f>
        <v>0.48470086286496639</v>
      </c>
      <c r="Q720" s="4">
        <f>YEAR(SalesDataTable[[#This Row],[Order Date]])</f>
        <v>2026</v>
      </c>
      <c r="R720" s="2" t="str">
        <f>"Q"&amp;ROUNDUP(MONTH(SalesDataTable[[#This Row],[Order Date]])/3,0)</f>
        <v>Q2</v>
      </c>
      <c r="S720" s="3">
        <f>MONTH(SalesDataTable[[#This Row],[Order Date]])</f>
        <v>5</v>
      </c>
      <c r="T720" s="2" t="str">
        <f>TEXT(SalesDataTable[[#This Row],[Order Date]],"mmm")</f>
        <v>May</v>
      </c>
    </row>
    <row r="721" spans="1:20" ht="15.75" x14ac:dyDescent="0.25">
      <c r="A721" s="9" t="s">
        <v>2040</v>
      </c>
      <c r="B721" s="8">
        <v>46144</v>
      </c>
      <c r="C721" s="7" t="s">
        <v>9</v>
      </c>
      <c r="D721" s="7" t="s">
        <v>30</v>
      </c>
      <c r="E721" s="7" t="s">
        <v>3</v>
      </c>
      <c r="F721" s="7" t="s">
        <v>12</v>
      </c>
      <c r="G721" s="7" t="s">
        <v>29</v>
      </c>
      <c r="H721" s="7" t="s">
        <v>28</v>
      </c>
      <c r="I721" s="3">
        <v>1</v>
      </c>
      <c r="J721" s="5">
        <v>36.270000000000003</v>
      </c>
      <c r="K721" s="6">
        <v>0</v>
      </c>
      <c r="L721" s="5">
        <v>13.8</v>
      </c>
      <c r="M721" s="5">
        <f>I721*J721*(1-K721)</f>
        <v>36.270000000000003</v>
      </c>
      <c r="N721" s="5">
        <f>I721*L721</f>
        <v>13.8</v>
      </c>
      <c r="O721" s="5">
        <f>M721-N721</f>
        <v>22.470000000000002</v>
      </c>
      <c r="P721" s="2">
        <f>IFERROR(O721/M721,0)</f>
        <v>0.61952026468155497</v>
      </c>
      <c r="Q721" s="4">
        <f>YEAR(SalesDataTable[[#This Row],[Order Date]])</f>
        <v>2026</v>
      </c>
      <c r="R721" s="2" t="str">
        <f>"Q"&amp;ROUNDUP(MONTH(SalesDataTable[[#This Row],[Order Date]])/3,0)</f>
        <v>Q2</v>
      </c>
      <c r="S721" s="3">
        <f>MONTH(SalesDataTable[[#This Row],[Order Date]])</f>
        <v>5</v>
      </c>
      <c r="T721" s="2" t="str">
        <f>TEXT(SalesDataTable[[#This Row],[Order Date]],"mmm")</f>
        <v>May</v>
      </c>
    </row>
    <row r="722" spans="1:20" ht="15.75" x14ac:dyDescent="0.25">
      <c r="A722" s="9" t="s">
        <v>2039</v>
      </c>
      <c r="B722" s="8">
        <v>46144</v>
      </c>
      <c r="C722" s="7" t="s">
        <v>5</v>
      </c>
      <c r="D722" s="7" t="s">
        <v>76</v>
      </c>
      <c r="E722" s="7" t="s">
        <v>13</v>
      </c>
      <c r="F722" s="7" t="s">
        <v>2</v>
      </c>
      <c r="G722" s="7" t="s">
        <v>26</v>
      </c>
      <c r="H722" s="7" t="s">
        <v>65</v>
      </c>
      <c r="I722" s="3">
        <v>1</v>
      </c>
      <c r="J722" s="5">
        <v>80.819999999999993</v>
      </c>
      <c r="K722" s="6">
        <v>0</v>
      </c>
      <c r="L722" s="5">
        <v>39.950000000000003</v>
      </c>
      <c r="M722" s="5">
        <f>I722*J722*(1-K722)</f>
        <v>80.819999999999993</v>
      </c>
      <c r="N722" s="5">
        <f>I722*L722</f>
        <v>39.950000000000003</v>
      </c>
      <c r="O722" s="5">
        <f>M722-N722</f>
        <v>40.86999999999999</v>
      </c>
      <c r="P722" s="2">
        <f>IFERROR(O722/M722,0)</f>
        <v>0.50569166048007907</v>
      </c>
      <c r="Q722" s="4">
        <f>YEAR(SalesDataTable[[#This Row],[Order Date]])</f>
        <v>2026</v>
      </c>
      <c r="R722" s="2" t="str">
        <f>"Q"&amp;ROUNDUP(MONTH(SalesDataTable[[#This Row],[Order Date]])/3,0)</f>
        <v>Q2</v>
      </c>
      <c r="S722" s="3">
        <f>MONTH(SalesDataTable[[#This Row],[Order Date]])</f>
        <v>5</v>
      </c>
      <c r="T722" s="2" t="str">
        <f>TEXT(SalesDataTable[[#This Row],[Order Date]],"mmm")</f>
        <v>May</v>
      </c>
    </row>
    <row r="723" spans="1:20" ht="15.75" x14ac:dyDescent="0.25">
      <c r="A723" s="9" t="s">
        <v>2038</v>
      </c>
      <c r="B723" s="8">
        <v>46144</v>
      </c>
      <c r="C723" s="7" t="s">
        <v>9</v>
      </c>
      <c r="D723" s="7" t="s">
        <v>79</v>
      </c>
      <c r="E723" s="7" t="s">
        <v>13</v>
      </c>
      <c r="F723" s="7" t="s">
        <v>2</v>
      </c>
      <c r="G723" s="7" t="s">
        <v>22</v>
      </c>
      <c r="H723" s="7" t="s">
        <v>92</v>
      </c>
      <c r="I723" s="3">
        <v>2</v>
      </c>
      <c r="J723" s="5">
        <v>157.84</v>
      </c>
      <c r="K723" s="6">
        <v>0.1</v>
      </c>
      <c r="L723" s="5">
        <v>79.28</v>
      </c>
      <c r="M723" s="5">
        <f>I723*J723*(1-K723)</f>
        <v>284.11200000000002</v>
      </c>
      <c r="N723" s="5">
        <f>I723*L723</f>
        <v>158.56</v>
      </c>
      <c r="O723" s="5">
        <f>M723-N723</f>
        <v>125.55200000000002</v>
      </c>
      <c r="P723" s="2">
        <f>IFERROR(O723/M723,0)</f>
        <v>0.44191023258433298</v>
      </c>
      <c r="Q723" s="4">
        <f>YEAR(SalesDataTable[[#This Row],[Order Date]])</f>
        <v>2026</v>
      </c>
      <c r="R723" s="2" t="str">
        <f>"Q"&amp;ROUNDUP(MONTH(SalesDataTable[[#This Row],[Order Date]])/3,0)</f>
        <v>Q2</v>
      </c>
      <c r="S723" s="3">
        <f>MONTH(SalesDataTable[[#This Row],[Order Date]])</f>
        <v>5</v>
      </c>
      <c r="T723" s="2" t="str">
        <f>TEXT(SalesDataTable[[#This Row],[Order Date]],"mmm")</f>
        <v>May</v>
      </c>
    </row>
    <row r="724" spans="1:20" ht="15.75" x14ac:dyDescent="0.25">
      <c r="A724" s="9" t="s">
        <v>2037</v>
      </c>
      <c r="B724" s="8">
        <v>46145</v>
      </c>
      <c r="C724" s="7" t="s">
        <v>9</v>
      </c>
      <c r="D724" s="7" t="s">
        <v>47</v>
      </c>
      <c r="E724" s="7" t="s">
        <v>18</v>
      </c>
      <c r="F724" s="7" t="s">
        <v>23</v>
      </c>
      <c r="G724" s="7" t="s">
        <v>34</v>
      </c>
      <c r="H724" s="7" t="s">
        <v>74</v>
      </c>
      <c r="I724" s="3">
        <v>4</v>
      </c>
      <c r="J724" s="5">
        <v>36.909999999999997</v>
      </c>
      <c r="K724" s="6">
        <v>0.1</v>
      </c>
      <c r="L724" s="5">
        <v>13.85</v>
      </c>
      <c r="M724" s="5">
        <f>I724*J724*(1-K724)</f>
        <v>132.876</v>
      </c>
      <c r="N724" s="5">
        <f>I724*L724</f>
        <v>55.4</v>
      </c>
      <c r="O724" s="5">
        <f>M724-N724</f>
        <v>77.475999999999999</v>
      </c>
      <c r="P724" s="2">
        <f>IFERROR(O724/M724,0)</f>
        <v>0.58306992985941775</v>
      </c>
      <c r="Q724" s="4">
        <f>YEAR(SalesDataTable[[#This Row],[Order Date]])</f>
        <v>2026</v>
      </c>
      <c r="R724" s="2" t="str">
        <f>"Q"&amp;ROUNDUP(MONTH(SalesDataTable[[#This Row],[Order Date]])/3,0)</f>
        <v>Q2</v>
      </c>
      <c r="S724" s="3">
        <f>MONTH(SalesDataTable[[#This Row],[Order Date]])</f>
        <v>5</v>
      </c>
      <c r="T724" s="2" t="str">
        <f>TEXT(SalesDataTable[[#This Row],[Order Date]],"mmm")</f>
        <v>May</v>
      </c>
    </row>
    <row r="725" spans="1:20" ht="15.75" x14ac:dyDescent="0.25">
      <c r="A725" s="9" t="s">
        <v>2036</v>
      </c>
      <c r="B725" s="8">
        <v>46145</v>
      </c>
      <c r="C725" s="7" t="s">
        <v>9</v>
      </c>
      <c r="D725" s="7" t="s">
        <v>47</v>
      </c>
      <c r="E725" s="7" t="s">
        <v>60</v>
      </c>
      <c r="F725" s="7" t="s">
        <v>12</v>
      </c>
      <c r="G725" s="7" t="s">
        <v>26</v>
      </c>
      <c r="H725" s="7" t="s">
        <v>25</v>
      </c>
      <c r="I725" s="3">
        <v>3</v>
      </c>
      <c r="J725" s="5">
        <v>193.18</v>
      </c>
      <c r="K725" s="6">
        <v>0.1</v>
      </c>
      <c r="L725" s="5">
        <v>102.31</v>
      </c>
      <c r="M725" s="5">
        <f>I725*J725*(1-K725)</f>
        <v>521.58600000000001</v>
      </c>
      <c r="N725" s="5">
        <f>I725*L725</f>
        <v>306.93</v>
      </c>
      <c r="O725" s="5">
        <f>M725-N725</f>
        <v>214.65600000000001</v>
      </c>
      <c r="P725" s="2">
        <f>IFERROR(O725/M725,0)</f>
        <v>0.41154478839539405</v>
      </c>
      <c r="Q725" s="4">
        <f>YEAR(SalesDataTable[[#This Row],[Order Date]])</f>
        <v>2026</v>
      </c>
      <c r="R725" s="2" t="str">
        <f>"Q"&amp;ROUNDUP(MONTH(SalesDataTable[[#This Row],[Order Date]])/3,0)</f>
        <v>Q2</v>
      </c>
      <c r="S725" s="3">
        <f>MONTH(SalesDataTable[[#This Row],[Order Date]])</f>
        <v>5</v>
      </c>
      <c r="T725" s="2" t="str">
        <f>TEXT(SalesDataTable[[#This Row],[Order Date]],"mmm")</f>
        <v>May</v>
      </c>
    </row>
    <row r="726" spans="1:20" ht="15.75" x14ac:dyDescent="0.25">
      <c r="A726" s="9" t="s">
        <v>2035</v>
      </c>
      <c r="B726" s="8">
        <v>46145</v>
      </c>
      <c r="C726" s="7" t="s">
        <v>42</v>
      </c>
      <c r="D726" s="7" t="s">
        <v>41</v>
      </c>
      <c r="E726" s="7" t="s">
        <v>3</v>
      </c>
      <c r="F726" s="7" t="s">
        <v>12</v>
      </c>
      <c r="G726" s="7" t="s">
        <v>22</v>
      </c>
      <c r="H726" s="7" t="s">
        <v>92</v>
      </c>
      <c r="I726" s="3">
        <v>1</v>
      </c>
      <c r="J726" s="5">
        <v>157.59</v>
      </c>
      <c r="K726" s="6">
        <v>0.05</v>
      </c>
      <c r="L726" s="5">
        <v>77.599999999999994</v>
      </c>
      <c r="M726" s="5">
        <f>I726*J726*(1-K726)</f>
        <v>149.7105</v>
      </c>
      <c r="N726" s="5">
        <f>I726*L726</f>
        <v>77.599999999999994</v>
      </c>
      <c r="O726" s="5">
        <f>M726-N726</f>
        <v>72.110500000000002</v>
      </c>
      <c r="P726" s="2">
        <f>IFERROR(O726/M726,0)</f>
        <v>0.48166628259206939</v>
      </c>
      <c r="Q726" s="4">
        <f>YEAR(SalesDataTable[[#This Row],[Order Date]])</f>
        <v>2026</v>
      </c>
      <c r="R726" s="2" t="str">
        <f>"Q"&amp;ROUNDUP(MONTH(SalesDataTable[[#This Row],[Order Date]])/3,0)</f>
        <v>Q2</v>
      </c>
      <c r="S726" s="3">
        <f>MONTH(SalesDataTable[[#This Row],[Order Date]])</f>
        <v>5</v>
      </c>
      <c r="T726" s="2" t="str">
        <f>TEXT(SalesDataTable[[#This Row],[Order Date]],"mmm")</f>
        <v>May</v>
      </c>
    </row>
    <row r="727" spans="1:20" ht="15.75" x14ac:dyDescent="0.25">
      <c r="A727" s="9" t="s">
        <v>2034</v>
      </c>
      <c r="B727" s="8">
        <v>46145</v>
      </c>
      <c r="C727" s="7" t="s">
        <v>9</v>
      </c>
      <c r="D727" s="7" t="s">
        <v>8</v>
      </c>
      <c r="E727" s="7" t="s">
        <v>18</v>
      </c>
      <c r="F727" s="7" t="s">
        <v>2</v>
      </c>
      <c r="G727" s="7" t="s">
        <v>34</v>
      </c>
      <c r="H727" s="7" t="s">
        <v>33</v>
      </c>
      <c r="I727" s="3">
        <v>2</v>
      </c>
      <c r="J727" s="5">
        <v>49.97</v>
      </c>
      <c r="K727" s="6">
        <v>0</v>
      </c>
      <c r="L727" s="5">
        <v>22.63</v>
      </c>
      <c r="M727" s="5">
        <f>I727*J727*(1-K727)</f>
        <v>99.94</v>
      </c>
      <c r="N727" s="5">
        <f>I727*L727</f>
        <v>45.26</v>
      </c>
      <c r="O727" s="5">
        <f>M727-N727</f>
        <v>54.68</v>
      </c>
      <c r="P727" s="2">
        <f>IFERROR(O727/M727,0)</f>
        <v>0.54712827696617972</v>
      </c>
      <c r="Q727" s="4">
        <f>YEAR(SalesDataTable[[#This Row],[Order Date]])</f>
        <v>2026</v>
      </c>
      <c r="R727" s="2" t="str">
        <f>"Q"&amp;ROUNDUP(MONTH(SalesDataTable[[#This Row],[Order Date]])/3,0)</f>
        <v>Q2</v>
      </c>
      <c r="S727" s="3">
        <f>MONTH(SalesDataTable[[#This Row],[Order Date]])</f>
        <v>5</v>
      </c>
      <c r="T727" s="2" t="str">
        <f>TEXT(SalesDataTable[[#This Row],[Order Date]],"mmm")</f>
        <v>May</v>
      </c>
    </row>
    <row r="728" spans="1:20" ht="15.75" x14ac:dyDescent="0.25">
      <c r="A728" s="9" t="s">
        <v>2033</v>
      </c>
      <c r="B728" s="8">
        <v>46145</v>
      </c>
      <c r="C728" s="7" t="s">
        <v>42</v>
      </c>
      <c r="D728" s="7" t="s">
        <v>41</v>
      </c>
      <c r="E728" s="7" t="s">
        <v>60</v>
      </c>
      <c r="F728" s="7" t="s">
        <v>12</v>
      </c>
      <c r="G728" s="7" t="s">
        <v>22</v>
      </c>
      <c r="H728" s="7" t="s">
        <v>92</v>
      </c>
      <c r="I728" s="3">
        <v>5</v>
      </c>
      <c r="J728" s="5">
        <v>155.54</v>
      </c>
      <c r="K728" s="6">
        <v>0.1</v>
      </c>
      <c r="L728" s="5">
        <v>78.02</v>
      </c>
      <c r="M728" s="5">
        <f>I728*J728*(1-K728)</f>
        <v>699.93</v>
      </c>
      <c r="N728" s="5">
        <f>I728*L728</f>
        <v>390.09999999999997</v>
      </c>
      <c r="O728" s="5">
        <f>M728-N728</f>
        <v>309.83</v>
      </c>
      <c r="P728" s="2">
        <f>IFERROR(O728/M728,0)</f>
        <v>0.44265855156944267</v>
      </c>
      <c r="Q728" s="4">
        <f>YEAR(SalesDataTable[[#This Row],[Order Date]])</f>
        <v>2026</v>
      </c>
      <c r="R728" s="2" t="str">
        <f>"Q"&amp;ROUNDUP(MONTH(SalesDataTable[[#This Row],[Order Date]])/3,0)</f>
        <v>Q2</v>
      </c>
      <c r="S728" s="3">
        <f>MONTH(SalesDataTable[[#This Row],[Order Date]])</f>
        <v>5</v>
      </c>
      <c r="T728" s="2" t="str">
        <f>TEXT(SalesDataTable[[#This Row],[Order Date]],"mmm")</f>
        <v>May</v>
      </c>
    </row>
    <row r="729" spans="1:20" ht="15.75" x14ac:dyDescent="0.25">
      <c r="A729" s="9" t="s">
        <v>2032</v>
      </c>
      <c r="B729" s="8">
        <v>46145</v>
      </c>
      <c r="C729" s="7" t="s">
        <v>15</v>
      </c>
      <c r="D729" s="7" t="s">
        <v>61</v>
      </c>
      <c r="E729" s="7" t="s">
        <v>13</v>
      </c>
      <c r="F729" s="7" t="s">
        <v>2</v>
      </c>
      <c r="G729" s="7" t="s">
        <v>29</v>
      </c>
      <c r="H729" s="7" t="s">
        <v>72</v>
      </c>
      <c r="I729" s="3">
        <v>1</v>
      </c>
      <c r="J729" s="5">
        <v>131.13</v>
      </c>
      <c r="K729" s="6">
        <v>0.05</v>
      </c>
      <c r="L729" s="5">
        <v>67.010000000000005</v>
      </c>
      <c r="M729" s="5">
        <f>I729*J729*(1-K729)</f>
        <v>124.5735</v>
      </c>
      <c r="N729" s="5">
        <f>I729*L729</f>
        <v>67.010000000000005</v>
      </c>
      <c r="O729" s="5">
        <f>M729-N729</f>
        <v>57.563499999999991</v>
      </c>
      <c r="P729" s="2">
        <f>IFERROR(O729/M729,0)</f>
        <v>0.46208463276700096</v>
      </c>
      <c r="Q729" s="4">
        <f>YEAR(SalesDataTable[[#This Row],[Order Date]])</f>
        <v>2026</v>
      </c>
      <c r="R729" s="2" t="str">
        <f>"Q"&amp;ROUNDUP(MONTH(SalesDataTable[[#This Row],[Order Date]])/3,0)</f>
        <v>Q2</v>
      </c>
      <c r="S729" s="3">
        <f>MONTH(SalesDataTable[[#This Row],[Order Date]])</f>
        <v>5</v>
      </c>
      <c r="T729" s="2" t="str">
        <f>TEXT(SalesDataTable[[#This Row],[Order Date]],"mmm")</f>
        <v>May</v>
      </c>
    </row>
    <row r="730" spans="1:20" ht="15.75" x14ac:dyDescent="0.25">
      <c r="A730" s="9" t="s">
        <v>2031</v>
      </c>
      <c r="B730" s="8">
        <v>46145</v>
      </c>
      <c r="C730" s="7" t="s">
        <v>5</v>
      </c>
      <c r="D730" s="7" t="s">
        <v>69</v>
      </c>
      <c r="E730" s="7" t="s">
        <v>3</v>
      </c>
      <c r="F730" s="7" t="s">
        <v>2</v>
      </c>
      <c r="G730" s="7" t="s">
        <v>29</v>
      </c>
      <c r="H730" s="7" t="s">
        <v>28</v>
      </c>
      <c r="I730" s="3">
        <v>1</v>
      </c>
      <c r="J730" s="5">
        <v>36.82</v>
      </c>
      <c r="K730" s="6">
        <v>0.1</v>
      </c>
      <c r="L730" s="5">
        <v>13.4</v>
      </c>
      <c r="M730" s="5">
        <f>I730*J730*(1-K730)</f>
        <v>33.137999999999998</v>
      </c>
      <c r="N730" s="5">
        <f>I730*L730</f>
        <v>13.4</v>
      </c>
      <c r="O730" s="5">
        <f>M730-N730</f>
        <v>19.738</v>
      </c>
      <c r="P730" s="2">
        <f>IFERROR(O730/M730,0)</f>
        <v>0.5956303941094816</v>
      </c>
      <c r="Q730" s="4">
        <f>YEAR(SalesDataTable[[#This Row],[Order Date]])</f>
        <v>2026</v>
      </c>
      <c r="R730" s="2" t="str">
        <f>"Q"&amp;ROUNDUP(MONTH(SalesDataTable[[#This Row],[Order Date]])/3,0)</f>
        <v>Q2</v>
      </c>
      <c r="S730" s="3">
        <f>MONTH(SalesDataTable[[#This Row],[Order Date]])</f>
        <v>5</v>
      </c>
      <c r="T730" s="2" t="str">
        <f>TEXT(SalesDataTable[[#This Row],[Order Date]],"mmm")</f>
        <v>May</v>
      </c>
    </row>
    <row r="731" spans="1:20" ht="15.75" x14ac:dyDescent="0.25">
      <c r="A731" s="9" t="s">
        <v>2030</v>
      </c>
      <c r="B731" s="8">
        <v>46145</v>
      </c>
      <c r="C731" s="7" t="s">
        <v>5</v>
      </c>
      <c r="D731" s="7" t="s">
        <v>4</v>
      </c>
      <c r="E731" s="7" t="s">
        <v>13</v>
      </c>
      <c r="F731" s="7" t="s">
        <v>2</v>
      </c>
      <c r="G731" s="7" t="s">
        <v>34</v>
      </c>
      <c r="H731" s="7" t="s">
        <v>121</v>
      </c>
      <c r="I731" s="3">
        <v>1</v>
      </c>
      <c r="J731" s="5">
        <v>122.28</v>
      </c>
      <c r="K731" s="6">
        <v>0</v>
      </c>
      <c r="L731" s="5">
        <v>67.28</v>
      </c>
      <c r="M731" s="5">
        <f>I731*J731*(1-K731)</f>
        <v>122.28</v>
      </c>
      <c r="N731" s="5">
        <f>I731*L731</f>
        <v>67.28</v>
      </c>
      <c r="O731" s="5">
        <f>M731-N731</f>
        <v>55</v>
      </c>
      <c r="P731" s="2">
        <f>IFERROR(O731/M731,0)</f>
        <v>0.44978737324174028</v>
      </c>
      <c r="Q731" s="4">
        <f>YEAR(SalesDataTable[[#This Row],[Order Date]])</f>
        <v>2026</v>
      </c>
      <c r="R731" s="2" t="str">
        <f>"Q"&amp;ROUNDUP(MONTH(SalesDataTable[[#This Row],[Order Date]])/3,0)</f>
        <v>Q2</v>
      </c>
      <c r="S731" s="3">
        <f>MONTH(SalesDataTable[[#This Row],[Order Date]])</f>
        <v>5</v>
      </c>
      <c r="T731" s="2" t="str">
        <f>TEXT(SalesDataTable[[#This Row],[Order Date]],"mmm")</f>
        <v>May</v>
      </c>
    </row>
    <row r="732" spans="1:20" ht="15.75" x14ac:dyDescent="0.25">
      <c r="A732" s="9" t="s">
        <v>2029</v>
      </c>
      <c r="B732" s="8">
        <v>46146</v>
      </c>
      <c r="C732" s="7" t="s">
        <v>5</v>
      </c>
      <c r="D732" s="7" t="s">
        <v>4</v>
      </c>
      <c r="E732" s="7" t="s">
        <v>13</v>
      </c>
      <c r="F732" s="7" t="s">
        <v>12</v>
      </c>
      <c r="G732" s="7" t="s">
        <v>22</v>
      </c>
      <c r="H732" s="7" t="s">
        <v>44</v>
      </c>
      <c r="I732" s="3">
        <v>1</v>
      </c>
      <c r="J732" s="5">
        <v>90.92</v>
      </c>
      <c r="K732" s="6">
        <v>0.15</v>
      </c>
      <c r="L732" s="5">
        <v>44.93</v>
      </c>
      <c r="M732" s="5">
        <f>I732*J732*(1-K732)</f>
        <v>77.281999999999996</v>
      </c>
      <c r="N732" s="5">
        <f>I732*L732</f>
        <v>44.93</v>
      </c>
      <c r="O732" s="5">
        <f>M732-N732</f>
        <v>32.351999999999997</v>
      </c>
      <c r="P732" s="2">
        <f>IFERROR(O732/M732,0)</f>
        <v>0.41862270645169636</v>
      </c>
      <c r="Q732" s="4">
        <f>YEAR(SalesDataTable[[#This Row],[Order Date]])</f>
        <v>2026</v>
      </c>
      <c r="R732" s="2" t="str">
        <f>"Q"&amp;ROUNDUP(MONTH(SalesDataTable[[#This Row],[Order Date]])/3,0)</f>
        <v>Q2</v>
      </c>
      <c r="S732" s="3">
        <f>MONTH(SalesDataTable[[#This Row],[Order Date]])</f>
        <v>5</v>
      </c>
      <c r="T732" s="2" t="str">
        <f>TEXT(SalesDataTable[[#This Row],[Order Date]],"mmm")</f>
        <v>May</v>
      </c>
    </row>
    <row r="733" spans="1:20" ht="15.75" x14ac:dyDescent="0.25">
      <c r="A733" s="9" t="s">
        <v>2028</v>
      </c>
      <c r="B733" s="8">
        <v>46146</v>
      </c>
      <c r="C733" s="7" t="s">
        <v>9</v>
      </c>
      <c r="D733" s="7" t="s">
        <v>8</v>
      </c>
      <c r="E733" s="7" t="s">
        <v>3</v>
      </c>
      <c r="F733" s="7" t="s">
        <v>2</v>
      </c>
      <c r="G733" s="7" t="s">
        <v>34</v>
      </c>
      <c r="H733" s="7" t="s">
        <v>33</v>
      </c>
      <c r="I733" s="3">
        <v>1</v>
      </c>
      <c r="J733" s="5">
        <v>51.02</v>
      </c>
      <c r="K733" s="6">
        <v>0</v>
      </c>
      <c r="L733" s="5">
        <v>21.83</v>
      </c>
      <c r="M733" s="5">
        <f>I733*J733*(1-K733)</f>
        <v>51.02</v>
      </c>
      <c r="N733" s="5">
        <f>I733*L733</f>
        <v>21.83</v>
      </c>
      <c r="O733" s="5">
        <f>M733-N733</f>
        <v>29.190000000000005</v>
      </c>
      <c r="P733" s="2">
        <f>IFERROR(O733/M733,0)</f>
        <v>0.5721285770286163</v>
      </c>
      <c r="Q733" s="4">
        <f>YEAR(SalesDataTable[[#This Row],[Order Date]])</f>
        <v>2026</v>
      </c>
      <c r="R733" s="2" t="str">
        <f>"Q"&amp;ROUNDUP(MONTH(SalesDataTable[[#This Row],[Order Date]])/3,0)</f>
        <v>Q2</v>
      </c>
      <c r="S733" s="3">
        <f>MONTH(SalesDataTable[[#This Row],[Order Date]])</f>
        <v>5</v>
      </c>
      <c r="T733" s="2" t="str">
        <f>TEXT(SalesDataTable[[#This Row],[Order Date]],"mmm")</f>
        <v>May</v>
      </c>
    </row>
    <row r="734" spans="1:20" ht="15.75" x14ac:dyDescent="0.25">
      <c r="A734" s="9" t="s">
        <v>2027</v>
      </c>
      <c r="B734" s="8">
        <v>46146</v>
      </c>
      <c r="C734" s="7" t="s">
        <v>5</v>
      </c>
      <c r="D734" s="7" t="s">
        <v>66</v>
      </c>
      <c r="E734" s="7" t="s">
        <v>3</v>
      </c>
      <c r="F734" s="7" t="s">
        <v>12</v>
      </c>
      <c r="G734" s="7" t="s">
        <v>29</v>
      </c>
      <c r="H734" s="7" t="s">
        <v>28</v>
      </c>
      <c r="I734" s="3">
        <v>2</v>
      </c>
      <c r="J734" s="5">
        <v>36.299999999999997</v>
      </c>
      <c r="K734" s="6">
        <v>0.05</v>
      </c>
      <c r="L734" s="5">
        <v>13.9</v>
      </c>
      <c r="M734" s="5">
        <f>I734*J734*(1-K734)</f>
        <v>68.969999999999985</v>
      </c>
      <c r="N734" s="5">
        <f>I734*L734</f>
        <v>27.8</v>
      </c>
      <c r="O734" s="5">
        <f>M734-N734</f>
        <v>41.169999999999987</v>
      </c>
      <c r="P734" s="2">
        <f>IFERROR(O734/M734,0)</f>
        <v>0.59692619979701311</v>
      </c>
      <c r="Q734" s="4">
        <f>YEAR(SalesDataTable[[#This Row],[Order Date]])</f>
        <v>2026</v>
      </c>
      <c r="R734" s="2" t="str">
        <f>"Q"&amp;ROUNDUP(MONTH(SalesDataTable[[#This Row],[Order Date]])/3,0)</f>
        <v>Q2</v>
      </c>
      <c r="S734" s="3">
        <f>MONTH(SalesDataTable[[#This Row],[Order Date]])</f>
        <v>5</v>
      </c>
      <c r="T734" s="2" t="str">
        <f>TEXT(SalesDataTable[[#This Row],[Order Date]],"mmm")</f>
        <v>May</v>
      </c>
    </row>
    <row r="735" spans="1:20" ht="15.75" x14ac:dyDescent="0.25">
      <c r="A735" s="9" t="s">
        <v>2026</v>
      </c>
      <c r="B735" s="8">
        <v>46146</v>
      </c>
      <c r="C735" s="7" t="s">
        <v>5</v>
      </c>
      <c r="D735" s="7" t="s">
        <v>4</v>
      </c>
      <c r="E735" s="7" t="s">
        <v>60</v>
      </c>
      <c r="F735" s="7" t="s">
        <v>12</v>
      </c>
      <c r="G735" s="7" t="s">
        <v>26</v>
      </c>
      <c r="H735" s="7" t="s">
        <v>25</v>
      </c>
      <c r="I735" s="3">
        <v>8</v>
      </c>
      <c r="J735" s="5">
        <v>195.03</v>
      </c>
      <c r="K735" s="6">
        <v>0.15</v>
      </c>
      <c r="L735" s="5">
        <v>101.13</v>
      </c>
      <c r="M735" s="5">
        <f>I735*J735*(1-K735)</f>
        <v>1326.204</v>
      </c>
      <c r="N735" s="5">
        <f>I735*L735</f>
        <v>809.04</v>
      </c>
      <c r="O735" s="5">
        <f>M735-N735</f>
        <v>517.16399999999999</v>
      </c>
      <c r="P735" s="2">
        <f>IFERROR(O735/M735,0)</f>
        <v>0.38995810599274322</v>
      </c>
      <c r="Q735" s="4">
        <f>YEAR(SalesDataTable[[#This Row],[Order Date]])</f>
        <v>2026</v>
      </c>
      <c r="R735" s="2" t="str">
        <f>"Q"&amp;ROUNDUP(MONTH(SalesDataTable[[#This Row],[Order Date]])/3,0)</f>
        <v>Q2</v>
      </c>
      <c r="S735" s="3">
        <f>MONTH(SalesDataTable[[#This Row],[Order Date]])</f>
        <v>5</v>
      </c>
      <c r="T735" s="2" t="str">
        <f>TEXT(SalesDataTable[[#This Row],[Order Date]],"mmm")</f>
        <v>May</v>
      </c>
    </row>
    <row r="736" spans="1:20" ht="15.75" x14ac:dyDescent="0.25">
      <c r="A736" s="9" t="s">
        <v>2025</v>
      </c>
      <c r="B736" s="8">
        <v>46146</v>
      </c>
      <c r="C736" s="7" t="s">
        <v>9</v>
      </c>
      <c r="D736" s="7" t="s">
        <v>30</v>
      </c>
      <c r="E736" s="7" t="s">
        <v>3</v>
      </c>
      <c r="F736" s="7" t="s">
        <v>2</v>
      </c>
      <c r="G736" s="7" t="s">
        <v>22</v>
      </c>
      <c r="H736" s="7" t="s">
        <v>37</v>
      </c>
      <c r="I736" s="3">
        <v>1</v>
      </c>
      <c r="J736" s="5">
        <v>143.66</v>
      </c>
      <c r="K736" s="6">
        <v>0.1</v>
      </c>
      <c r="L736" s="5">
        <v>79.25</v>
      </c>
      <c r="M736" s="5">
        <f>I736*J736*(1-K736)</f>
        <v>129.29400000000001</v>
      </c>
      <c r="N736" s="5">
        <f>I736*L736</f>
        <v>79.25</v>
      </c>
      <c r="O736" s="5">
        <f>M736-N736</f>
        <v>50.044000000000011</v>
      </c>
      <c r="P736" s="2">
        <f>IFERROR(O736/M736,0)</f>
        <v>0.38705585719368268</v>
      </c>
      <c r="Q736" s="4">
        <f>YEAR(SalesDataTable[[#This Row],[Order Date]])</f>
        <v>2026</v>
      </c>
      <c r="R736" s="2" t="str">
        <f>"Q"&amp;ROUNDUP(MONTH(SalesDataTable[[#This Row],[Order Date]])/3,0)</f>
        <v>Q2</v>
      </c>
      <c r="S736" s="3">
        <f>MONTH(SalesDataTable[[#This Row],[Order Date]])</f>
        <v>5</v>
      </c>
      <c r="T736" s="2" t="str">
        <f>TEXT(SalesDataTable[[#This Row],[Order Date]],"mmm")</f>
        <v>May</v>
      </c>
    </row>
    <row r="737" spans="1:20" ht="15.75" x14ac:dyDescent="0.25">
      <c r="A737" s="9" t="s">
        <v>2024</v>
      </c>
      <c r="B737" s="8">
        <v>46146</v>
      </c>
      <c r="C737" s="7" t="s">
        <v>42</v>
      </c>
      <c r="D737" s="7" t="s">
        <v>95</v>
      </c>
      <c r="E737" s="7" t="s">
        <v>60</v>
      </c>
      <c r="F737" s="7" t="s">
        <v>12</v>
      </c>
      <c r="G737" s="7" t="s">
        <v>34</v>
      </c>
      <c r="H737" s="7" t="s">
        <v>121</v>
      </c>
      <c r="I737" s="3">
        <v>3</v>
      </c>
      <c r="J737" s="5">
        <v>120.28</v>
      </c>
      <c r="K737" s="6">
        <v>0.2</v>
      </c>
      <c r="L737" s="5">
        <v>69.23</v>
      </c>
      <c r="M737" s="5">
        <f>I737*J737*(1-K737)</f>
        <v>288.67200000000003</v>
      </c>
      <c r="N737" s="5">
        <f>I737*L737</f>
        <v>207.69</v>
      </c>
      <c r="O737" s="5">
        <f>M737-N737</f>
        <v>80.982000000000028</v>
      </c>
      <c r="P737" s="2">
        <f>IFERROR(O737/M737,0)</f>
        <v>0.28053292317924849</v>
      </c>
      <c r="Q737" s="4">
        <f>YEAR(SalesDataTable[[#This Row],[Order Date]])</f>
        <v>2026</v>
      </c>
      <c r="R737" s="2" t="str">
        <f>"Q"&amp;ROUNDUP(MONTH(SalesDataTable[[#This Row],[Order Date]])/3,0)</f>
        <v>Q2</v>
      </c>
      <c r="S737" s="3">
        <f>MONTH(SalesDataTable[[#This Row],[Order Date]])</f>
        <v>5</v>
      </c>
      <c r="T737" s="2" t="str">
        <f>TEXT(SalesDataTable[[#This Row],[Order Date]],"mmm")</f>
        <v>May</v>
      </c>
    </row>
    <row r="738" spans="1:20" ht="15.75" x14ac:dyDescent="0.25">
      <c r="A738" s="9" t="s">
        <v>2023</v>
      </c>
      <c r="B738" s="8">
        <v>46146</v>
      </c>
      <c r="C738" s="7" t="s">
        <v>15</v>
      </c>
      <c r="D738" s="7" t="s">
        <v>14</v>
      </c>
      <c r="E738" s="7" t="s">
        <v>18</v>
      </c>
      <c r="F738" s="7" t="s">
        <v>23</v>
      </c>
      <c r="G738" s="7" t="s">
        <v>29</v>
      </c>
      <c r="H738" s="7" t="s">
        <v>28</v>
      </c>
      <c r="I738" s="3">
        <v>6</v>
      </c>
      <c r="J738" s="5">
        <v>36.04</v>
      </c>
      <c r="K738" s="6">
        <v>0</v>
      </c>
      <c r="L738" s="5">
        <v>13.38</v>
      </c>
      <c r="M738" s="5">
        <f>I738*J738*(1-K738)</f>
        <v>216.24</v>
      </c>
      <c r="N738" s="5">
        <f>I738*L738</f>
        <v>80.28</v>
      </c>
      <c r="O738" s="5">
        <f>M738-N738</f>
        <v>135.96</v>
      </c>
      <c r="P738" s="2">
        <f>IFERROR(O738/M738,0)</f>
        <v>0.62874583795782468</v>
      </c>
      <c r="Q738" s="4">
        <f>YEAR(SalesDataTable[[#This Row],[Order Date]])</f>
        <v>2026</v>
      </c>
      <c r="R738" s="2" t="str">
        <f>"Q"&amp;ROUNDUP(MONTH(SalesDataTable[[#This Row],[Order Date]])/3,0)</f>
        <v>Q2</v>
      </c>
      <c r="S738" s="3">
        <f>MONTH(SalesDataTable[[#This Row],[Order Date]])</f>
        <v>5</v>
      </c>
      <c r="T738" s="2" t="str">
        <f>TEXT(SalesDataTable[[#This Row],[Order Date]],"mmm")</f>
        <v>May</v>
      </c>
    </row>
    <row r="739" spans="1:20" ht="15.75" x14ac:dyDescent="0.25">
      <c r="A739" s="9" t="s">
        <v>2022</v>
      </c>
      <c r="B739" s="8">
        <v>46146</v>
      </c>
      <c r="C739" s="7" t="s">
        <v>5</v>
      </c>
      <c r="D739" s="7" t="s">
        <v>66</v>
      </c>
      <c r="E739" s="7" t="s">
        <v>18</v>
      </c>
      <c r="F739" s="7" t="s">
        <v>23</v>
      </c>
      <c r="G739" s="7" t="s">
        <v>22</v>
      </c>
      <c r="H739" s="7" t="s">
        <v>44</v>
      </c>
      <c r="I739" s="3">
        <v>2</v>
      </c>
      <c r="J739" s="5">
        <v>91.72</v>
      </c>
      <c r="K739" s="6">
        <v>0</v>
      </c>
      <c r="L739" s="5">
        <v>45.67</v>
      </c>
      <c r="M739" s="5">
        <f>I739*J739*(1-K739)</f>
        <v>183.44</v>
      </c>
      <c r="N739" s="5">
        <f>I739*L739</f>
        <v>91.34</v>
      </c>
      <c r="O739" s="5">
        <f>M739-N739</f>
        <v>92.1</v>
      </c>
      <c r="P739" s="2">
        <f>IFERROR(O739/M739,0)</f>
        <v>0.50207152202354988</v>
      </c>
      <c r="Q739" s="4">
        <f>YEAR(SalesDataTable[[#This Row],[Order Date]])</f>
        <v>2026</v>
      </c>
      <c r="R739" s="2" t="str">
        <f>"Q"&amp;ROUNDUP(MONTH(SalesDataTable[[#This Row],[Order Date]])/3,0)</f>
        <v>Q2</v>
      </c>
      <c r="S739" s="3">
        <f>MONTH(SalesDataTable[[#This Row],[Order Date]])</f>
        <v>5</v>
      </c>
      <c r="T739" s="2" t="str">
        <f>TEXT(SalesDataTable[[#This Row],[Order Date]],"mmm")</f>
        <v>May</v>
      </c>
    </row>
    <row r="740" spans="1:20" ht="15.75" x14ac:dyDescent="0.25">
      <c r="A740" s="9" t="s">
        <v>2021</v>
      </c>
      <c r="B740" s="8">
        <v>46147</v>
      </c>
      <c r="C740" s="7" t="s">
        <v>15</v>
      </c>
      <c r="D740" s="7" t="s">
        <v>61</v>
      </c>
      <c r="E740" s="7" t="s">
        <v>3</v>
      </c>
      <c r="F740" s="7" t="s">
        <v>12</v>
      </c>
      <c r="G740" s="7" t="s">
        <v>1</v>
      </c>
      <c r="H740" s="7" t="s">
        <v>0</v>
      </c>
      <c r="I740" s="3">
        <v>2</v>
      </c>
      <c r="J740" s="5">
        <v>50.4</v>
      </c>
      <c r="K740" s="6">
        <v>0</v>
      </c>
      <c r="L740" s="5">
        <v>22.21</v>
      </c>
      <c r="M740" s="5">
        <f>I740*J740*(1-K740)</f>
        <v>100.8</v>
      </c>
      <c r="N740" s="5">
        <f>I740*L740</f>
        <v>44.42</v>
      </c>
      <c r="O740" s="5">
        <f>M740-N740</f>
        <v>56.379999999999995</v>
      </c>
      <c r="P740" s="2">
        <f>IFERROR(O740/M740,0)</f>
        <v>0.55932539682539684</v>
      </c>
      <c r="Q740" s="4">
        <f>YEAR(SalesDataTable[[#This Row],[Order Date]])</f>
        <v>2026</v>
      </c>
      <c r="R740" s="2" t="str">
        <f>"Q"&amp;ROUNDUP(MONTH(SalesDataTable[[#This Row],[Order Date]])/3,0)</f>
        <v>Q2</v>
      </c>
      <c r="S740" s="3">
        <f>MONTH(SalesDataTable[[#This Row],[Order Date]])</f>
        <v>5</v>
      </c>
      <c r="T740" s="2" t="str">
        <f>TEXT(SalesDataTable[[#This Row],[Order Date]],"mmm")</f>
        <v>May</v>
      </c>
    </row>
    <row r="741" spans="1:20" ht="15.75" x14ac:dyDescent="0.25">
      <c r="A741" s="9" t="s">
        <v>2020</v>
      </c>
      <c r="B741" s="8">
        <v>46147</v>
      </c>
      <c r="C741" s="7" t="s">
        <v>9</v>
      </c>
      <c r="D741" s="7" t="s">
        <v>30</v>
      </c>
      <c r="E741" s="7" t="s">
        <v>3</v>
      </c>
      <c r="F741" s="7" t="s">
        <v>23</v>
      </c>
      <c r="G741" s="7" t="s">
        <v>29</v>
      </c>
      <c r="H741" s="7" t="s">
        <v>88</v>
      </c>
      <c r="I741" s="3">
        <v>2</v>
      </c>
      <c r="J741" s="5">
        <v>165.17</v>
      </c>
      <c r="K741" s="6">
        <v>0</v>
      </c>
      <c r="L741" s="5">
        <v>87.78</v>
      </c>
      <c r="M741" s="5">
        <f>I741*J741*(1-K741)</f>
        <v>330.34</v>
      </c>
      <c r="N741" s="5">
        <f>I741*L741</f>
        <v>175.56</v>
      </c>
      <c r="O741" s="5">
        <f>M741-N741</f>
        <v>154.77999999999997</v>
      </c>
      <c r="P741" s="2">
        <f>IFERROR(O741/M741,0)</f>
        <v>0.46854755706242052</v>
      </c>
      <c r="Q741" s="4">
        <f>YEAR(SalesDataTable[[#This Row],[Order Date]])</f>
        <v>2026</v>
      </c>
      <c r="R741" s="2" t="str">
        <f>"Q"&amp;ROUNDUP(MONTH(SalesDataTable[[#This Row],[Order Date]])/3,0)</f>
        <v>Q2</v>
      </c>
      <c r="S741" s="3">
        <f>MONTH(SalesDataTable[[#This Row],[Order Date]])</f>
        <v>5</v>
      </c>
      <c r="T741" s="2" t="str">
        <f>TEXT(SalesDataTable[[#This Row],[Order Date]],"mmm")</f>
        <v>May</v>
      </c>
    </row>
    <row r="742" spans="1:20" ht="15.75" x14ac:dyDescent="0.25">
      <c r="A742" s="9" t="s">
        <v>2019</v>
      </c>
      <c r="B742" s="8">
        <v>46147</v>
      </c>
      <c r="C742" s="7" t="s">
        <v>42</v>
      </c>
      <c r="D742" s="7" t="s">
        <v>41</v>
      </c>
      <c r="E742" s="7" t="s">
        <v>3</v>
      </c>
      <c r="F742" s="7" t="s">
        <v>23</v>
      </c>
      <c r="G742" s="7" t="s">
        <v>22</v>
      </c>
      <c r="H742" s="7" t="s">
        <v>21</v>
      </c>
      <c r="I742" s="3">
        <v>1</v>
      </c>
      <c r="J742" s="5">
        <v>69.819999999999993</v>
      </c>
      <c r="K742" s="6">
        <v>0.05</v>
      </c>
      <c r="L742" s="5">
        <v>33.29</v>
      </c>
      <c r="M742" s="5">
        <f>I742*J742*(1-K742)</f>
        <v>66.328999999999994</v>
      </c>
      <c r="N742" s="5">
        <f>I742*L742</f>
        <v>33.29</v>
      </c>
      <c r="O742" s="5">
        <f>M742-N742</f>
        <v>33.038999999999994</v>
      </c>
      <c r="P742" s="2">
        <f>IFERROR(O742/M742,0)</f>
        <v>0.49810791659756665</v>
      </c>
      <c r="Q742" s="4">
        <f>YEAR(SalesDataTable[[#This Row],[Order Date]])</f>
        <v>2026</v>
      </c>
      <c r="R742" s="2" t="str">
        <f>"Q"&amp;ROUNDUP(MONTH(SalesDataTable[[#This Row],[Order Date]])/3,0)</f>
        <v>Q2</v>
      </c>
      <c r="S742" s="3">
        <f>MONTH(SalesDataTable[[#This Row],[Order Date]])</f>
        <v>5</v>
      </c>
      <c r="T742" s="2" t="str">
        <f>TEXT(SalesDataTable[[#This Row],[Order Date]],"mmm")</f>
        <v>May</v>
      </c>
    </row>
    <row r="743" spans="1:20" ht="15.75" x14ac:dyDescent="0.25">
      <c r="A743" s="9" t="s">
        <v>2018</v>
      </c>
      <c r="B743" s="8">
        <v>46147</v>
      </c>
      <c r="C743" s="7" t="s">
        <v>9</v>
      </c>
      <c r="D743" s="7" t="s">
        <v>8</v>
      </c>
      <c r="E743" s="7" t="s">
        <v>18</v>
      </c>
      <c r="F743" s="7" t="s">
        <v>2</v>
      </c>
      <c r="G743" s="7" t="s">
        <v>29</v>
      </c>
      <c r="H743" s="7" t="s">
        <v>72</v>
      </c>
      <c r="I743" s="3">
        <v>2</v>
      </c>
      <c r="J743" s="5">
        <v>131.36000000000001</v>
      </c>
      <c r="K743" s="6">
        <v>0.1</v>
      </c>
      <c r="L743" s="5">
        <v>65.3</v>
      </c>
      <c r="M743" s="5">
        <f>I743*J743*(1-K743)</f>
        <v>236.44800000000004</v>
      </c>
      <c r="N743" s="5">
        <f>I743*L743</f>
        <v>130.6</v>
      </c>
      <c r="O743" s="5">
        <f>M743-N743</f>
        <v>105.84800000000004</v>
      </c>
      <c r="P743" s="2">
        <f>IFERROR(O743/M743,0)</f>
        <v>0.4476586818243336</v>
      </c>
      <c r="Q743" s="4">
        <f>YEAR(SalesDataTable[[#This Row],[Order Date]])</f>
        <v>2026</v>
      </c>
      <c r="R743" s="2" t="str">
        <f>"Q"&amp;ROUNDUP(MONTH(SalesDataTable[[#This Row],[Order Date]])/3,0)</f>
        <v>Q2</v>
      </c>
      <c r="S743" s="3">
        <f>MONTH(SalesDataTable[[#This Row],[Order Date]])</f>
        <v>5</v>
      </c>
      <c r="T743" s="2" t="str">
        <f>TEXT(SalesDataTable[[#This Row],[Order Date]],"mmm")</f>
        <v>May</v>
      </c>
    </row>
    <row r="744" spans="1:20" ht="15.75" x14ac:dyDescent="0.25">
      <c r="A744" s="9" t="s">
        <v>2017</v>
      </c>
      <c r="B744" s="8">
        <v>46147</v>
      </c>
      <c r="C744" s="7" t="s">
        <v>15</v>
      </c>
      <c r="D744" s="7" t="s">
        <v>61</v>
      </c>
      <c r="E744" s="7" t="s">
        <v>60</v>
      </c>
      <c r="F744" s="7" t="s">
        <v>23</v>
      </c>
      <c r="G744" s="7" t="s">
        <v>22</v>
      </c>
      <c r="H744" s="7" t="s">
        <v>44</v>
      </c>
      <c r="I744" s="3">
        <v>15</v>
      </c>
      <c r="J744" s="5">
        <v>93.65</v>
      </c>
      <c r="K744" s="6">
        <v>0.1</v>
      </c>
      <c r="L744" s="5">
        <v>44.89</v>
      </c>
      <c r="M744" s="5">
        <f>I744*J744*(1-K744)</f>
        <v>1264.2750000000001</v>
      </c>
      <c r="N744" s="5">
        <f>I744*L744</f>
        <v>673.35</v>
      </c>
      <c r="O744" s="5">
        <f>M744-N744</f>
        <v>590.92500000000007</v>
      </c>
      <c r="P744" s="2">
        <f>IFERROR(O744/M744,0)</f>
        <v>0.46740226612089936</v>
      </c>
      <c r="Q744" s="4">
        <f>YEAR(SalesDataTable[[#This Row],[Order Date]])</f>
        <v>2026</v>
      </c>
      <c r="R744" s="2" t="str">
        <f>"Q"&amp;ROUNDUP(MONTH(SalesDataTable[[#This Row],[Order Date]])/3,0)</f>
        <v>Q2</v>
      </c>
      <c r="S744" s="3">
        <f>MONTH(SalesDataTable[[#This Row],[Order Date]])</f>
        <v>5</v>
      </c>
      <c r="T744" s="2" t="str">
        <f>TEXT(SalesDataTable[[#This Row],[Order Date]],"mmm")</f>
        <v>May</v>
      </c>
    </row>
    <row r="745" spans="1:20" ht="15.75" x14ac:dyDescent="0.25">
      <c r="A745" s="9" t="s">
        <v>2016</v>
      </c>
      <c r="B745" s="8">
        <v>46148</v>
      </c>
      <c r="C745" s="7" t="s">
        <v>9</v>
      </c>
      <c r="D745" s="7" t="s">
        <v>8</v>
      </c>
      <c r="E745" s="7" t="s">
        <v>18</v>
      </c>
      <c r="F745" s="7" t="s">
        <v>2</v>
      </c>
      <c r="G745" s="7" t="s">
        <v>26</v>
      </c>
      <c r="H745" s="7" t="s">
        <v>25</v>
      </c>
      <c r="I745" s="3">
        <v>3</v>
      </c>
      <c r="J745" s="5">
        <v>199.93</v>
      </c>
      <c r="K745" s="6">
        <v>0</v>
      </c>
      <c r="L745" s="5">
        <v>104.86</v>
      </c>
      <c r="M745" s="5">
        <f>I745*J745*(1-K745)</f>
        <v>599.79</v>
      </c>
      <c r="N745" s="5">
        <f>I745*L745</f>
        <v>314.58</v>
      </c>
      <c r="O745" s="5">
        <f>M745-N745</f>
        <v>285.20999999999998</v>
      </c>
      <c r="P745" s="2">
        <f>IFERROR(O745/M745,0)</f>
        <v>0.47551643075076278</v>
      </c>
      <c r="Q745" s="4">
        <f>YEAR(SalesDataTable[[#This Row],[Order Date]])</f>
        <v>2026</v>
      </c>
      <c r="R745" s="2" t="str">
        <f>"Q"&amp;ROUNDUP(MONTH(SalesDataTable[[#This Row],[Order Date]])/3,0)</f>
        <v>Q2</v>
      </c>
      <c r="S745" s="3">
        <f>MONTH(SalesDataTable[[#This Row],[Order Date]])</f>
        <v>5</v>
      </c>
      <c r="T745" s="2" t="str">
        <f>TEXT(SalesDataTable[[#This Row],[Order Date]],"mmm")</f>
        <v>May</v>
      </c>
    </row>
    <row r="746" spans="1:20" ht="15.75" x14ac:dyDescent="0.25">
      <c r="A746" s="9" t="s">
        <v>2015</v>
      </c>
      <c r="B746" s="8">
        <v>46148</v>
      </c>
      <c r="C746" s="7" t="s">
        <v>42</v>
      </c>
      <c r="D746" s="7" t="s">
        <v>95</v>
      </c>
      <c r="E746" s="7" t="s">
        <v>3</v>
      </c>
      <c r="F746" s="7" t="s">
        <v>2</v>
      </c>
      <c r="G746" s="7" t="s">
        <v>22</v>
      </c>
      <c r="H746" s="7" t="s">
        <v>21</v>
      </c>
      <c r="I746" s="3">
        <v>5</v>
      </c>
      <c r="J746" s="5">
        <v>70.150000000000006</v>
      </c>
      <c r="K746" s="6">
        <v>0</v>
      </c>
      <c r="L746" s="5">
        <v>32.700000000000003</v>
      </c>
      <c r="M746" s="5">
        <f>I746*J746*(1-K746)</f>
        <v>350.75</v>
      </c>
      <c r="N746" s="5">
        <f>I746*L746</f>
        <v>163.5</v>
      </c>
      <c r="O746" s="5">
        <f>M746-N746</f>
        <v>187.25</v>
      </c>
      <c r="P746" s="2">
        <f>IFERROR(O746/M746,0)</f>
        <v>0.53385602280826805</v>
      </c>
      <c r="Q746" s="4">
        <f>YEAR(SalesDataTable[[#This Row],[Order Date]])</f>
        <v>2026</v>
      </c>
      <c r="R746" s="2" t="str">
        <f>"Q"&amp;ROUNDUP(MONTH(SalesDataTable[[#This Row],[Order Date]])/3,0)</f>
        <v>Q2</v>
      </c>
      <c r="S746" s="3">
        <f>MONTH(SalesDataTable[[#This Row],[Order Date]])</f>
        <v>5</v>
      </c>
      <c r="T746" s="2" t="str">
        <f>TEXT(SalesDataTable[[#This Row],[Order Date]],"mmm")</f>
        <v>May</v>
      </c>
    </row>
    <row r="747" spans="1:20" ht="15.75" x14ac:dyDescent="0.25">
      <c r="A747" s="9" t="s">
        <v>2014</v>
      </c>
      <c r="B747" s="8">
        <v>46148</v>
      </c>
      <c r="C747" s="7" t="s">
        <v>5</v>
      </c>
      <c r="D747" s="7" t="s">
        <v>66</v>
      </c>
      <c r="E747" s="7" t="s">
        <v>13</v>
      </c>
      <c r="F747" s="7" t="s">
        <v>2</v>
      </c>
      <c r="G747" s="7" t="s">
        <v>34</v>
      </c>
      <c r="H747" s="7" t="s">
        <v>74</v>
      </c>
      <c r="I747" s="3">
        <v>2</v>
      </c>
      <c r="J747" s="5">
        <v>35.86</v>
      </c>
      <c r="K747" s="6">
        <v>0</v>
      </c>
      <c r="L747" s="5">
        <v>13.9</v>
      </c>
      <c r="M747" s="5">
        <f>I747*J747*(1-K747)</f>
        <v>71.72</v>
      </c>
      <c r="N747" s="5">
        <f>I747*L747</f>
        <v>27.8</v>
      </c>
      <c r="O747" s="5">
        <f>M747-N747</f>
        <v>43.92</v>
      </c>
      <c r="P747" s="2">
        <f>IFERROR(O747/M747,0)</f>
        <v>0.61238148354712774</v>
      </c>
      <c r="Q747" s="4">
        <f>YEAR(SalesDataTable[[#This Row],[Order Date]])</f>
        <v>2026</v>
      </c>
      <c r="R747" s="2" t="str">
        <f>"Q"&amp;ROUNDUP(MONTH(SalesDataTable[[#This Row],[Order Date]])/3,0)</f>
        <v>Q2</v>
      </c>
      <c r="S747" s="3">
        <f>MONTH(SalesDataTable[[#This Row],[Order Date]])</f>
        <v>5</v>
      </c>
      <c r="T747" s="2" t="str">
        <f>TEXT(SalesDataTable[[#This Row],[Order Date]],"mmm")</f>
        <v>May</v>
      </c>
    </row>
    <row r="748" spans="1:20" ht="15.75" x14ac:dyDescent="0.25">
      <c r="A748" s="9" t="s">
        <v>2013</v>
      </c>
      <c r="B748" s="8">
        <v>46148</v>
      </c>
      <c r="C748" s="7" t="s">
        <v>9</v>
      </c>
      <c r="D748" s="7" t="s">
        <v>30</v>
      </c>
      <c r="E748" s="7" t="s">
        <v>3</v>
      </c>
      <c r="F748" s="7" t="s">
        <v>23</v>
      </c>
      <c r="G748" s="7" t="s">
        <v>22</v>
      </c>
      <c r="H748" s="7" t="s">
        <v>44</v>
      </c>
      <c r="I748" s="3">
        <v>1</v>
      </c>
      <c r="J748" s="5">
        <v>92.27</v>
      </c>
      <c r="K748" s="6">
        <v>0</v>
      </c>
      <c r="L748" s="5">
        <v>46.5</v>
      </c>
      <c r="M748" s="5">
        <f>I748*J748*(1-K748)</f>
        <v>92.27</v>
      </c>
      <c r="N748" s="5">
        <f>I748*L748</f>
        <v>46.5</v>
      </c>
      <c r="O748" s="5">
        <f>M748-N748</f>
        <v>45.769999999999996</v>
      </c>
      <c r="P748" s="2">
        <f>IFERROR(O748/M748,0)</f>
        <v>0.49604421805570603</v>
      </c>
      <c r="Q748" s="4">
        <f>YEAR(SalesDataTable[[#This Row],[Order Date]])</f>
        <v>2026</v>
      </c>
      <c r="R748" s="2" t="str">
        <f>"Q"&amp;ROUNDUP(MONTH(SalesDataTable[[#This Row],[Order Date]])/3,0)</f>
        <v>Q2</v>
      </c>
      <c r="S748" s="3">
        <f>MONTH(SalesDataTable[[#This Row],[Order Date]])</f>
        <v>5</v>
      </c>
      <c r="T748" s="2" t="str">
        <f>TEXT(SalesDataTable[[#This Row],[Order Date]],"mmm")</f>
        <v>May</v>
      </c>
    </row>
    <row r="749" spans="1:20" ht="15.75" x14ac:dyDescent="0.25">
      <c r="A749" s="9" t="s">
        <v>2012</v>
      </c>
      <c r="B749" s="8">
        <v>46148</v>
      </c>
      <c r="C749" s="7" t="s">
        <v>9</v>
      </c>
      <c r="D749" s="7" t="s">
        <v>30</v>
      </c>
      <c r="E749" s="7" t="s">
        <v>60</v>
      </c>
      <c r="F749" s="7" t="s">
        <v>12</v>
      </c>
      <c r="G749" s="7" t="s">
        <v>22</v>
      </c>
      <c r="H749" s="7" t="s">
        <v>92</v>
      </c>
      <c r="I749" s="3">
        <v>6</v>
      </c>
      <c r="J749" s="5">
        <v>157.31</v>
      </c>
      <c r="K749" s="6">
        <v>0.15</v>
      </c>
      <c r="L749" s="5">
        <v>80.34</v>
      </c>
      <c r="M749" s="5">
        <f>I749*J749*(1-K749)</f>
        <v>802.28099999999995</v>
      </c>
      <c r="N749" s="5">
        <f>I749*L749</f>
        <v>482.04</v>
      </c>
      <c r="O749" s="5">
        <f>M749-N749</f>
        <v>320.24099999999993</v>
      </c>
      <c r="P749" s="2">
        <f>IFERROR(O749/M749,0)</f>
        <v>0.3991631361081715</v>
      </c>
      <c r="Q749" s="4">
        <f>YEAR(SalesDataTable[[#This Row],[Order Date]])</f>
        <v>2026</v>
      </c>
      <c r="R749" s="2" t="str">
        <f>"Q"&amp;ROUNDUP(MONTH(SalesDataTable[[#This Row],[Order Date]])/3,0)</f>
        <v>Q2</v>
      </c>
      <c r="S749" s="3">
        <f>MONTH(SalesDataTable[[#This Row],[Order Date]])</f>
        <v>5</v>
      </c>
      <c r="T749" s="2" t="str">
        <f>TEXT(SalesDataTable[[#This Row],[Order Date]],"mmm")</f>
        <v>May</v>
      </c>
    </row>
    <row r="750" spans="1:20" ht="15.75" x14ac:dyDescent="0.25">
      <c r="A750" s="9" t="s">
        <v>2011</v>
      </c>
      <c r="B750" s="8">
        <v>46148</v>
      </c>
      <c r="C750" s="7" t="s">
        <v>9</v>
      </c>
      <c r="D750" s="7" t="s">
        <v>45</v>
      </c>
      <c r="E750" s="7" t="s">
        <v>3</v>
      </c>
      <c r="F750" s="7" t="s">
        <v>2</v>
      </c>
      <c r="G750" s="7" t="s">
        <v>29</v>
      </c>
      <c r="H750" s="7" t="s">
        <v>39</v>
      </c>
      <c r="I750" s="3">
        <v>2</v>
      </c>
      <c r="J750" s="5">
        <v>46.18</v>
      </c>
      <c r="K750" s="6">
        <v>0.05</v>
      </c>
      <c r="L750" s="5">
        <v>17.899999999999999</v>
      </c>
      <c r="M750" s="5">
        <f>I750*J750*(1-K750)</f>
        <v>87.74199999999999</v>
      </c>
      <c r="N750" s="5">
        <f>I750*L750</f>
        <v>35.799999999999997</v>
      </c>
      <c r="O750" s="5">
        <f>M750-N750</f>
        <v>51.941999999999993</v>
      </c>
      <c r="P750" s="2">
        <f>IFERROR(O750/M750,0)</f>
        <v>0.59198559412823959</v>
      </c>
      <c r="Q750" s="4">
        <f>YEAR(SalesDataTable[[#This Row],[Order Date]])</f>
        <v>2026</v>
      </c>
      <c r="R750" s="2" t="str">
        <f>"Q"&amp;ROUNDUP(MONTH(SalesDataTable[[#This Row],[Order Date]])/3,0)</f>
        <v>Q2</v>
      </c>
      <c r="S750" s="3">
        <f>MONTH(SalesDataTable[[#This Row],[Order Date]])</f>
        <v>5</v>
      </c>
      <c r="T750" s="2" t="str">
        <f>TEXT(SalesDataTable[[#This Row],[Order Date]],"mmm")</f>
        <v>May</v>
      </c>
    </row>
    <row r="751" spans="1:20" ht="15.75" x14ac:dyDescent="0.25">
      <c r="A751" s="9" t="s">
        <v>2010</v>
      </c>
      <c r="B751" s="8">
        <v>46148</v>
      </c>
      <c r="C751" s="7" t="s">
        <v>5</v>
      </c>
      <c r="D751" s="7" t="s">
        <v>4</v>
      </c>
      <c r="E751" s="7" t="s">
        <v>3</v>
      </c>
      <c r="F751" s="7" t="s">
        <v>12</v>
      </c>
      <c r="G751" s="7" t="s">
        <v>1</v>
      </c>
      <c r="H751" s="7" t="s">
        <v>0</v>
      </c>
      <c r="I751" s="3">
        <v>1</v>
      </c>
      <c r="J751" s="5">
        <v>51.44</v>
      </c>
      <c r="K751" s="6">
        <v>0.1</v>
      </c>
      <c r="L751" s="5">
        <v>22.88</v>
      </c>
      <c r="M751" s="5">
        <f>I751*J751*(1-K751)</f>
        <v>46.295999999999999</v>
      </c>
      <c r="N751" s="5">
        <f>I751*L751</f>
        <v>22.88</v>
      </c>
      <c r="O751" s="5">
        <f>M751-N751</f>
        <v>23.416</v>
      </c>
      <c r="P751" s="2">
        <f>IFERROR(O751/M751,0)</f>
        <v>0.50578883704855715</v>
      </c>
      <c r="Q751" s="4">
        <f>YEAR(SalesDataTable[[#This Row],[Order Date]])</f>
        <v>2026</v>
      </c>
      <c r="R751" s="2" t="str">
        <f>"Q"&amp;ROUNDUP(MONTH(SalesDataTable[[#This Row],[Order Date]])/3,0)</f>
        <v>Q2</v>
      </c>
      <c r="S751" s="3">
        <f>MONTH(SalesDataTable[[#This Row],[Order Date]])</f>
        <v>5</v>
      </c>
      <c r="T751" s="2" t="str">
        <f>TEXT(SalesDataTable[[#This Row],[Order Date]],"mmm")</f>
        <v>May</v>
      </c>
    </row>
    <row r="752" spans="1:20" ht="15.75" x14ac:dyDescent="0.25">
      <c r="A752" s="9" t="s">
        <v>2009</v>
      </c>
      <c r="B752" s="8">
        <v>46148</v>
      </c>
      <c r="C752" s="7" t="s">
        <v>9</v>
      </c>
      <c r="D752" s="7" t="s">
        <v>79</v>
      </c>
      <c r="E752" s="7" t="s">
        <v>3</v>
      </c>
      <c r="F752" s="7" t="s">
        <v>2</v>
      </c>
      <c r="G752" s="7" t="s">
        <v>34</v>
      </c>
      <c r="H752" s="7" t="s">
        <v>33</v>
      </c>
      <c r="I752" s="3">
        <v>2</v>
      </c>
      <c r="J752" s="5">
        <v>50.97</v>
      </c>
      <c r="K752" s="6">
        <v>0.05</v>
      </c>
      <c r="L752" s="5">
        <v>21.67</v>
      </c>
      <c r="M752" s="5">
        <f>I752*J752*(1-K752)</f>
        <v>96.842999999999989</v>
      </c>
      <c r="N752" s="5">
        <f>I752*L752</f>
        <v>43.34</v>
      </c>
      <c r="O752" s="5">
        <f>M752-N752</f>
        <v>53.502999999999986</v>
      </c>
      <c r="P752" s="2">
        <f>IFERROR(O752/M752,0)</f>
        <v>0.55247152607829153</v>
      </c>
      <c r="Q752" s="4">
        <f>YEAR(SalesDataTable[[#This Row],[Order Date]])</f>
        <v>2026</v>
      </c>
      <c r="R752" s="2" t="str">
        <f>"Q"&amp;ROUNDUP(MONTH(SalesDataTable[[#This Row],[Order Date]])/3,0)</f>
        <v>Q2</v>
      </c>
      <c r="S752" s="3">
        <f>MONTH(SalesDataTable[[#This Row],[Order Date]])</f>
        <v>5</v>
      </c>
      <c r="T752" s="2" t="str">
        <f>TEXT(SalesDataTable[[#This Row],[Order Date]],"mmm")</f>
        <v>May</v>
      </c>
    </row>
    <row r="753" spans="1:20" ht="15.75" x14ac:dyDescent="0.25">
      <c r="A753" s="9" t="s">
        <v>2008</v>
      </c>
      <c r="B753" s="8">
        <v>46148</v>
      </c>
      <c r="C753" s="7" t="s">
        <v>9</v>
      </c>
      <c r="D753" s="7" t="s">
        <v>79</v>
      </c>
      <c r="E753" s="7" t="s">
        <v>3</v>
      </c>
      <c r="F753" s="7" t="s">
        <v>2</v>
      </c>
      <c r="G753" s="7" t="s">
        <v>1</v>
      </c>
      <c r="H753" s="7" t="s">
        <v>17</v>
      </c>
      <c r="I753" s="3">
        <v>2</v>
      </c>
      <c r="J753" s="5">
        <v>40.549999999999997</v>
      </c>
      <c r="K753" s="6">
        <v>0</v>
      </c>
      <c r="L753" s="5">
        <v>16.52</v>
      </c>
      <c r="M753" s="5">
        <f>I753*J753*(1-K753)</f>
        <v>81.099999999999994</v>
      </c>
      <c r="N753" s="5">
        <f>I753*L753</f>
        <v>33.04</v>
      </c>
      <c r="O753" s="5">
        <f>M753-N753</f>
        <v>48.059999999999995</v>
      </c>
      <c r="P753" s="2">
        <f>IFERROR(O753/M753,0)</f>
        <v>0.59260172626387175</v>
      </c>
      <c r="Q753" s="4">
        <f>YEAR(SalesDataTable[[#This Row],[Order Date]])</f>
        <v>2026</v>
      </c>
      <c r="R753" s="2" t="str">
        <f>"Q"&amp;ROUNDUP(MONTH(SalesDataTable[[#This Row],[Order Date]])/3,0)</f>
        <v>Q2</v>
      </c>
      <c r="S753" s="3">
        <f>MONTH(SalesDataTable[[#This Row],[Order Date]])</f>
        <v>5</v>
      </c>
      <c r="T753" s="2" t="str">
        <f>TEXT(SalesDataTable[[#This Row],[Order Date]],"mmm")</f>
        <v>May</v>
      </c>
    </row>
    <row r="754" spans="1:20" ht="15.75" x14ac:dyDescent="0.25">
      <c r="A754" s="9" t="s">
        <v>2007</v>
      </c>
      <c r="B754" s="8">
        <v>46148</v>
      </c>
      <c r="C754" s="7" t="s">
        <v>5</v>
      </c>
      <c r="D754" s="7" t="s">
        <v>76</v>
      </c>
      <c r="E754" s="7" t="s">
        <v>3</v>
      </c>
      <c r="F754" s="7" t="s">
        <v>2</v>
      </c>
      <c r="G754" s="7" t="s">
        <v>1</v>
      </c>
      <c r="H754" s="7" t="s">
        <v>0</v>
      </c>
      <c r="I754" s="3">
        <v>2</v>
      </c>
      <c r="J754" s="5">
        <v>51.3</v>
      </c>
      <c r="K754" s="6">
        <v>0</v>
      </c>
      <c r="L754" s="5">
        <v>23.12</v>
      </c>
      <c r="M754" s="5">
        <f>I754*J754*(1-K754)</f>
        <v>102.6</v>
      </c>
      <c r="N754" s="5">
        <f>I754*L754</f>
        <v>46.24</v>
      </c>
      <c r="O754" s="5">
        <f>M754-N754</f>
        <v>56.359999999999992</v>
      </c>
      <c r="P754" s="2">
        <f>IFERROR(O754/M754,0)</f>
        <v>0.54931773879142298</v>
      </c>
      <c r="Q754" s="4">
        <f>YEAR(SalesDataTable[[#This Row],[Order Date]])</f>
        <v>2026</v>
      </c>
      <c r="R754" s="2" t="str">
        <f>"Q"&amp;ROUNDUP(MONTH(SalesDataTable[[#This Row],[Order Date]])/3,0)</f>
        <v>Q2</v>
      </c>
      <c r="S754" s="3">
        <f>MONTH(SalesDataTable[[#This Row],[Order Date]])</f>
        <v>5</v>
      </c>
      <c r="T754" s="2" t="str">
        <f>TEXT(SalesDataTable[[#This Row],[Order Date]],"mmm")</f>
        <v>May</v>
      </c>
    </row>
    <row r="755" spans="1:20" ht="15.75" x14ac:dyDescent="0.25">
      <c r="A755" s="9" t="s">
        <v>2006</v>
      </c>
      <c r="B755" s="8">
        <v>46148</v>
      </c>
      <c r="C755" s="7" t="s">
        <v>15</v>
      </c>
      <c r="D755" s="7" t="s">
        <v>61</v>
      </c>
      <c r="E755" s="7" t="s">
        <v>3</v>
      </c>
      <c r="F755" s="7" t="s">
        <v>2</v>
      </c>
      <c r="G755" s="7" t="s">
        <v>26</v>
      </c>
      <c r="H755" s="7" t="s">
        <v>65</v>
      </c>
      <c r="I755" s="3">
        <v>3</v>
      </c>
      <c r="J755" s="5">
        <v>82.56</v>
      </c>
      <c r="K755" s="6">
        <v>0</v>
      </c>
      <c r="L755" s="5">
        <v>39.99</v>
      </c>
      <c r="M755" s="5">
        <f>I755*J755*(1-K755)</f>
        <v>247.68</v>
      </c>
      <c r="N755" s="5">
        <f>I755*L755</f>
        <v>119.97</v>
      </c>
      <c r="O755" s="5">
        <f>M755-N755</f>
        <v>127.71000000000001</v>
      </c>
      <c r="P755" s="2">
        <f>IFERROR(O755/M755,0)</f>
        <v>0.515625</v>
      </c>
      <c r="Q755" s="4">
        <f>YEAR(SalesDataTable[[#This Row],[Order Date]])</f>
        <v>2026</v>
      </c>
      <c r="R755" s="2" t="str">
        <f>"Q"&amp;ROUNDUP(MONTH(SalesDataTable[[#This Row],[Order Date]])/3,0)</f>
        <v>Q2</v>
      </c>
      <c r="S755" s="3">
        <f>MONTH(SalesDataTable[[#This Row],[Order Date]])</f>
        <v>5</v>
      </c>
      <c r="T755" s="2" t="str">
        <f>TEXT(SalesDataTable[[#This Row],[Order Date]],"mmm")</f>
        <v>May</v>
      </c>
    </row>
    <row r="756" spans="1:20" ht="15.75" x14ac:dyDescent="0.25">
      <c r="A756" s="9" t="s">
        <v>2005</v>
      </c>
      <c r="B756" s="8">
        <v>46149</v>
      </c>
      <c r="C756" s="7" t="s">
        <v>9</v>
      </c>
      <c r="D756" s="7" t="s">
        <v>8</v>
      </c>
      <c r="E756" s="7" t="s">
        <v>60</v>
      </c>
      <c r="F756" s="7" t="s">
        <v>12</v>
      </c>
      <c r="G756" s="7" t="s">
        <v>22</v>
      </c>
      <c r="H756" s="7" t="s">
        <v>44</v>
      </c>
      <c r="I756" s="3">
        <v>6</v>
      </c>
      <c r="J756" s="5">
        <v>92.66</v>
      </c>
      <c r="K756" s="6">
        <v>0.15</v>
      </c>
      <c r="L756" s="5">
        <v>44.71</v>
      </c>
      <c r="M756" s="5">
        <f>I756*J756*(1-K756)</f>
        <v>472.56600000000003</v>
      </c>
      <c r="N756" s="5">
        <f>I756*L756</f>
        <v>268.26</v>
      </c>
      <c r="O756" s="5">
        <f>M756-N756</f>
        <v>204.30600000000004</v>
      </c>
      <c r="P756" s="2">
        <f>IFERROR(O756/M756,0)</f>
        <v>0.43233326138571126</v>
      </c>
      <c r="Q756" s="4">
        <f>YEAR(SalesDataTable[[#This Row],[Order Date]])</f>
        <v>2026</v>
      </c>
      <c r="R756" s="2" t="str">
        <f>"Q"&amp;ROUNDUP(MONTH(SalesDataTable[[#This Row],[Order Date]])/3,0)</f>
        <v>Q2</v>
      </c>
      <c r="S756" s="3">
        <f>MONTH(SalesDataTable[[#This Row],[Order Date]])</f>
        <v>5</v>
      </c>
      <c r="T756" s="2" t="str">
        <f>TEXT(SalesDataTable[[#This Row],[Order Date]],"mmm")</f>
        <v>May</v>
      </c>
    </row>
    <row r="757" spans="1:20" ht="15.75" x14ac:dyDescent="0.25">
      <c r="A757" s="9" t="s">
        <v>2004</v>
      </c>
      <c r="B757" s="8">
        <v>46149</v>
      </c>
      <c r="C757" s="7" t="s">
        <v>5</v>
      </c>
      <c r="D757" s="7" t="s">
        <v>76</v>
      </c>
      <c r="E757" s="7" t="s">
        <v>18</v>
      </c>
      <c r="F757" s="7" t="s">
        <v>2</v>
      </c>
      <c r="G757" s="7" t="s">
        <v>34</v>
      </c>
      <c r="H757" s="7" t="s">
        <v>83</v>
      </c>
      <c r="I757" s="3">
        <v>1</v>
      </c>
      <c r="J757" s="5">
        <v>39.42</v>
      </c>
      <c r="K757" s="6">
        <v>0</v>
      </c>
      <c r="L757" s="5">
        <v>14.86</v>
      </c>
      <c r="M757" s="5">
        <f>I757*J757*(1-K757)</f>
        <v>39.42</v>
      </c>
      <c r="N757" s="5">
        <f>I757*L757</f>
        <v>14.86</v>
      </c>
      <c r="O757" s="5">
        <f>M757-N757</f>
        <v>24.560000000000002</v>
      </c>
      <c r="P757" s="2">
        <f>IFERROR(O757/M757,0)</f>
        <v>0.62303399289700667</v>
      </c>
      <c r="Q757" s="4">
        <f>YEAR(SalesDataTable[[#This Row],[Order Date]])</f>
        <v>2026</v>
      </c>
      <c r="R757" s="2" t="str">
        <f>"Q"&amp;ROUNDUP(MONTH(SalesDataTable[[#This Row],[Order Date]])/3,0)</f>
        <v>Q2</v>
      </c>
      <c r="S757" s="3">
        <f>MONTH(SalesDataTable[[#This Row],[Order Date]])</f>
        <v>5</v>
      </c>
      <c r="T757" s="2" t="str">
        <f>TEXT(SalesDataTable[[#This Row],[Order Date]],"mmm")</f>
        <v>May</v>
      </c>
    </row>
    <row r="758" spans="1:20" ht="15.75" x14ac:dyDescent="0.25">
      <c r="A758" s="9" t="s">
        <v>2003</v>
      </c>
      <c r="B758" s="8">
        <v>46149</v>
      </c>
      <c r="C758" s="7" t="s">
        <v>42</v>
      </c>
      <c r="D758" s="7" t="s">
        <v>119</v>
      </c>
      <c r="E758" s="7" t="s">
        <v>13</v>
      </c>
      <c r="F758" s="7" t="s">
        <v>23</v>
      </c>
      <c r="G758" s="7" t="s">
        <v>34</v>
      </c>
      <c r="H758" s="7" t="s">
        <v>121</v>
      </c>
      <c r="I758" s="3">
        <v>2</v>
      </c>
      <c r="J758" s="5">
        <v>124.25</v>
      </c>
      <c r="K758" s="6">
        <v>0</v>
      </c>
      <c r="L758" s="5">
        <v>69.510000000000005</v>
      </c>
      <c r="M758" s="5">
        <f>I758*J758*(1-K758)</f>
        <v>248.5</v>
      </c>
      <c r="N758" s="5">
        <f>I758*L758</f>
        <v>139.02000000000001</v>
      </c>
      <c r="O758" s="5">
        <f>M758-N758</f>
        <v>109.47999999999999</v>
      </c>
      <c r="P758" s="2">
        <f>IFERROR(O758/M758,0)</f>
        <v>0.44056338028169012</v>
      </c>
      <c r="Q758" s="4">
        <f>YEAR(SalesDataTable[[#This Row],[Order Date]])</f>
        <v>2026</v>
      </c>
      <c r="R758" s="2" t="str">
        <f>"Q"&amp;ROUNDUP(MONTH(SalesDataTable[[#This Row],[Order Date]])/3,0)</f>
        <v>Q2</v>
      </c>
      <c r="S758" s="3">
        <f>MONTH(SalesDataTable[[#This Row],[Order Date]])</f>
        <v>5</v>
      </c>
      <c r="T758" s="2" t="str">
        <f>TEXT(SalesDataTable[[#This Row],[Order Date]],"mmm")</f>
        <v>May</v>
      </c>
    </row>
    <row r="759" spans="1:20" ht="15.75" x14ac:dyDescent="0.25">
      <c r="A759" s="9" t="s">
        <v>2002</v>
      </c>
      <c r="B759" s="8">
        <v>46149</v>
      </c>
      <c r="C759" s="7" t="s">
        <v>9</v>
      </c>
      <c r="D759" s="7" t="s">
        <v>47</v>
      </c>
      <c r="E759" s="7" t="s">
        <v>3</v>
      </c>
      <c r="F759" s="7" t="s">
        <v>2</v>
      </c>
      <c r="G759" s="7" t="s">
        <v>22</v>
      </c>
      <c r="H759" s="7" t="s">
        <v>92</v>
      </c>
      <c r="I759" s="3">
        <v>2</v>
      </c>
      <c r="J759" s="5">
        <v>156.43</v>
      </c>
      <c r="K759" s="6">
        <v>0</v>
      </c>
      <c r="L759" s="5">
        <v>78.569999999999993</v>
      </c>
      <c r="M759" s="5">
        <f>I759*J759*(1-K759)</f>
        <v>312.86</v>
      </c>
      <c r="N759" s="5">
        <f>I759*L759</f>
        <v>157.13999999999999</v>
      </c>
      <c r="O759" s="5">
        <f>M759-N759</f>
        <v>155.72000000000003</v>
      </c>
      <c r="P759" s="2">
        <f>IFERROR(O759/M759,0)</f>
        <v>0.49773061433228927</v>
      </c>
      <c r="Q759" s="4">
        <f>YEAR(SalesDataTable[[#This Row],[Order Date]])</f>
        <v>2026</v>
      </c>
      <c r="R759" s="2" t="str">
        <f>"Q"&amp;ROUNDUP(MONTH(SalesDataTable[[#This Row],[Order Date]])/3,0)</f>
        <v>Q2</v>
      </c>
      <c r="S759" s="3">
        <f>MONTH(SalesDataTable[[#This Row],[Order Date]])</f>
        <v>5</v>
      </c>
      <c r="T759" s="2" t="str">
        <f>TEXT(SalesDataTable[[#This Row],[Order Date]],"mmm")</f>
        <v>May</v>
      </c>
    </row>
    <row r="760" spans="1:20" ht="15.75" x14ac:dyDescent="0.25">
      <c r="A760" s="9" t="s">
        <v>2001</v>
      </c>
      <c r="B760" s="8">
        <v>46149</v>
      </c>
      <c r="C760" s="7" t="s">
        <v>9</v>
      </c>
      <c r="D760" s="7" t="s">
        <v>47</v>
      </c>
      <c r="E760" s="7" t="s">
        <v>13</v>
      </c>
      <c r="F760" s="7" t="s">
        <v>2</v>
      </c>
      <c r="G760" s="7" t="s">
        <v>26</v>
      </c>
      <c r="H760" s="7" t="s">
        <v>65</v>
      </c>
      <c r="I760" s="3">
        <v>1</v>
      </c>
      <c r="J760" s="5">
        <v>80.3</v>
      </c>
      <c r="K760" s="6">
        <v>0</v>
      </c>
      <c r="L760" s="5">
        <v>40.020000000000003</v>
      </c>
      <c r="M760" s="5">
        <f>I760*J760*(1-K760)</f>
        <v>80.3</v>
      </c>
      <c r="N760" s="5">
        <f>I760*L760</f>
        <v>40.020000000000003</v>
      </c>
      <c r="O760" s="5">
        <f>M760-N760</f>
        <v>40.279999999999994</v>
      </c>
      <c r="P760" s="2">
        <f>IFERROR(O760/M760,0)</f>
        <v>0.50161892901618921</v>
      </c>
      <c r="Q760" s="4">
        <f>YEAR(SalesDataTable[[#This Row],[Order Date]])</f>
        <v>2026</v>
      </c>
      <c r="R760" s="2" t="str">
        <f>"Q"&amp;ROUNDUP(MONTH(SalesDataTable[[#This Row],[Order Date]])/3,0)</f>
        <v>Q2</v>
      </c>
      <c r="S760" s="3">
        <f>MONTH(SalesDataTable[[#This Row],[Order Date]])</f>
        <v>5</v>
      </c>
      <c r="T760" s="2" t="str">
        <f>TEXT(SalesDataTable[[#This Row],[Order Date]],"mmm")</f>
        <v>May</v>
      </c>
    </row>
    <row r="761" spans="1:20" ht="15.75" x14ac:dyDescent="0.25">
      <c r="A761" s="9" t="s">
        <v>2000</v>
      </c>
      <c r="B761" s="8">
        <v>46149</v>
      </c>
      <c r="C761" s="7" t="s">
        <v>15</v>
      </c>
      <c r="D761" s="7" t="s">
        <v>19</v>
      </c>
      <c r="E761" s="7" t="s">
        <v>13</v>
      </c>
      <c r="F761" s="7" t="s">
        <v>2</v>
      </c>
      <c r="G761" s="7" t="s">
        <v>26</v>
      </c>
      <c r="H761" s="7" t="s">
        <v>65</v>
      </c>
      <c r="I761" s="3">
        <v>1</v>
      </c>
      <c r="J761" s="5">
        <v>79.89</v>
      </c>
      <c r="K761" s="6">
        <v>0</v>
      </c>
      <c r="L761" s="5">
        <v>39.549999999999997</v>
      </c>
      <c r="M761" s="5">
        <f>I761*J761*(1-K761)</f>
        <v>79.89</v>
      </c>
      <c r="N761" s="5">
        <f>I761*L761</f>
        <v>39.549999999999997</v>
      </c>
      <c r="O761" s="5">
        <f>M761-N761</f>
        <v>40.340000000000003</v>
      </c>
      <c r="P761" s="2">
        <f>IFERROR(O761/M761,0)</f>
        <v>0.50494429841031419</v>
      </c>
      <c r="Q761" s="4">
        <f>YEAR(SalesDataTable[[#This Row],[Order Date]])</f>
        <v>2026</v>
      </c>
      <c r="R761" s="2" t="str">
        <f>"Q"&amp;ROUNDUP(MONTH(SalesDataTable[[#This Row],[Order Date]])/3,0)</f>
        <v>Q2</v>
      </c>
      <c r="S761" s="3">
        <f>MONTH(SalesDataTable[[#This Row],[Order Date]])</f>
        <v>5</v>
      </c>
      <c r="T761" s="2" t="str">
        <f>TEXT(SalesDataTable[[#This Row],[Order Date]],"mmm")</f>
        <v>May</v>
      </c>
    </row>
    <row r="762" spans="1:20" ht="15.75" x14ac:dyDescent="0.25">
      <c r="A762" s="9" t="s">
        <v>1999</v>
      </c>
      <c r="B762" s="8">
        <v>46150</v>
      </c>
      <c r="C762" s="7" t="s">
        <v>15</v>
      </c>
      <c r="D762" s="7" t="s">
        <v>14</v>
      </c>
      <c r="E762" s="7" t="s">
        <v>13</v>
      </c>
      <c r="F762" s="7" t="s">
        <v>2</v>
      </c>
      <c r="G762" s="7" t="s">
        <v>34</v>
      </c>
      <c r="H762" s="7" t="s">
        <v>83</v>
      </c>
      <c r="I762" s="3">
        <v>1</v>
      </c>
      <c r="J762" s="5">
        <v>39.5</v>
      </c>
      <c r="K762" s="6">
        <v>0</v>
      </c>
      <c r="L762" s="5">
        <v>14.68</v>
      </c>
      <c r="M762" s="5">
        <f>I762*J762*(1-K762)</f>
        <v>39.5</v>
      </c>
      <c r="N762" s="5">
        <f>I762*L762</f>
        <v>14.68</v>
      </c>
      <c r="O762" s="5">
        <f>M762-N762</f>
        <v>24.82</v>
      </c>
      <c r="P762" s="2">
        <f>IFERROR(O762/M762,0)</f>
        <v>0.62835443037974681</v>
      </c>
      <c r="Q762" s="4">
        <f>YEAR(SalesDataTable[[#This Row],[Order Date]])</f>
        <v>2026</v>
      </c>
      <c r="R762" s="2" t="str">
        <f>"Q"&amp;ROUNDUP(MONTH(SalesDataTable[[#This Row],[Order Date]])/3,0)</f>
        <v>Q2</v>
      </c>
      <c r="S762" s="3">
        <f>MONTH(SalesDataTable[[#This Row],[Order Date]])</f>
        <v>5</v>
      </c>
      <c r="T762" s="2" t="str">
        <f>TEXT(SalesDataTable[[#This Row],[Order Date]],"mmm")</f>
        <v>May</v>
      </c>
    </row>
    <row r="763" spans="1:20" ht="15.75" x14ac:dyDescent="0.25">
      <c r="A763" s="9" t="s">
        <v>1998</v>
      </c>
      <c r="B763" s="8">
        <v>46150</v>
      </c>
      <c r="C763" s="7" t="s">
        <v>15</v>
      </c>
      <c r="D763" s="7" t="s">
        <v>14</v>
      </c>
      <c r="E763" s="7" t="s">
        <v>3</v>
      </c>
      <c r="F763" s="7" t="s">
        <v>23</v>
      </c>
      <c r="G763" s="7" t="s">
        <v>1</v>
      </c>
      <c r="H763" s="7" t="s">
        <v>11</v>
      </c>
      <c r="I763" s="3">
        <v>1</v>
      </c>
      <c r="J763" s="5">
        <v>80.7</v>
      </c>
      <c r="K763" s="6">
        <v>0</v>
      </c>
      <c r="L763" s="5">
        <v>41.88</v>
      </c>
      <c r="M763" s="5">
        <f>I763*J763*(1-K763)</f>
        <v>80.7</v>
      </c>
      <c r="N763" s="5">
        <f>I763*L763</f>
        <v>41.88</v>
      </c>
      <c r="O763" s="5">
        <f>M763-N763</f>
        <v>38.82</v>
      </c>
      <c r="P763" s="2">
        <f>IFERROR(O763/M763,0)</f>
        <v>0.48104089219330853</v>
      </c>
      <c r="Q763" s="4">
        <f>YEAR(SalesDataTable[[#This Row],[Order Date]])</f>
        <v>2026</v>
      </c>
      <c r="R763" s="2" t="str">
        <f>"Q"&amp;ROUNDUP(MONTH(SalesDataTable[[#This Row],[Order Date]])/3,0)</f>
        <v>Q2</v>
      </c>
      <c r="S763" s="3">
        <f>MONTH(SalesDataTable[[#This Row],[Order Date]])</f>
        <v>5</v>
      </c>
      <c r="T763" s="2" t="str">
        <f>TEXT(SalesDataTable[[#This Row],[Order Date]],"mmm")</f>
        <v>May</v>
      </c>
    </row>
    <row r="764" spans="1:20" ht="15.75" x14ac:dyDescent="0.25">
      <c r="A764" s="9" t="s">
        <v>1997</v>
      </c>
      <c r="B764" s="8">
        <v>46150</v>
      </c>
      <c r="C764" s="7" t="s">
        <v>9</v>
      </c>
      <c r="D764" s="7" t="s">
        <v>47</v>
      </c>
      <c r="E764" s="7" t="s">
        <v>3</v>
      </c>
      <c r="F764" s="7" t="s">
        <v>2</v>
      </c>
      <c r="G764" s="7" t="s">
        <v>26</v>
      </c>
      <c r="H764" s="7" t="s">
        <v>65</v>
      </c>
      <c r="I764" s="3">
        <v>1</v>
      </c>
      <c r="J764" s="5">
        <v>80.86</v>
      </c>
      <c r="K764" s="6">
        <v>0</v>
      </c>
      <c r="L764" s="5">
        <v>38.44</v>
      </c>
      <c r="M764" s="5">
        <f>I764*J764*(1-K764)</f>
        <v>80.86</v>
      </c>
      <c r="N764" s="5">
        <f>I764*L764</f>
        <v>38.44</v>
      </c>
      <c r="O764" s="5">
        <f>M764-N764</f>
        <v>42.42</v>
      </c>
      <c r="P764" s="2">
        <f>IFERROR(O764/M764,0)</f>
        <v>0.52461043779371752</v>
      </c>
      <c r="Q764" s="4">
        <f>YEAR(SalesDataTable[[#This Row],[Order Date]])</f>
        <v>2026</v>
      </c>
      <c r="R764" s="2" t="str">
        <f>"Q"&amp;ROUNDUP(MONTH(SalesDataTable[[#This Row],[Order Date]])/3,0)</f>
        <v>Q2</v>
      </c>
      <c r="S764" s="3">
        <f>MONTH(SalesDataTable[[#This Row],[Order Date]])</f>
        <v>5</v>
      </c>
      <c r="T764" s="2" t="str">
        <f>TEXT(SalesDataTable[[#This Row],[Order Date]],"mmm")</f>
        <v>May</v>
      </c>
    </row>
    <row r="765" spans="1:20" ht="15.75" x14ac:dyDescent="0.25">
      <c r="A765" s="9" t="s">
        <v>1996</v>
      </c>
      <c r="B765" s="8">
        <v>46150</v>
      </c>
      <c r="C765" s="7" t="s">
        <v>9</v>
      </c>
      <c r="D765" s="7" t="s">
        <v>47</v>
      </c>
      <c r="E765" s="7" t="s">
        <v>18</v>
      </c>
      <c r="F765" s="7" t="s">
        <v>2</v>
      </c>
      <c r="G765" s="7" t="s">
        <v>26</v>
      </c>
      <c r="H765" s="7" t="s">
        <v>56</v>
      </c>
      <c r="I765" s="3">
        <v>2</v>
      </c>
      <c r="J765" s="5">
        <v>337.7</v>
      </c>
      <c r="K765" s="6">
        <v>0.1</v>
      </c>
      <c r="L765" s="5">
        <v>192.16</v>
      </c>
      <c r="M765" s="5">
        <f>I765*J765*(1-K765)</f>
        <v>607.86</v>
      </c>
      <c r="N765" s="5">
        <f>I765*L765</f>
        <v>384.32</v>
      </c>
      <c r="O765" s="5">
        <f>M765-N765</f>
        <v>223.54000000000002</v>
      </c>
      <c r="P765" s="2">
        <f>IFERROR(O765/M765,0)</f>
        <v>0.36774915276543946</v>
      </c>
      <c r="Q765" s="4">
        <f>YEAR(SalesDataTable[[#This Row],[Order Date]])</f>
        <v>2026</v>
      </c>
      <c r="R765" s="2" t="str">
        <f>"Q"&amp;ROUNDUP(MONTH(SalesDataTable[[#This Row],[Order Date]])/3,0)</f>
        <v>Q2</v>
      </c>
      <c r="S765" s="3">
        <f>MONTH(SalesDataTable[[#This Row],[Order Date]])</f>
        <v>5</v>
      </c>
      <c r="T765" s="2" t="str">
        <f>TEXT(SalesDataTable[[#This Row],[Order Date]],"mmm")</f>
        <v>May</v>
      </c>
    </row>
    <row r="766" spans="1:20" ht="15.75" x14ac:dyDescent="0.25">
      <c r="A766" s="9" t="s">
        <v>1995</v>
      </c>
      <c r="B766" s="8">
        <v>46150</v>
      </c>
      <c r="C766" s="7" t="s">
        <v>5</v>
      </c>
      <c r="D766" s="7" t="s">
        <v>66</v>
      </c>
      <c r="E766" s="7" t="s">
        <v>3</v>
      </c>
      <c r="F766" s="7" t="s">
        <v>23</v>
      </c>
      <c r="G766" s="7" t="s">
        <v>26</v>
      </c>
      <c r="H766" s="7" t="s">
        <v>50</v>
      </c>
      <c r="I766" s="3">
        <v>4</v>
      </c>
      <c r="J766" s="5">
        <v>121.81</v>
      </c>
      <c r="K766" s="6">
        <v>0</v>
      </c>
      <c r="L766" s="5">
        <v>58.95</v>
      </c>
      <c r="M766" s="5">
        <f>I766*J766*(1-K766)</f>
        <v>487.24</v>
      </c>
      <c r="N766" s="5">
        <f>I766*L766</f>
        <v>235.8</v>
      </c>
      <c r="O766" s="5">
        <f>M766-N766</f>
        <v>251.44</v>
      </c>
      <c r="P766" s="2">
        <f>IFERROR(O766/M766,0)</f>
        <v>0.5160495854199163</v>
      </c>
      <c r="Q766" s="4">
        <f>YEAR(SalesDataTable[[#This Row],[Order Date]])</f>
        <v>2026</v>
      </c>
      <c r="R766" s="2" t="str">
        <f>"Q"&amp;ROUNDUP(MONTH(SalesDataTable[[#This Row],[Order Date]])/3,0)</f>
        <v>Q2</v>
      </c>
      <c r="S766" s="3">
        <f>MONTH(SalesDataTable[[#This Row],[Order Date]])</f>
        <v>5</v>
      </c>
      <c r="T766" s="2" t="str">
        <f>TEXT(SalesDataTable[[#This Row],[Order Date]],"mmm")</f>
        <v>May</v>
      </c>
    </row>
    <row r="767" spans="1:20" ht="15.75" x14ac:dyDescent="0.25">
      <c r="A767" s="9" t="s">
        <v>1994</v>
      </c>
      <c r="B767" s="8">
        <v>46150</v>
      </c>
      <c r="C767" s="7" t="s">
        <v>15</v>
      </c>
      <c r="D767" s="7" t="s">
        <v>14</v>
      </c>
      <c r="E767" s="7" t="s">
        <v>60</v>
      </c>
      <c r="F767" s="7" t="s">
        <v>12</v>
      </c>
      <c r="G767" s="7" t="s">
        <v>29</v>
      </c>
      <c r="H767" s="7" t="s">
        <v>88</v>
      </c>
      <c r="I767" s="3">
        <v>10</v>
      </c>
      <c r="J767" s="5">
        <v>168.55</v>
      </c>
      <c r="K767" s="6">
        <v>0.1</v>
      </c>
      <c r="L767" s="5">
        <v>88.85</v>
      </c>
      <c r="M767" s="5">
        <f>I767*J767*(1-K767)</f>
        <v>1516.95</v>
      </c>
      <c r="N767" s="5">
        <f>I767*L767</f>
        <v>888.5</v>
      </c>
      <c r="O767" s="5">
        <f>M767-N767</f>
        <v>628.45000000000005</v>
      </c>
      <c r="P767" s="2">
        <f>IFERROR(O767/M767,0)</f>
        <v>0.41428524341606515</v>
      </c>
      <c r="Q767" s="4">
        <f>YEAR(SalesDataTable[[#This Row],[Order Date]])</f>
        <v>2026</v>
      </c>
      <c r="R767" s="2" t="str">
        <f>"Q"&amp;ROUNDUP(MONTH(SalesDataTable[[#This Row],[Order Date]])/3,0)</f>
        <v>Q2</v>
      </c>
      <c r="S767" s="3">
        <f>MONTH(SalesDataTable[[#This Row],[Order Date]])</f>
        <v>5</v>
      </c>
      <c r="T767" s="2" t="str">
        <f>TEXT(SalesDataTable[[#This Row],[Order Date]],"mmm")</f>
        <v>May</v>
      </c>
    </row>
    <row r="768" spans="1:20" ht="15.75" x14ac:dyDescent="0.25">
      <c r="A768" s="9" t="s">
        <v>1993</v>
      </c>
      <c r="B768" s="8">
        <v>46150</v>
      </c>
      <c r="C768" s="7" t="s">
        <v>9</v>
      </c>
      <c r="D768" s="7" t="s">
        <v>8</v>
      </c>
      <c r="E768" s="7" t="s">
        <v>3</v>
      </c>
      <c r="F768" s="7" t="s">
        <v>23</v>
      </c>
      <c r="G768" s="7" t="s">
        <v>1</v>
      </c>
      <c r="H768" s="7" t="s">
        <v>17</v>
      </c>
      <c r="I768" s="3">
        <v>1</v>
      </c>
      <c r="J768" s="5">
        <v>39.42</v>
      </c>
      <c r="K768" s="6">
        <v>0.05</v>
      </c>
      <c r="L768" s="5">
        <v>16.77</v>
      </c>
      <c r="M768" s="5">
        <f>I768*J768*(1-K768)</f>
        <v>37.448999999999998</v>
      </c>
      <c r="N768" s="5">
        <f>I768*L768</f>
        <v>16.77</v>
      </c>
      <c r="O768" s="5">
        <f>M768-N768</f>
        <v>20.678999999999998</v>
      </c>
      <c r="P768" s="2">
        <f>IFERROR(O768/M768,0)</f>
        <v>0.55219097973243614</v>
      </c>
      <c r="Q768" s="4">
        <f>YEAR(SalesDataTable[[#This Row],[Order Date]])</f>
        <v>2026</v>
      </c>
      <c r="R768" s="2" t="str">
        <f>"Q"&amp;ROUNDUP(MONTH(SalesDataTable[[#This Row],[Order Date]])/3,0)</f>
        <v>Q2</v>
      </c>
      <c r="S768" s="3">
        <f>MONTH(SalesDataTable[[#This Row],[Order Date]])</f>
        <v>5</v>
      </c>
      <c r="T768" s="2" t="str">
        <f>TEXT(SalesDataTable[[#This Row],[Order Date]],"mmm")</f>
        <v>May</v>
      </c>
    </row>
    <row r="769" spans="1:20" ht="15.75" x14ac:dyDescent="0.25">
      <c r="A769" s="9" t="s">
        <v>1992</v>
      </c>
      <c r="B769" s="8">
        <v>46150</v>
      </c>
      <c r="C769" s="7" t="s">
        <v>15</v>
      </c>
      <c r="D769" s="7" t="s">
        <v>19</v>
      </c>
      <c r="E769" s="7" t="s">
        <v>13</v>
      </c>
      <c r="F769" s="7" t="s">
        <v>2</v>
      </c>
      <c r="G769" s="7" t="s">
        <v>29</v>
      </c>
      <c r="H769" s="7" t="s">
        <v>88</v>
      </c>
      <c r="I769" s="3">
        <v>1</v>
      </c>
      <c r="J769" s="5">
        <v>161.36000000000001</v>
      </c>
      <c r="K769" s="6">
        <v>0</v>
      </c>
      <c r="L769" s="5">
        <v>87</v>
      </c>
      <c r="M769" s="5">
        <f>I769*J769*(1-K769)</f>
        <v>161.36000000000001</v>
      </c>
      <c r="N769" s="5">
        <f>I769*L769</f>
        <v>87</v>
      </c>
      <c r="O769" s="5">
        <f>M769-N769</f>
        <v>74.360000000000014</v>
      </c>
      <c r="P769" s="2">
        <f>IFERROR(O769/M769,0)</f>
        <v>0.46083292017848293</v>
      </c>
      <c r="Q769" s="4">
        <f>YEAR(SalesDataTable[[#This Row],[Order Date]])</f>
        <v>2026</v>
      </c>
      <c r="R769" s="2" t="str">
        <f>"Q"&amp;ROUNDUP(MONTH(SalesDataTable[[#This Row],[Order Date]])/3,0)</f>
        <v>Q2</v>
      </c>
      <c r="S769" s="3">
        <f>MONTH(SalesDataTable[[#This Row],[Order Date]])</f>
        <v>5</v>
      </c>
      <c r="T769" s="2" t="str">
        <f>TEXT(SalesDataTable[[#This Row],[Order Date]],"mmm")</f>
        <v>May</v>
      </c>
    </row>
    <row r="770" spans="1:20" ht="15.75" x14ac:dyDescent="0.25">
      <c r="A770" s="9" t="s">
        <v>1991</v>
      </c>
      <c r="B770" s="8">
        <v>46150</v>
      </c>
      <c r="C770" s="7" t="s">
        <v>9</v>
      </c>
      <c r="D770" s="7" t="s">
        <v>45</v>
      </c>
      <c r="E770" s="7" t="s">
        <v>3</v>
      </c>
      <c r="F770" s="7" t="s">
        <v>12</v>
      </c>
      <c r="G770" s="7" t="s">
        <v>26</v>
      </c>
      <c r="H770" s="7" t="s">
        <v>50</v>
      </c>
      <c r="I770" s="3">
        <v>1</v>
      </c>
      <c r="J770" s="5">
        <v>123.68</v>
      </c>
      <c r="K770" s="6">
        <v>0</v>
      </c>
      <c r="L770" s="5">
        <v>59.26</v>
      </c>
      <c r="M770" s="5">
        <f>I770*J770*(1-K770)</f>
        <v>123.68</v>
      </c>
      <c r="N770" s="5">
        <f>I770*L770</f>
        <v>59.26</v>
      </c>
      <c r="O770" s="5">
        <f>M770-N770</f>
        <v>64.420000000000016</v>
      </c>
      <c r="P770" s="2">
        <f>IFERROR(O770/M770,0)</f>
        <v>0.52086028460543343</v>
      </c>
      <c r="Q770" s="4">
        <f>YEAR(SalesDataTable[[#This Row],[Order Date]])</f>
        <v>2026</v>
      </c>
      <c r="R770" s="2" t="str">
        <f>"Q"&amp;ROUNDUP(MONTH(SalesDataTable[[#This Row],[Order Date]])/3,0)</f>
        <v>Q2</v>
      </c>
      <c r="S770" s="3">
        <f>MONTH(SalesDataTable[[#This Row],[Order Date]])</f>
        <v>5</v>
      </c>
      <c r="T770" s="2" t="str">
        <f>TEXT(SalesDataTable[[#This Row],[Order Date]],"mmm")</f>
        <v>May</v>
      </c>
    </row>
    <row r="771" spans="1:20" ht="15.75" x14ac:dyDescent="0.25">
      <c r="A771" s="9" t="s">
        <v>1990</v>
      </c>
      <c r="B771" s="8">
        <v>46150</v>
      </c>
      <c r="C771" s="7" t="s">
        <v>15</v>
      </c>
      <c r="D771" s="7" t="s">
        <v>61</v>
      </c>
      <c r="E771" s="7" t="s">
        <v>18</v>
      </c>
      <c r="F771" s="7" t="s">
        <v>23</v>
      </c>
      <c r="G771" s="7" t="s">
        <v>22</v>
      </c>
      <c r="H771" s="7" t="s">
        <v>37</v>
      </c>
      <c r="I771" s="3">
        <v>1</v>
      </c>
      <c r="J771" s="5">
        <v>146.29</v>
      </c>
      <c r="K771" s="6">
        <v>0</v>
      </c>
      <c r="L771" s="5">
        <v>81.16</v>
      </c>
      <c r="M771" s="5">
        <f>I771*J771*(1-K771)</f>
        <v>146.29</v>
      </c>
      <c r="N771" s="5">
        <f>I771*L771</f>
        <v>81.16</v>
      </c>
      <c r="O771" s="5">
        <f>M771-N771</f>
        <v>65.13</v>
      </c>
      <c r="P771" s="2">
        <f>IFERROR(O771/M771,0)</f>
        <v>0.44521156606740037</v>
      </c>
      <c r="Q771" s="4">
        <f>YEAR(SalesDataTable[[#This Row],[Order Date]])</f>
        <v>2026</v>
      </c>
      <c r="R771" s="2" t="str">
        <f>"Q"&amp;ROUNDUP(MONTH(SalesDataTable[[#This Row],[Order Date]])/3,0)</f>
        <v>Q2</v>
      </c>
      <c r="S771" s="3">
        <f>MONTH(SalesDataTable[[#This Row],[Order Date]])</f>
        <v>5</v>
      </c>
      <c r="T771" s="2" t="str">
        <f>TEXT(SalesDataTable[[#This Row],[Order Date]],"mmm")</f>
        <v>May</v>
      </c>
    </row>
    <row r="772" spans="1:20" ht="15.75" x14ac:dyDescent="0.25">
      <c r="A772" s="9" t="s">
        <v>1989</v>
      </c>
      <c r="B772" s="8">
        <v>46151</v>
      </c>
      <c r="C772" s="7" t="s">
        <v>42</v>
      </c>
      <c r="D772" s="7" t="s">
        <v>95</v>
      </c>
      <c r="E772" s="7" t="s">
        <v>3</v>
      </c>
      <c r="F772" s="7" t="s">
        <v>2</v>
      </c>
      <c r="G772" s="7" t="s">
        <v>29</v>
      </c>
      <c r="H772" s="7" t="s">
        <v>88</v>
      </c>
      <c r="I772" s="3">
        <v>2</v>
      </c>
      <c r="J772" s="5">
        <v>164.95</v>
      </c>
      <c r="K772" s="6">
        <v>0.1</v>
      </c>
      <c r="L772" s="5">
        <v>86.27</v>
      </c>
      <c r="M772" s="5">
        <f>I772*J772*(1-K772)</f>
        <v>296.90999999999997</v>
      </c>
      <c r="N772" s="5">
        <f>I772*L772</f>
        <v>172.54</v>
      </c>
      <c r="O772" s="5">
        <f>M772-N772</f>
        <v>124.36999999999998</v>
      </c>
      <c r="P772" s="2">
        <f>IFERROR(O772/M772,0)</f>
        <v>0.41888114243373409</v>
      </c>
      <c r="Q772" s="4">
        <f>YEAR(SalesDataTable[[#This Row],[Order Date]])</f>
        <v>2026</v>
      </c>
      <c r="R772" s="2" t="str">
        <f>"Q"&amp;ROUNDUP(MONTH(SalesDataTable[[#This Row],[Order Date]])/3,0)</f>
        <v>Q2</v>
      </c>
      <c r="S772" s="3">
        <f>MONTH(SalesDataTable[[#This Row],[Order Date]])</f>
        <v>5</v>
      </c>
      <c r="T772" s="2" t="str">
        <f>TEXT(SalesDataTable[[#This Row],[Order Date]],"mmm")</f>
        <v>May</v>
      </c>
    </row>
    <row r="773" spans="1:20" ht="15.75" x14ac:dyDescent="0.25">
      <c r="A773" s="9" t="s">
        <v>1988</v>
      </c>
      <c r="B773" s="8">
        <v>46151</v>
      </c>
      <c r="C773" s="7" t="s">
        <v>42</v>
      </c>
      <c r="D773" s="7" t="s">
        <v>41</v>
      </c>
      <c r="E773" s="7" t="s">
        <v>13</v>
      </c>
      <c r="F773" s="7" t="s">
        <v>12</v>
      </c>
      <c r="G773" s="7" t="s">
        <v>22</v>
      </c>
      <c r="H773" s="7" t="s">
        <v>44</v>
      </c>
      <c r="I773" s="3">
        <v>2</v>
      </c>
      <c r="J773" s="5">
        <v>91.59</v>
      </c>
      <c r="K773" s="6">
        <v>0</v>
      </c>
      <c r="L773" s="5">
        <v>44.97</v>
      </c>
      <c r="M773" s="5">
        <f>I773*J773*(1-K773)</f>
        <v>183.18</v>
      </c>
      <c r="N773" s="5">
        <f>I773*L773</f>
        <v>89.94</v>
      </c>
      <c r="O773" s="5">
        <f>M773-N773</f>
        <v>93.240000000000009</v>
      </c>
      <c r="P773" s="2">
        <f>IFERROR(O773/M773,0)</f>
        <v>0.50900753357353423</v>
      </c>
      <c r="Q773" s="4">
        <f>YEAR(SalesDataTable[[#This Row],[Order Date]])</f>
        <v>2026</v>
      </c>
      <c r="R773" s="2" t="str">
        <f>"Q"&amp;ROUNDUP(MONTH(SalesDataTable[[#This Row],[Order Date]])/3,0)</f>
        <v>Q2</v>
      </c>
      <c r="S773" s="3">
        <f>MONTH(SalesDataTable[[#This Row],[Order Date]])</f>
        <v>5</v>
      </c>
      <c r="T773" s="2" t="str">
        <f>TEXT(SalesDataTable[[#This Row],[Order Date]],"mmm")</f>
        <v>May</v>
      </c>
    </row>
    <row r="774" spans="1:20" ht="15.75" x14ac:dyDescent="0.25">
      <c r="A774" s="9" t="s">
        <v>1987</v>
      </c>
      <c r="B774" s="8">
        <v>46151</v>
      </c>
      <c r="C774" s="7" t="s">
        <v>15</v>
      </c>
      <c r="D774" s="7" t="s">
        <v>19</v>
      </c>
      <c r="E774" s="7" t="s">
        <v>3</v>
      </c>
      <c r="F774" s="7" t="s">
        <v>23</v>
      </c>
      <c r="G774" s="7" t="s">
        <v>34</v>
      </c>
      <c r="H774" s="7" t="s">
        <v>33</v>
      </c>
      <c r="I774" s="3">
        <v>1</v>
      </c>
      <c r="J774" s="5">
        <v>51.78</v>
      </c>
      <c r="K774" s="6">
        <v>0.1</v>
      </c>
      <c r="L774" s="5">
        <v>21.63</v>
      </c>
      <c r="M774" s="5">
        <f>I774*J774*(1-K774)</f>
        <v>46.602000000000004</v>
      </c>
      <c r="N774" s="5">
        <f>I774*L774</f>
        <v>21.63</v>
      </c>
      <c r="O774" s="5">
        <f>M774-N774</f>
        <v>24.972000000000005</v>
      </c>
      <c r="P774" s="2">
        <f>IFERROR(O774/M774,0)</f>
        <v>0.53585683017896235</v>
      </c>
      <c r="Q774" s="4">
        <f>YEAR(SalesDataTable[[#This Row],[Order Date]])</f>
        <v>2026</v>
      </c>
      <c r="R774" s="2" t="str">
        <f>"Q"&amp;ROUNDUP(MONTH(SalesDataTable[[#This Row],[Order Date]])/3,0)</f>
        <v>Q2</v>
      </c>
      <c r="S774" s="3">
        <f>MONTH(SalesDataTable[[#This Row],[Order Date]])</f>
        <v>5</v>
      </c>
      <c r="T774" s="2" t="str">
        <f>TEXT(SalesDataTable[[#This Row],[Order Date]],"mmm")</f>
        <v>May</v>
      </c>
    </row>
    <row r="775" spans="1:20" ht="15.75" x14ac:dyDescent="0.25">
      <c r="A775" s="9" t="s">
        <v>1986</v>
      </c>
      <c r="B775" s="8">
        <v>46151</v>
      </c>
      <c r="C775" s="7" t="s">
        <v>15</v>
      </c>
      <c r="D775" s="7" t="s">
        <v>61</v>
      </c>
      <c r="E775" s="7" t="s">
        <v>13</v>
      </c>
      <c r="F775" s="7" t="s">
        <v>23</v>
      </c>
      <c r="G775" s="7" t="s">
        <v>29</v>
      </c>
      <c r="H775" s="7" t="s">
        <v>39</v>
      </c>
      <c r="I775" s="3">
        <v>2</v>
      </c>
      <c r="J775" s="5">
        <v>46.25</v>
      </c>
      <c r="K775" s="6">
        <v>0</v>
      </c>
      <c r="L775" s="5">
        <v>18.12</v>
      </c>
      <c r="M775" s="5">
        <f>I775*J775*(1-K775)</f>
        <v>92.5</v>
      </c>
      <c r="N775" s="5">
        <f>I775*L775</f>
        <v>36.24</v>
      </c>
      <c r="O775" s="5">
        <f>M775-N775</f>
        <v>56.26</v>
      </c>
      <c r="P775" s="2">
        <f>IFERROR(O775/M775,0)</f>
        <v>0.60821621621621624</v>
      </c>
      <c r="Q775" s="4">
        <f>YEAR(SalesDataTable[[#This Row],[Order Date]])</f>
        <v>2026</v>
      </c>
      <c r="R775" s="2" t="str">
        <f>"Q"&amp;ROUNDUP(MONTH(SalesDataTable[[#This Row],[Order Date]])/3,0)</f>
        <v>Q2</v>
      </c>
      <c r="S775" s="3">
        <f>MONTH(SalesDataTable[[#This Row],[Order Date]])</f>
        <v>5</v>
      </c>
      <c r="T775" s="2" t="str">
        <f>TEXT(SalesDataTable[[#This Row],[Order Date]],"mmm")</f>
        <v>May</v>
      </c>
    </row>
    <row r="776" spans="1:20" ht="15.75" x14ac:dyDescent="0.25">
      <c r="A776" s="9" t="s">
        <v>1985</v>
      </c>
      <c r="B776" s="8">
        <v>46151</v>
      </c>
      <c r="C776" s="7" t="s">
        <v>42</v>
      </c>
      <c r="D776" s="7" t="s">
        <v>95</v>
      </c>
      <c r="E776" s="7" t="s">
        <v>3</v>
      </c>
      <c r="F776" s="7" t="s">
        <v>23</v>
      </c>
      <c r="G776" s="7" t="s">
        <v>26</v>
      </c>
      <c r="H776" s="7" t="s">
        <v>25</v>
      </c>
      <c r="I776" s="3">
        <v>3</v>
      </c>
      <c r="J776" s="5">
        <v>198.5</v>
      </c>
      <c r="K776" s="6">
        <v>0</v>
      </c>
      <c r="L776" s="5">
        <v>102.23</v>
      </c>
      <c r="M776" s="5">
        <f>I776*J776*(1-K776)</f>
        <v>595.5</v>
      </c>
      <c r="N776" s="5">
        <f>I776*L776</f>
        <v>306.69</v>
      </c>
      <c r="O776" s="5">
        <f>M776-N776</f>
        <v>288.81</v>
      </c>
      <c r="P776" s="2">
        <f>IFERROR(O776/M776,0)</f>
        <v>0.48498740554156172</v>
      </c>
      <c r="Q776" s="4">
        <f>YEAR(SalesDataTable[[#This Row],[Order Date]])</f>
        <v>2026</v>
      </c>
      <c r="R776" s="2" t="str">
        <f>"Q"&amp;ROUNDUP(MONTH(SalesDataTable[[#This Row],[Order Date]])/3,0)</f>
        <v>Q2</v>
      </c>
      <c r="S776" s="3">
        <f>MONTH(SalesDataTable[[#This Row],[Order Date]])</f>
        <v>5</v>
      </c>
      <c r="T776" s="2" t="str">
        <f>TEXT(SalesDataTable[[#This Row],[Order Date]],"mmm")</f>
        <v>May</v>
      </c>
    </row>
    <row r="777" spans="1:20" ht="15.75" x14ac:dyDescent="0.25">
      <c r="A777" s="9" t="s">
        <v>1984</v>
      </c>
      <c r="B777" s="8">
        <v>46151</v>
      </c>
      <c r="C777" s="7" t="s">
        <v>15</v>
      </c>
      <c r="D777" s="7" t="s">
        <v>61</v>
      </c>
      <c r="E777" s="7" t="s">
        <v>3</v>
      </c>
      <c r="F777" s="7" t="s">
        <v>2</v>
      </c>
      <c r="G777" s="7" t="s">
        <v>22</v>
      </c>
      <c r="H777" s="7" t="s">
        <v>92</v>
      </c>
      <c r="I777" s="3">
        <v>1</v>
      </c>
      <c r="J777" s="5">
        <v>152.80000000000001</v>
      </c>
      <c r="K777" s="6">
        <v>0.1</v>
      </c>
      <c r="L777" s="5">
        <v>77.67</v>
      </c>
      <c r="M777" s="5">
        <f>I777*J777*(1-K777)</f>
        <v>137.52000000000001</v>
      </c>
      <c r="N777" s="5">
        <f>I777*L777</f>
        <v>77.67</v>
      </c>
      <c r="O777" s="5">
        <f>M777-N777</f>
        <v>59.850000000000009</v>
      </c>
      <c r="P777" s="2">
        <f>IFERROR(O777/M777,0)</f>
        <v>0.43520942408376967</v>
      </c>
      <c r="Q777" s="4">
        <f>YEAR(SalesDataTable[[#This Row],[Order Date]])</f>
        <v>2026</v>
      </c>
      <c r="R777" s="2" t="str">
        <f>"Q"&amp;ROUNDUP(MONTH(SalesDataTable[[#This Row],[Order Date]])/3,0)</f>
        <v>Q2</v>
      </c>
      <c r="S777" s="3">
        <f>MONTH(SalesDataTable[[#This Row],[Order Date]])</f>
        <v>5</v>
      </c>
      <c r="T777" s="2" t="str">
        <f>TEXT(SalesDataTable[[#This Row],[Order Date]],"mmm")</f>
        <v>May</v>
      </c>
    </row>
    <row r="778" spans="1:20" ht="15.75" x14ac:dyDescent="0.25">
      <c r="A778" s="9" t="s">
        <v>1983</v>
      </c>
      <c r="B778" s="8">
        <v>46151</v>
      </c>
      <c r="C778" s="7" t="s">
        <v>9</v>
      </c>
      <c r="D778" s="7" t="s">
        <v>47</v>
      </c>
      <c r="E778" s="7" t="s">
        <v>3</v>
      </c>
      <c r="F778" s="7" t="s">
        <v>12</v>
      </c>
      <c r="G778" s="7" t="s">
        <v>29</v>
      </c>
      <c r="H778" s="7" t="s">
        <v>88</v>
      </c>
      <c r="I778" s="3">
        <v>2</v>
      </c>
      <c r="J778" s="5">
        <v>161.47999999999999</v>
      </c>
      <c r="K778" s="6">
        <v>0</v>
      </c>
      <c r="L778" s="5">
        <v>85.03</v>
      </c>
      <c r="M778" s="5">
        <f>I778*J778*(1-K778)</f>
        <v>322.95999999999998</v>
      </c>
      <c r="N778" s="5">
        <f>I778*L778</f>
        <v>170.06</v>
      </c>
      <c r="O778" s="5">
        <f>M778-N778</f>
        <v>152.89999999999998</v>
      </c>
      <c r="P778" s="2">
        <f>IFERROR(O778/M778,0)</f>
        <v>0.47343324250681196</v>
      </c>
      <c r="Q778" s="4">
        <f>YEAR(SalesDataTable[[#This Row],[Order Date]])</f>
        <v>2026</v>
      </c>
      <c r="R778" s="2" t="str">
        <f>"Q"&amp;ROUNDUP(MONTH(SalesDataTable[[#This Row],[Order Date]])/3,0)</f>
        <v>Q2</v>
      </c>
      <c r="S778" s="3">
        <f>MONTH(SalesDataTable[[#This Row],[Order Date]])</f>
        <v>5</v>
      </c>
      <c r="T778" s="2" t="str">
        <f>TEXT(SalesDataTable[[#This Row],[Order Date]],"mmm")</f>
        <v>May</v>
      </c>
    </row>
    <row r="779" spans="1:20" ht="15.75" x14ac:dyDescent="0.25">
      <c r="A779" s="9" t="s">
        <v>1982</v>
      </c>
      <c r="B779" s="8">
        <v>46151</v>
      </c>
      <c r="C779" s="7" t="s">
        <v>9</v>
      </c>
      <c r="D779" s="7" t="s">
        <v>30</v>
      </c>
      <c r="E779" s="7" t="s">
        <v>13</v>
      </c>
      <c r="F779" s="7" t="s">
        <v>23</v>
      </c>
      <c r="G779" s="7" t="s">
        <v>1</v>
      </c>
      <c r="H779" s="7" t="s">
        <v>11</v>
      </c>
      <c r="I779" s="3">
        <v>1</v>
      </c>
      <c r="J779" s="5">
        <v>82.86</v>
      </c>
      <c r="K779" s="6">
        <v>0</v>
      </c>
      <c r="L779" s="5">
        <v>42.67</v>
      </c>
      <c r="M779" s="5">
        <f>I779*J779*(1-K779)</f>
        <v>82.86</v>
      </c>
      <c r="N779" s="5">
        <f>I779*L779</f>
        <v>42.67</v>
      </c>
      <c r="O779" s="5">
        <f>M779-N779</f>
        <v>40.19</v>
      </c>
      <c r="P779" s="2">
        <f>IFERROR(O779/M779,0)</f>
        <v>0.48503499879314504</v>
      </c>
      <c r="Q779" s="4">
        <f>YEAR(SalesDataTable[[#This Row],[Order Date]])</f>
        <v>2026</v>
      </c>
      <c r="R779" s="2" t="str">
        <f>"Q"&amp;ROUNDUP(MONTH(SalesDataTable[[#This Row],[Order Date]])/3,0)</f>
        <v>Q2</v>
      </c>
      <c r="S779" s="3">
        <f>MONTH(SalesDataTable[[#This Row],[Order Date]])</f>
        <v>5</v>
      </c>
      <c r="T779" s="2" t="str">
        <f>TEXT(SalesDataTable[[#This Row],[Order Date]],"mmm")</f>
        <v>May</v>
      </c>
    </row>
    <row r="780" spans="1:20" ht="15.75" x14ac:dyDescent="0.25">
      <c r="A780" s="9" t="s">
        <v>1981</v>
      </c>
      <c r="B780" s="8">
        <v>46152</v>
      </c>
      <c r="C780" s="7" t="s">
        <v>15</v>
      </c>
      <c r="D780" s="7" t="s">
        <v>51</v>
      </c>
      <c r="E780" s="7" t="s">
        <v>3</v>
      </c>
      <c r="F780" s="7" t="s">
        <v>2</v>
      </c>
      <c r="G780" s="7" t="s">
        <v>34</v>
      </c>
      <c r="H780" s="7" t="s">
        <v>33</v>
      </c>
      <c r="I780" s="3">
        <v>1</v>
      </c>
      <c r="J780" s="5">
        <v>51.15</v>
      </c>
      <c r="K780" s="6">
        <v>0</v>
      </c>
      <c r="L780" s="5">
        <v>21.39</v>
      </c>
      <c r="M780" s="5">
        <f>I780*J780*(1-K780)</f>
        <v>51.15</v>
      </c>
      <c r="N780" s="5">
        <f>I780*L780</f>
        <v>21.39</v>
      </c>
      <c r="O780" s="5">
        <f>M780-N780</f>
        <v>29.759999999999998</v>
      </c>
      <c r="P780" s="2">
        <f>IFERROR(O780/M780,0)</f>
        <v>0.58181818181818179</v>
      </c>
      <c r="Q780" s="4">
        <f>YEAR(SalesDataTable[[#This Row],[Order Date]])</f>
        <v>2026</v>
      </c>
      <c r="R780" s="2" t="str">
        <f>"Q"&amp;ROUNDUP(MONTH(SalesDataTable[[#This Row],[Order Date]])/3,0)</f>
        <v>Q2</v>
      </c>
      <c r="S780" s="3">
        <f>MONTH(SalesDataTable[[#This Row],[Order Date]])</f>
        <v>5</v>
      </c>
      <c r="T780" s="2" t="str">
        <f>TEXT(SalesDataTable[[#This Row],[Order Date]],"mmm")</f>
        <v>May</v>
      </c>
    </row>
    <row r="781" spans="1:20" ht="15.75" x14ac:dyDescent="0.25">
      <c r="A781" s="9" t="s">
        <v>1980</v>
      </c>
      <c r="B781" s="8">
        <v>46152</v>
      </c>
      <c r="C781" s="7" t="s">
        <v>5</v>
      </c>
      <c r="D781" s="7" t="s">
        <v>66</v>
      </c>
      <c r="E781" s="7" t="s">
        <v>60</v>
      </c>
      <c r="F781" s="7" t="s">
        <v>12</v>
      </c>
      <c r="G781" s="7" t="s">
        <v>34</v>
      </c>
      <c r="H781" s="7" t="s">
        <v>33</v>
      </c>
      <c r="I781" s="3">
        <v>12</v>
      </c>
      <c r="J781" s="5">
        <v>50.53</v>
      </c>
      <c r="K781" s="6">
        <v>0.1</v>
      </c>
      <c r="L781" s="5">
        <v>22.09</v>
      </c>
      <c r="M781" s="5">
        <f>I781*J781*(1-K781)</f>
        <v>545.72400000000005</v>
      </c>
      <c r="N781" s="5">
        <f>I781*L781</f>
        <v>265.08</v>
      </c>
      <c r="O781" s="5">
        <f>M781-N781</f>
        <v>280.64400000000006</v>
      </c>
      <c r="P781" s="2">
        <f>IFERROR(O781/M781,0)</f>
        <v>0.5142599555819426</v>
      </c>
      <c r="Q781" s="4">
        <f>YEAR(SalesDataTable[[#This Row],[Order Date]])</f>
        <v>2026</v>
      </c>
      <c r="R781" s="2" t="str">
        <f>"Q"&amp;ROUNDUP(MONTH(SalesDataTable[[#This Row],[Order Date]])/3,0)</f>
        <v>Q2</v>
      </c>
      <c r="S781" s="3">
        <f>MONTH(SalesDataTable[[#This Row],[Order Date]])</f>
        <v>5</v>
      </c>
      <c r="T781" s="2" t="str">
        <f>TEXT(SalesDataTable[[#This Row],[Order Date]],"mmm")</f>
        <v>May</v>
      </c>
    </row>
    <row r="782" spans="1:20" ht="15.75" x14ac:dyDescent="0.25">
      <c r="A782" s="9" t="s">
        <v>1979</v>
      </c>
      <c r="B782" s="8">
        <v>46152</v>
      </c>
      <c r="C782" s="7" t="s">
        <v>9</v>
      </c>
      <c r="D782" s="7" t="s">
        <v>79</v>
      </c>
      <c r="E782" s="7" t="s">
        <v>18</v>
      </c>
      <c r="F782" s="7" t="s">
        <v>23</v>
      </c>
      <c r="G782" s="7" t="s">
        <v>1</v>
      </c>
      <c r="H782" s="7" t="s">
        <v>0</v>
      </c>
      <c r="I782" s="3">
        <v>2</v>
      </c>
      <c r="J782" s="5">
        <v>50.93</v>
      </c>
      <c r="K782" s="6">
        <v>0</v>
      </c>
      <c r="L782" s="5">
        <v>22.91</v>
      </c>
      <c r="M782" s="5">
        <f>I782*J782*(1-K782)</f>
        <v>101.86</v>
      </c>
      <c r="N782" s="5">
        <f>I782*L782</f>
        <v>45.82</v>
      </c>
      <c r="O782" s="5">
        <f>M782-N782</f>
        <v>56.04</v>
      </c>
      <c r="P782" s="2">
        <f>IFERROR(O782/M782,0)</f>
        <v>0.55016689573924993</v>
      </c>
      <c r="Q782" s="4">
        <f>YEAR(SalesDataTable[[#This Row],[Order Date]])</f>
        <v>2026</v>
      </c>
      <c r="R782" s="2" t="str">
        <f>"Q"&amp;ROUNDUP(MONTH(SalesDataTable[[#This Row],[Order Date]])/3,0)</f>
        <v>Q2</v>
      </c>
      <c r="S782" s="3">
        <f>MONTH(SalesDataTable[[#This Row],[Order Date]])</f>
        <v>5</v>
      </c>
      <c r="T782" s="2" t="str">
        <f>TEXT(SalesDataTable[[#This Row],[Order Date]],"mmm")</f>
        <v>May</v>
      </c>
    </row>
    <row r="783" spans="1:20" ht="15.75" x14ac:dyDescent="0.25">
      <c r="A783" s="9" t="s">
        <v>1978</v>
      </c>
      <c r="B783" s="8">
        <v>46152</v>
      </c>
      <c r="C783" s="7" t="s">
        <v>5</v>
      </c>
      <c r="D783" s="7" t="s">
        <v>69</v>
      </c>
      <c r="E783" s="7" t="s">
        <v>3</v>
      </c>
      <c r="F783" s="7" t="s">
        <v>23</v>
      </c>
      <c r="G783" s="7" t="s">
        <v>34</v>
      </c>
      <c r="H783" s="7" t="s">
        <v>33</v>
      </c>
      <c r="I783" s="3">
        <v>2</v>
      </c>
      <c r="J783" s="5">
        <v>50.79</v>
      </c>
      <c r="K783" s="6">
        <v>0.05</v>
      </c>
      <c r="L783" s="5">
        <v>21.83</v>
      </c>
      <c r="M783" s="5">
        <f>I783*J783*(1-K783)</f>
        <v>96.500999999999991</v>
      </c>
      <c r="N783" s="5">
        <f>I783*L783</f>
        <v>43.66</v>
      </c>
      <c r="O783" s="5">
        <f>M783-N783</f>
        <v>52.840999999999994</v>
      </c>
      <c r="P783" s="2">
        <f>IFERROR(O783/M783,0)</f>
        <v>0.54756945523880585</v>
      </c>
      <c r="Q783" s="4">
        <f>YEAR(SalesDataTable[[#This Row],[Order Date]])</f>
        <v>2026</v>
      </c>
      <c r="R783" s="2" t="str">
        <f>"Q"&amp;ROUNDUP(MONTH(SalesDataTable[[#This Row],[Order Date]])/3,0)</f>
        <v>Q2</v>
      </c>
      <c r="S783" s="3">
        <f>MONTH(SalesDataTable[[#This Row],[Order Date]])</f>
        <v>5</v>
      </c>
      <c r="T783" s="2" t="str">
        <f>TEXT(SalesDataTable[[#This Row],[Order Date]],"mmm")</f>
        <v>May</v>
      </c>
    </row>
    <row r="784" spans="1:20" ht="15.75" x14ac:dyDescent="0.25">
      <c r="A784" s="9" t="s">
        <v>1977</v>
      </c>
      <c r="B784" s="8">
        <v>46152</v>
      </c>
      <c r="C784" s="7" t="s">
        <v>15</v>
      </c>
      <c r="D784" s="7" t="s">
        <v>61</v>
      </c>
      <c r="E784" s="7" t="s">
        <v>3</v>
      </c>
      <c r="F784" s="7" t="s">
        <v>12</v>
      </c>
      <c r="G784" s="7" t="s">
        <v>29</v>
      </c>
      <c r="H784" s="7" t="s">
        <v>88</v>
      </c>
      <c r="I784" s="3">
        <v>5</v>
      </c>
      <c r="J784" s="5">
        <v>160.94</v>
      </c>
      <c r="K784" s="6">
        <v>0.1</v>
      </c>
      <c r="L784" s="5">
        <v>88.89</v>
      </c>
      <c r="M784" s="5">
        <f>I784*J784*(1-K784)</f>
        <v>724.23</v>
      </c>
      <c r="N784" s="5">
        <f>I784*L784</f>
        <v>444.45</v>
      </c>
      <c r="O784" s="5">
        <f>M784-N784</f>
        <v>279.78000000000003</v>
      </c>
      <c r="P784" s="2">
        <f>IFERROR(O784/M784,0)</f>
        <v>0.38631374011018604</v>
      </c>
      <c r="Q784" s="4">
        <f>YEAR(SalesDataTable[[#This Row],[Order Date]])</f>
        <v>2026</v>
      </c>
      <c r="R784" s="2" t="str">
        <f>"Q"&amp;ROUNDUP(MONTH(SalesDataTable[[#This Row],[Order Date]])/3,0)</f>
        <v>Q2</v>
      </c>
      <c r="S784" s="3">
        <f>MONTH(SalesDataTable[[#This Row],[Order Date]])</f>
        <v>5</v>
      </c>
      <c r="T784" s="2" t="str">
        <f>TEXT(SalesDataTable[[#This Row],[Order Date]],"mmm")</f>
        <v>May</v>
      </c>
    </row>
    <row r="785" spans="1:20" ht="15.75" x14ac:dyDescent="0.25">
      <c r="A785" s="9" t="s">
        <v>1976</v>
      </c>
      <c r="B785" s="8">
        <v>46152</v>
      </c>
      <c r="C785" s="7" t="s">
        <v>9</v>
      </c>
      <c r="D785" s="7" t="s">
        <v>79</v>
      </c>
      <c r="E785" s="7" t="s">
        <v>3</v>
      </c>
      <c r="F785" s="7" t="s">
        <v>23</v>
      </c>
      <c r="G785" s="7" t="s">
        <v>34</v>
      </c>
      <c r="H785" s="7" t="s">
        <v>74</v>
      </c>
      <c r="I785" s="3">
        <v>2</v>
      </c>
      <c r="J785" s="5">
        <v>36.409999999999997</v>
      </c>
      <c r="K785" s="6">
        <v>0</v>
      </c>
      <c r="L785" s="5">
        <v>13.92</v>
      </c>
      <c r="M785" s="5">
        <f>I785*J785*(1-K785)</f>
        <v>72.819999999999993</v>
      </c>
      <c r="N785" s="5">
        <f>I785*L785</f>
        <v>27.84</v>
      </c>
      <c r="O785" s="5">
        <f>M785-N785</f>
        <v>44.97999999999999</v>
      </c>
      <c r="P785" s="2">
        <f>IFERROR(O785/M785,0)</f>
        <v>0.61768744850315838</v>
      </c>
      <c r="Q785" s="4">
        <f>YEAR(SalesDataTable[[#This Row],[Order Date]])</f>
        <v>2026</v>
      </c>
      <c r="R785" s="2" t="str">
        <f>"Q"&amp;ROUNDUP(MONTH(SalesDataTable[[#This Row],[Order Date]])/3,0)</f>
        <v>Q2</v>
      </c>
      <c r="S785" s="3">
        <f>MONTH(SalesDataTable[[#This Row],[Order Date]])</f>
        <v>5</v>
      </c>
      <c r="T785" s="2" t="str">
        <f>TEXT(SalesDataTable[[#This Row],[Order Date]],"mmm")</f>
        <v>May</v>
      </c>
    </row>
    <row r="786" spans="1:20" ht="15.75" x14ac:dyDescent="0.25">
      <c r="A786" s="9" t="s">
        <v>1975</v>
      </c>
      <c r="B786" s="8">
        <v>46152</v>
      </c>
      <c r="C786" s="7" t="s">
        <v>15</v>
      </c>
      <c r="D786" s="7" t="s">
        <v>51</v>
      </c>
      <c r="E786" s="7" t="s">
        <v>18</v>
      </c>
      <c r="F786" s="7" t="s">
        <v>23</v>
      </c>
      <c r="G786" s="7" t="s">
        <v>22</v>
      </c>
      <c r="H786" s="7" t="s">
        <v>21</v>
      </c>
      <c r="I786" s="3">
        <v>2</v>
      </c>
      <c r="J786" s="5">
        <v>72.25</v>
      </c>
      <c r="K786" s="6">
        <v>0</v>
      </c>
      <c r="L786" s="5">
        <v>32.25</v>
      </c>
      <c r="M786" s="5">
        <f>I786*J786*(1-K786)</f>
        <v>144.5</v>
      </c>
      <c r="N786" s="5">
        <f>I786*L786</f>
        <v>64.5</v>
      </c>
      <c r="O786" s="5">
        <f>M786-N786</f>
        <v>80</v>
      </c>
      <c r="P786" s="2">
        <f>IFERROR(O786/M786,0)</f>
        <v>0.55363321799307963</v>
      </c>
      <c r="Q786" s="4">
        <f>YEAR(SalesDataTable[[#This Row],[Order Date]])</f>
        <v>2026</v>
      </c>
      <c r="R786" s="2" t="str">
        <f>"Q"&amp;ROUNDUP(MONTH(SalesDataTable[[#This Row],[Order Date]])/3,0)</f>
        <v>Q2</v>
      </c>
      <c r="S786" s="3">
        <f>MONTH(SalesDataTable[[#This Row],[Order Date]])</f>
        <v>5</v>
      </c>
      <c r="T786" s="2" t="str">
        <f>TEXT(SalesDataTable[[#This Row],[Order Date]],"mmm")</f>
        <v>May</v>
      </c>
    </row>
    <row r="787" spans="1:20" ht="15.75" x14ac:dyDescent="0.25">
      <c r="A787" s="9" t="s">
        <v>1974</v>
      </c>
      <c r="B787" s="8">
        <v>46152</v>
      </c>
      <c r="C787" s="7" t="s">
        <v>15</v>
      </c>
      <c r="D787" s="7" t="s">
        <v>61</v>
      </c>
      <c r="E787" s="7" t="s">
        <v>13</v>
      </c>
      <c r="F787" s="7" t="s">
        <v>2</v>
      </c>
      <c r="G787" s="7" t="s">
        <v>1</v>
      </c>
      <c r="H787" s="7" t="s">
        <v>7</v>
      </c>
      <c r="I787" s="3">
        <v>4</v>
      </c>
      <c r="J787" s="5">
        <v>103.36</v>
      </c>
      <c r="K787" s="6">
        <v>0</v>
      </c>
      <c r="L787" s="5">
        <v>51.59</v>
      </c>
      <c r="M787" s="5">
        <f>I787*J787*(1-K787)</f>
        <v>413.44</v>
      </c>
      <c r="N787" s="5">
        <f>I787*L787</f>
        <v>206.36</v>
      </c>
      <c r="O787" s="5">
        <f>M787-N787</f>
        <v>207.07999999999998</v>
      </c>
      <c r="P787" s="2">
        <f>IFERROR(O787/M787,0)</f>
        <v>0.50087074303405565</v>
      </c>
      <c r="Q787" s="4">
        <f>YEAR(SalesDataTable[[#This Row],[Order Date]])</f>
        <v>2026</v>
      </c>
      <c r="R787" s="2" t="str">
        <f>"Q"&amp;ROUNDUP(MONTH(SalesDataTable[[#This Row],[Order Date]])/3,0)</f>
        <v>Q2</v>
      </c>
      <c r="S787" s="3">
        <f>MONTH(SalesDataTable[[#This Row],[Order Date]])</f>
        <v>5</v>
      </c>
      <c r="T787" s="2" t="str">
        <f>TEXT(SalesDataTable[[#This Row],[Order Date]],"mmm")</f>
        <v>May</v>
      </c>
    </row>
    <row r="788" spans="1:20" ht="15.75" x14ac:dyDescent="0.25">
      <c r="A788" s="9" t="s">
        <v>1973</v>
      </c>
      <c r="B788" s="8">
        <v>46152</v>
      </c>
      <c r="C788" s="7" t="s">
        <v>5</v>
      </c>
      <c r="D788" s="7" t="s">
        <v>66</v>
      </c>
      <c r="E788" s="7" t="s">
        <v>60</v>
      </c>
      <c r="F788" s="7" t="s">
        <v>12</v>
      </c>
      <c r="G788" s="7" t="s">
        <v>22</v>
      </c>
      <c r="H788" s="7" t="s">
        <v>37</v>
      </c>
      <c r="I788" s="3">
        <v>4</v>
      </c>
      <c r="J788" s="5">
        <v>145.85</v>
      </c>
      <c r="K788" s="6">
        <v>0.15</v>
      </c>
      <c r="L788" s="5">
        <v>79.69</v>
      </c>
      <c r="M788" s="5">
        <f>I788*J788*(1-K788)</f>
        <v>495.89</v>
      </c>
      <c r="N788" s="5">
        <f>I788*L788</f>
        <v>318.76</v>
      </c>
      <c r="O788" s="5">
        <f>M788-N788</f>
        <v>177.13</v>
      </c>
      <c r="P788" s="2">
        <f>IFERROR(O788/M788,0)</f>
        <v>0.35719615237250196</v>
      </c>
      <c r="Q788" s="4">
        <f>YEAR(SalesDataTable[[#This Row],[Order Date]])</f>
        <v>2026</v>
      </c>
      <c r="R788" s="2" t="str">
        <f>"Q"&amp;ROUNDUP(MONTH(SalesDataTable[[#This Row],[Order Date]])/3,0)</f>
        <v>Q2</v>
      </c>
      <c r="S788" s="3">
        <f>MONTH(SalesDataTable[[#This Row],[Order Date]])</f>
        <v>5</v>
      </c>
      <c r="T788" s="2" t="str">
        <f>TEXT(SalesDataTable[[#This Row],[Order Date]],"mmm")</f>
        <v>May</v>
      </c>
    </row>
    <row r="789" spans="1:20" ht="15.75" x14ac:dyDescent="0.25">
      <c r="A789" s="9" t="s">
        <v>1972</v>
      </c>
      <c r="B789" s="8">
        <v>46153</v>
      </c>
      <c r="C789" s="7" t="s">
        <v>9</v>
      </c>
      <c r="D789" s="7" t="s">
        <v>8</v>
      </c>
      <c r="E789" s="7" t="s">
        <v>3</v>
      </c>
      <c r="F789" s="7" t="s">
        <v>23</v>
      </c>
      <c r="G789" s="7" t="s">
        <v>1</v>
      </c>
      <c r="H789" s="7" t="s">
        <v>7</v>
      </c>
      <c r="I789" s="3">
        <v>2</v>
      </c>
      <c r="J789" s="5">
        <v>100.49</v>
      </c>
      <c r="K789" s="6">
        <v>0.1</v>
      </c>
      <c r="L789" s="5">
        <v>50.11</v>
      </c>
      <c r="M789" s="5">
        <f>I789*J789*(1-K789)</f>
        <v>180.88200000000001</v>
      </c>
      <c r="N789" s="5">
        <f>I789*L789</f>
        <v>100.22</v>
      </c>
      <c r="O789" s="5">
        <f>M789-N789</f>
        <v>80.662000000000006</v>
      </c>
      <c r="P789" s="2">
        <f>IFERROR(O789/M789,0)</f>
        <v>0.44593713028383147</v>
      </c>
      <c r="Q789" s="4">
        <f>YEAR(SalesDataTable[[#This Row],[Order Date]])</f>
        <v>2026</v>
      </c>
      <c r="R789" s="2" t="str">
        <f>"Q"&amp;ROUNDUP(MONTH(SalesDataTable[[#This Row],[Order Date]])/3,0)</f>
        <v>Q2</v>
      </c>
      <c r="S789" s="3">
        <f>MONTH(SalesDataTable[[#This Row],[Order Date]])</f>
        <v>5</v>
      </c>
      <c r="T789" s="2" t="str">
        <f>TEXT(SalesDataTable[[#This Row],[Order Date]],"mmm")</f>
        <v>May</v>
      </c>
    </row>
    <row r="790" spans="1:20" ht="15.75" x14ac:dyDescent="0.25">
      <c r="A790" s="9" t="s">
        <v>1971</v>
      </c>
      <c r="B790" s="8">
        <v>46153</v>
      </c>
      <c r="C790" s="7" t="s">
        <v>5</v>
      </c>
      <c r="D790" s="7" t="s">
        <v>76</v>
      </c>
      <c r="E790" s="7" t="s">
        <v>60</v>
      </c>
      <c r="F790" s="7" t="s">
        <v>23</v>
      </c>
      <c r="G790" s="7" t="s">
        <v>26</v>
      </c>
      <c r="H790" s="7" t="s">
        <v>56</v>
      </c>
      <c r="I790" s="3">
        <v>4</v>
      </c>
      <c r="J790" s="5">
        <v>332.89</v>
      </c>
      <c r="K790" s="6">
        <v>0.1</v>
      </c>
      <c r="L790" s="5">
        <v>198.06</v>
      </c>
      <c r="M790" s="5">
        <f>I790*J790*(1-K790)</f>
        <v>1198.404</v>
      </c>
      <c r="N790" s="5">
        <f>I790*L790</f>
        <v>792.24</v>
      </c>
      <c r="O790" s="5">
        <f>M790-N790</f>
        <v>406.16399999999999</v>
      </c>
      <c r="P790" s="2">
        <f>IFERROR(O790/M790,0)</f>
        <v>0.33892076461694054</v>
      </c>
      <c r="Q790" s="4">
        <f>YEAR(SalesDataTable[[#This Row],[Order Date]])</f>
        <v>2026</v>
      </c>
      <c r="R790" s="2" t="str">
        <f>"Q"&amp;ROUNDUP(MONTH(SalesDataTable[[#This Row],[Order Date]])/3,0)</f>
        <v>Q2</v>
      </c>
      <c r="S790" s="3">
        <f>MONTH(SalesDataTable[[#This Row],[Order Date]])</f>
        <v>5</v>
      </c>
      <c r="T790" s="2" t="str">
        <f>TEXT(SalesDataTable[[#This Row],[Order Date]],"mmm")</f>
        <v>May</v>
      </c>
    </row>
    <row r="791" spans="1:20" ht="15.75" x14ac:dyDescent="0.25">
      <c r="A791" s="9" t="s">
        <v>1970</v>
      </c>
      <c r="B791" s="8">
        <v>46153</v>
      </c>
      <c r="C791" s="7" t="s">
        <v>9</v>
      </c>
      <c r="D791" s="7" t="s">
        <v>8</v>
      </c>
      <c r="E791" s="7" t="s">
        <v>3</v>
      </c>
      <c r="F791" s="7" t="s">
        <v>2</v>
      </c>
      <c r="G791" s="7" t="s">
        <v>22</v>
      </c>
      <c r="H791" s="7" t="s">
        <v>92</v>
      </c>
      <c r="I791" s="3">
        <v>1</v>
      </c>
      <c r="J791" s="5">
        <v>154.6</v>
      </c>
      <c r="K791" s="6">
        <v>0</v>
      </c>
      <c r="L791" s="5">
        <v>80.05</v>
      </c>
      <c r="M791" s="5">
        <f>I791*J791*(1-K791)</f>
        <v>154.6</v>
      </c>
      <c r="N791" s="5">
        <f>I791*L791</f>
        <v>80.05</v>
      </c>
      <c r="O791" s="5">
        <f>M791-N791</f>
        <v>74.55</v>
      </c>
      <c r="P791" s="2">
        <f>IFERROR(O791/M791,0)</f>
        <v>0.48221216041397152</v>
      </c>
      <c r="Q791" s="4">
        <f>YEAR(SalesDataTable[[#This Row],[Order Date]])</f>
        <v>2026</v>
      </c>
      <c r="R791" s="2" t="str">
        <f>"Q"&amp;ROUNDUP(MONTH(SalesDataTable[[#This Row],[Order Date]])/3,0)</f>
        <v>Q2</v>
      </c>
      <c r="S791" s="3">
        <f>MONTH(SalesDataTable[[#This Row],[Order Date]])</f>
        <v>5</v>
      </c>
      <c r="T791" s="2" t="str">
        <f>TEXT(SalesDataTable[[#This Row],[Order Date]],"mmm")</f>
        <v>May</v>
      </c>
    </row>
    <row r="792" spans="1:20" ht="15.75" x14ac:dyDescent="0.25">
      <c r="A792" s="9" t="s">
        <v>1969</v>
      </c>
      <c r="B792" s="8">
        <v>46153</v>
      </c>
      <c r="C792" s="7" t="s">
        <v>15</v>
      </c>
      <c r="D792" s="7" t="s">
        <v>51</v>
      </c>
      <c r="E792" s="7" t="s">
        <v>18</v>
      </c>
      <c r="F792" s="7" t="s">
        <v>23</v>
      </c>
      <c r="G792" s="7" t="s">
        <v>1</v>
      </c>
      <c r="H792" s="7" t="s">
        <v>11</v>
      </c>
      <c r="I792" s="3">
        <v>1</v>
      </c>
      <c r="J792" s="5">
        <v>83.23</v>
      </c>
      <c r="K792" s="6">
        <v>0.05</v>
      </c>
      <c r="L792" s="5">
        <v>43.82</v>
      </c>
      <c r="M792" s="5">
        <f>I792*J792*(1-K792)</f>
        <v>79.0685</v>
      </c>
      <c r="N792" s="5">
        <f>I792*L792</f>
        <v>43.82</v>
      </c>
      <c r="O792" s="5">
        <f>M792-N792</f>
        <v>35.2485</v>
      </c>
      <c r="P792" s="2">
        <f>IFERROR(O792/M792,0)</f>
        <v>0.44579699880483376</v>
      </c>
      <c r="Q792" s="4">
        <f>YEAR(SalesDataTable[[#This Row],[Order Date]])</f>
        <v>2026</v>
      </c>
      <c r="R792" s="2" t="str">
        <f>"Q"&amp;ROUNDUP(MONTH(SalesDataTable[[#This Row],[Order Date]])/3,0)</f>
        <v>Q2</v>
      </c>
      <c r="S792" s="3">
        <f>MONTH(SalesDataTable[[#This Row],[Order Date]])</f>
        <v>5</v>
      </c>
      <c r="T792" s="2" t="str">
        <f>TEXT(SalesDataTable[[#This Row],[Order Date]],"mmm")</f>
        <v>May</v>
      </c>
    </row>
    <row r="793" spans="1:20" ht="15.75" x14ac:dyDescent="0.25">
      <c r="A793" s="9" t="s">
        <v>1968</v>
      </c>
      <c r="B793" s="8">
        <v>46153</v>
      </c>
      <c r="C793" s="7" t="s">
        <v>9</v>
      </c>
      <c r="D793" s="7" t="s">
        <v>8</v>
      </c>
      <c r="E793" s="7" t="s">
        <v>18</v>
      </c>
      <c r="F793" s="7" t="s">
        <v>23</v>
      </c>
      <c r="G793" s="7" t="s">
        <v>29</v>
      </c>
      <c r="H793" s="7" t="s">
        <v>39</v>
      </c>
      <c r="I793" s="3">
        <v>3</v>
      </c>
      <c r="J793" s="5">
        <v>46.23</v>
      </c>
      <c r="K793" s="6">
        <v>0</v>
      </c>
      <c r="L793" s="5">
        <v>18.47</v>
      </c>
      <c r="M793" s="5">
        <f>I793*J793*(1-K793)</f>
        <v>138.69</v>
      </c>
      <c r="N793" s="5">
        <f>I793*L793</f>
        <v>55.41</v>
      </c>
      <c r="O793" s="5">
        <f>M793-N793</f>
        <v>83.28</v>
      </c>
      <c r="P793" s="2">
        <f>IFERROR(O793/M793,0)</f>
        <v>0.60047588146225395</v>
      </c>
      <c r="Q793" s="4">
        <f>YEAR(SalesDataTable[[#This Row],[Order Date]])</f>
        <v>2026</v>
      </c>
      <c r="R793" s="2" t="str">
        <f>"Q"&amp;ROUNDUP(MONTH(SalesDataTable[[#This Row],[Order Date]])/3,0)</f>
        <v>Q2</v>
      </c>
      <c r="S793" s="3">
        <f>MONTH(SalesDataTable[[#This Row],[Order Date]])</f>
        <v>5</v>
      </c>
      <c r="T793" s="2" t="str">
        <f>TEXT(SalesDataTable[[#This Row],[Order Date]],"mmm")</f>
        <v>May</v>
      </c>
    </row>
    <row r="794" spans="1:20" ht="15.75" x14ac:dyDescent="0.25">
      <c r="A794" s="9" t="s">
        <v>1967</v>
      </c>
      <c r="B794" s="8">
        <v>46153</v>
      </c>
      <c r="C794" s="7" t="s">
        <v>15</v>
      </c>
      <c r="D794" s="7" t="s">
        <v>14</v>
      </c>
      <c r="E794" s="7" t="s">
        <v>18</v>
      </c>
      <c r="F794" s="7" t="s">
        <v>23</v>
      </c>
      <c r="G794" s="7" t="s">
        <v>26</v>
      </c>
      <c r="H794" s="7" t="s">
        <v>50</v>
      </c>
      <c r="I794" s="3">
        <v>1</v>
      </c>
      <c r="J794" s="5">
        <v>125.3</v>
      </c>
      <c r="K794" s="6">
        <v>0.05</v>
      </c>
      <c r="L794" s="5">
        <v>59.62</v>
      </c>
      <c r="M794" s="5">
        <f>I794*J794*(1-K794)</f>
        <v>119.035</v>
      </c>
      <c r="N794" s="5">
        <f>I794*L794</f>
        <v>59.62</v>
      </c>
      <c r="O794" s="5">
        <f>M794-N794</f>
        <v>59.414999999999999</v>
      </c>
      <c r="P794" s="2">
        <f>IFERROR(O794/M794,0)</f>
        <v>0.49913890872432476</v>
      </c>
      <c r="Q794" s="4">
        <f>YEAR(SalesDataTable[[#This Row],[Order Date]])</f>
        <v>2026</v>
      </c>
      <c r="R794" s="2" t="str">
        <f>"Q"&amp;ROUNDUP(MONTH(SalesDataTable[[#This Row],[Order Date]])/3,0)</f>
        <v>Q2</v>
      </c>
      <c r="S794" s="3">
        <f>MONTH(SalesDataTable[[#This Row],[Order Date]])</f>
        <v>5</v>
      </c>
      <c r="T794" s="2" t="str">
        <f>TEXT(SalesDataTable[[#This Row],[Order Date]],"mmm")</f>
        <v>May</v>
      </c>
    </row>
    <row r="795" spans="1:20" ht="15.75" x14ac:dyDescent="0.25">
      <c r="A795" s="9" t="s">
        <v>1966</v>
      </c>
      <c r="B795" s="8">
        <v>46153</v>
      </c>
      <c r="C795" s="7" t="s">
        <v>9</v>
      </c>
      <c r="D795" s="7" t="s">
        <v>8</v>
      </c>
      <c r="E795" s="7" t="s">
        <v>3</v>
      </c>
      <c r="F795" s="7" t="s">
        <v>12</v>
      </c>
      <c r="G795" s="7" t="s">
        <v>29</v>
      </c>
      <c r="H795" s="7" t="s">
        <v>28</v>
      </c>
      <c r="I795" s="3">
        <v>1</v>
      </c>
      <c r="J795" s="5">
        <v>36.159999999999997</v>
      </c>
      <c r="K795" s="6">
        <v>0.1</v>
      </c>
      <c r="L795" s="5">
        <v>13.38</v>
      </c>
      <c r="M795" s="5">
        <f>I795*J795*(1-K795)</f>
        <v>32.543999999999997</v>
      </c>
      <c r="N795" s="5">
        <f>I795*L795</f>
        <v>13.38</v>
      </c>
      <c r="O795" s="5">
        <f>M795-N795</f>
        <v>19.163999999999994</v>
      </c>
      <c r="P795" s="2">
        <f>IFERROR(O795/M795,0)</f>
        <v>0.58886430678466062</v>
      </c>
      <c r="Q795" s="4">
        <f>YEAR(SalesDataTable[[#This Row],[Order Date]])</f>
        <v>2026</v>
      </c>
      <c r="R795" s="2" t="str">
        <f>"Q"&amp;ROUNDUP(MONTH(SalesDataTable[[#This Row],[Order Date]])/3,0)</f>
        <v>Q2</v>
      </c>
      <c r="S795" s="3">
        <f>MONTH(SalesDataTable[[#This Row],[Order Date]])</f>
        <v>5</v>
      </c>
      <c r="T795" s="2" t="str">
        <f>TEXT(SalesDataTable[[#This Row],[Order Date]],"mmm")</f>
        <v>May</v>
      </c>
    </row>
    <row r="796" spans="1:20" ht="15.75" x14ac:dyDescent="0.25">
      <c r="A796" s="9" t="s">
        <v>1965</v>
      </c>
      <c r="B796" s="8">
        <v>46153</v>
      </c>
      <c r="C796" s="7" t="s">
        <v>15</v>
      </c>
      <c r="D796" s="7" t="s">
        <v>19</v>
      </c>
      <c r="E796" s="7" t="s">
        <v>3</v>
      </c>
      <c r="F796" s="7" t="s">
        <v>23</v>
      </c>
      <c r="G796" s="7" t="s">
        <v>26</v>
      </c>
      <c r="H796" s="7" t="s">
        <v>50</v>
      </c>
      <c r="I796" s="3">
        <v>1</v>
      </c>
      <c r="J796" s="5">
        <v>121.41</v>
      </c>
      <c r="K796" s="6">
        <v>0.05</v>
      </c>
      <c r="L796" s="5">
        <v>60.75</v>
      </c>
      <c r="M796" s="5">
        <f>I796*J796*(1-K796)</f>
        <v>115.33949999999999</v>
      </c>
      <c r="N796" s="5">
        <f>I796*L796</f>
        <v>60.75</v>
      </c>
      <c r="O796" s="5">
        <f>M796-N796</f>
        <v>54.589499999999987</v>
      </c>
      <c r="P796" s="2">
        <f>IFERROR(O796/M796,0)</f>
        <v>0.47329405797666879</v>
      </c>
      <c r="Q796" s="4">
        <f>YEAR(SalesDataTable[[#This Row],[Order Date]])</f>
        <v>2026</v>
      </c>
      <c r="R796" s="2" t="str">
        <f>"Q"&amp;ROUNDUP(MONTH(SalesDataTable[[#This Row],[Order Date]])/3,0)</f>
        <v>Q2</v>
      </c>
      <c r="S796" s="3">
        <f>MONTH(SalesDataTable[[#This Row],[Order Date]])</f>
        <v>5</v>
      </c>
      <c r="T796" s="2" t="str">
        <f>TEXT(SalesDataTable[[#This Row],[Order Date]],"mmm")</f>
        <v>May</v>
      </c>
    </row>
    <row r="797" spans="1:20" ht="15.75" x14ac:dyDescent="0.25">
      <c r="A797" s="9" t="s">
        <v>1964</v>
      </c>
      <c r="B797" s="8">
        <v>46153</v>
      </c>
      <c r="C797" s="7" t="s">
        <v>42</v>
      </c>
      <c r="D797" s="7" t="s">
        <v>95</v>
      </c>
      <c r="E797" s="7" t="s">
        <v>13</v>
      </c>
      <c r="F797" s="7" t="s">
        <v>2</v>
      </c>
      <c r="G797" s="7" t="s">
        <v>29</v>
      </c>
      <c r="H797" s="7" t="s">
        <v>72</v>
      </c>
      <c r="I797" s="3">
        <v>3</v>
      </c>
      <c r="J797" s="5">
        <v>132.58000000000001</v>
      </c>
      <c r="K797" s="6">
        <v>0.1</v>
      </c>
      <c r="L797" s="5">
        <v>67.88</v>
      </c>
      <c r="M797" s="5">
        <f>I797*J797*(1-K797)</f>
        <v>357.96600000000001</v>
      </c>
      <c r="N797" s="5">
        <f>I797*L797</f>
        <v>203.64</v>
      </c>
      <c r="O797" s="5">
        <f>M797-N797</f>
        <v>154.32600000000002</v>
      </c>
      <c r="P797" s="2">
        <f>IFERROR(O797/M797,0)</f>
        <v>0.43111915656794225</v>
      </c>
      <c r="Q797" s="4">
        <f>YEAR(SalesDataTable[[#This Row],[Order Date]])</f>
        <v>2026</v>
      </c>
      <c r="R797" s="2" t="str">
        <f>"Q"&amp;ROUNDUP(MONTH(SalesDataTable[[#This Row],[Order Date]])/3,0)</f>
        <v>Q2</v>
      </c>
      <c r="S797" s="3">
        <f>MONTH(SalesDataTable[[#This Row],[Order Date]])</f>
        <v>5</v>
      </c>
      <c r="T797" s="2" t="str">
        <f>TEXT(SalesDataTable[[#This Row],[Order Date]],"mmm")</f>
        <v>May</v>
      </c>
    </row>
    <row r="798" spans="1:20" ht="15.75" x14ac:dyDescent="0.25">
      <c r="A798" s="9" t="s">
        <v>1963</v>
      </c>
      <c r="B798" s="8">
        <v>46154</v>
      </c>
      <c r="C798" s="7" t="s">
        <v>9</v>
      </c>
      <c r="D798" s="7" t="s">
        <v>79</v>
      </c>
      <c r="E798" s="7" t="s">
        <v>13</v>
      </c>
      <c r="F798" s="7" t="s">
        <v>23</v>
      </c>
      <c r="G798" s="7" t="s">
        <v>26</v>
      </c>
      <c r="H798" s="7" t="s">
        <v>65</v>
      </c>
      <c r="I798" s="3">
        <v>2</v>
      </c>
      <c r="J798" s="5">
        <v>81.11</v>
      </c>
      <c r="K798" s="6">
        <v>0.05</v>
      </c>
      <c r="L798" s="5">
        <v>40.049999999999997</v>
      </c>
      <c r="M798" s="5">
        <f>I798*J798*(1-K798)</f>
        <v>154.10899999999998</v>
      </c>
      <c r="N798" s="5">
        <f>I798*L798</f>
        <v>80.099999999999994</v>
      </c>
      <c r="O798" s="5">
        <f>M798-N798</f>
        <v>74.008999999999986</v>
      </c>
      <c r="P798" s="2">
        <f>IFERROR(O798/M798,0)</f>
        <v>0.48023801335418437</v>
      </c>
      <c r="Q798" s="4">
        <f>YEAR(SalesDataTable[[#This Row],[Order Date]])</f>
        <v>2026</v>
      </c>
      <c r="R798" s="2" t="str">
        <f>"Q"&amp;ROUNDUP(MONTH(SalesDataTable[[#This Row],[Order Date]])/3,0)</f>
        <v>Q2</v>
      </c>
      <c r="S798" s="3">
        <f>MONTH(SalesDataTable[[#This Row],[Order Date]])</f>
        <v>5</v>
      </c>
      <c r="T798" s="2" t="str">
        <f>TEXT(SalesDataTable[[#This Row],[Order Date]],"mmm")</f>
        <v>May</v>
      </c>
    </row>
    <row r="799" spans="1:20" ht="15.75" x14ac:dyDescent="0.25">
      <c r="A799" s="9" t="s">
        <v>1962</v>
      </c>
      <c r="B799" s="8">
        <v>46154</v>
      </c>
      <c r="C799" s="7" t="s">
        <v>9</v>
      </c>
      <c r="D799" s="7" t="s">
        <v>47</v>
      </c>
      <c r="E799" s="7" t="s">
        <v>18</v>
      </c>
      <c r="F799" s="7" t="s">
        <v>12</v>
      </c>
      <c r="G799" s="7" t="s">
        <v>1</v>
      </c>
      <c r="H799" s="7" t="s">
        <v>7</v>
      </c>
      <c r="I799" s="3">
        <v>3</v>
      </c>
      <c r="J799" s="5">
        <v>104.54</v>
      </c>
      <c r="K799" s="6">
        <v>0</v>
      </c>
      <c r="L799" s="5">
        <v>51.45</v>
      </c>
      <c r="M799" s="5">
        <f>I799*J799*(1-K799)</f>
        <v>313.62</v>
      </c>
      <c r="N799" s="5">
        <f>I799*L799</f>
        <v>154.35000000000002</v>
      </c>
      <c r="O799" s="5">
        <f>M799-N799</f>
        <v>159.26999999999998</v>
      </c>
      <c r="P799" s="2">
        <f>IFERROR(O799/M799,0)</f>
        <v>0.50784388750717424</v>
      </c>
      <c r="Q799" s="4">
        <f>YEAR(SalesDataTable[[#This Row],[Order Date]])</f>
        <v>2026</v>
      </c>
      <c r="R799" s="2" t="str">
        <f>"Q"&amp;ROUNDUP(MONTH(SalesDataTable[[#This Row],[Order Date]])/3,0)</f>
        <v>Q2</v>
      </c>
      <c r="S799" s="3">
        <f>MONTH(SalesDataTable[[#This Row],[Order Date]])</f>
        <v>5</v>
      </c>
      <c r="T799" s="2" t="str">
        <f>TEXT(SalesDataTable[[#This Row],[Order Date]],"mmm")</f>
        <v>May</v>
      </c>
    </row>
    <row r="800" spans="1:20" ht="15.75" x14ac:dyDescent="0.25">
      <c r="A800" s="9" t="s">
        <v>1961</v>
      </c>
      <c r="B800" s="8">
        <v>46154</v>
      </c>
      <c r="C800" s="7" t="s">
        <v>5</v>
      </c>
      <c r="D800" s="7" t="s">
        <v>76</v>
      </c>
      <c r="E800" s="7" t="s">
        <v>13</v>
      </c>
      <c r="F800" s="7" t="s">
        <v>2</v>
      </c>
      <c r="G800" s="7" t="s">
        <v>22</v>
      </c>
      <c r="H800" s="7" t="s">
        <v>37</v>
      </c>
      <c r="I800" s="3">
        <v>3</v>
      </c>
      <c r="J800" s="5">
        <v>143.87</v>
      </c>
      <c r="K800" s="6">
        <v>0</v>
      </c>
      <c r="L800" s="5">
        <v>79.2</v>
      </c>
      <c r="M800" s="5">
        <f>I800*J800*(1-K800)</f>
        <v>431.61</v>
      </c>
      <c r="N800" s="5">
        <f>I800*L800</f>
        <v>237.60000000000002</v>
      </c>
      <c r="O800" s="5">
        <f>M800-N800</f>
        <v>194.01</v>
      </c>
      <c r="P800" s="2">
        <f>IFERROR(O800/M800,0)</f>
        <v>0.44950302356293875</v>
      </c>
      <c r="Q800" s="4">
        <f>YEAR(SalesDataTable[[#This Row],[Order Date]])</f>
        <v>2026</v>
      </c>
      <c r="R800" s="2" t="str">
        <f>"Q"&amp;ROUNDUP(MONTH(SalesDataTable[[#This Row],[Order Date]])/3,0)</f>
        <v>Q2</v>
      </c>
      <c r="S800" s="3">
        <f>MONTH(SalesDataTable[[#This Row],[Order Date]])</f>
        <v>5</v>
      </c>
      <c r="T800" s="2" t="str">
        <f>TEXT(SalesDataTable[[#This Row],[Order Date]],"mmm")</f>
        <v>May</v>
      </c>
    </row>
    <row r="801" spans="1:20" ht="15.75" x14ac:dyDescent="0.25">
      <c r="A801" s="9" t="s">
        <v>1960</v>
      </c>
      <c r="B801" s="8">
        <v>46154</v>
      </c>
      <c r="C801" s="7" t="s">
        <v>15</v>
      </c>
      <c r="D801" s="7" t="s">
        <v>19</v>
      </c>
      <c r="E801" s="7" t="s">
        <v>3</v>
      </c>
      <c r="F801" s="7" t="s">
        <v>23</v>
      </c>
      <c r="G801" s="7" t="s">
        <v>29</v>
      </c>
      <c r="H801" s="7" t="s">
        <v>28</v>
      </c>
      <c r="I801" s="3">
        <v>1</v>
      </c>
      <c r="J801" s="5">
        <v>36.950000000000003</v>
      </c>
      <c r="K801" s="6">
        <v>0.1</v>
      </c>
      <c r="L801" s="5">
        <v>13.26</v>
      </c>
      <c r="M801" s="5">
        <f>I801*J801*(1-K801)</f>
        <v>33.255000000000003</v>
      </c>
      <c r="N801" s="5">
        <f>I801*L801</f>
        <v>13.26</v>
      </c>
      <c r="O801" s="5">
        <f>M801-N801</f>
        <v>19.995000000000005</v>
      </c>
      <c r="P801" s="2">
        <f>IFERROR(O801/M801,0)</f>
        <v>0.60126296797474077</v>
      </c>
      <c r="Q801" s="4">
        <f>YEAR(SalesDataTable[[#This Row],[Order Date]])</f>
        <v>2026</v>
      </c>
      <c r="R801" s="2" t="str">
        <f>"Q"&amp;ROUNDUP(MONTH(SalesDataTable[[#This Row],[Order Date]])/3,0)</f>
        <v>Q2</v>
      </c>
      <c r="S801" s="3">
        <f>MONTH(SalesDataTable[[#This Row],[Order Date]])</f>
        <v>5</v>
      </c>
      <c r="T801" s="2" t="str">
        <f>TEXT(SalesDataTable[[#This Row],[Order Date]],"mmm")</f>
        <v>May</v>
      </c>
    </row>
    <row r="802" spans="1:20" ht="15.75" x14ac:dyDescent="0.25">
      <c r="A802" s="9" t="s">
        <v>1959</v>
      </c>
      <c r="B802" s="8">
        <v>46154</v>
      </c>
      <c r="C802" s="7" t="s">
        <v>5</v>
      </c>
      <c r="D802" s="7" t="s">
        <v>69</v>
      </c>
      <c r="E802" s="7" t="s">
        <v>3</v>
      </c>
      <c r="F802" s="7" t="s">
        <v>2</v>
      </c>
      <c r="G802" s="7" t="s">
        <v>26</v>
      </c>
      <c r="H802" s="7" t="s">
        <v>50</v>
      </c>
      <c r="I802" s="3">
        <v>1</v>
      </c>
      <c r="J802" s="5">
        <v>121.38</v>
      </c>
      <c r="K802" s="6">
        <v>0</v>
      </c>
      <c r="L802" s="5">
        <v>59.68</v>
      </c>
      <c r="M802" s="5">
        <f>I802*J802*(1-K802)</f>
        <v>121.38</v>
      </c>
      <c r="N802" s="5">
        <f>I802*L802</f>
        <v>59.68</v>
      </c>
      <c r="O802" s="5">
        <f>M802-N802</f>
        <v>61.699999999999996</v>
      </c>
      <c r="P802" s="2">
        <f>IFERROR(O802/M802,0)</f>
        <v>0.50832097544900312</v>
      </c>
      <c r="Q802" s="4">
        <f>YEAR(SalesDataTable[[#This Row],[Order Date]])</f>
        <v>2026</v>
      </c>
      <c r="R802" s="2" t="str">
        <f>"Q"&amp;ROUNDUP(MONTH(SalesDataTable[[#This Row],[Order Date]])/3,0)</f>
        <v>Q2</v>
      </c>
      <c r="S802" s="3">
        <f>MONTH(SalesDataTable[[#This Row],[Order Date]])</f>
        <v>5</v>
      </c>
      <c r="T802" s="2" t="str">
        <f>TEXT(SalesDataTable[[#This Row],[Order Date]],"mmm")</f>
        <v>May</v>
      </c>
    </row>
    <row r="803" spans="1:20" ht="15.75" x14ac:dyDescent="0.25">
      <c r="A803" s="9" t="s">
        <v>1958</v>
      </c>
      <c r="B803" s="8">
        <v>46154</v>
      </c>
      <c r="C803" s="7" t="s">
        <v>15</v>
      </c>
      <c r="D803" s="7" t="s">
        <v>61</v>
      </c>
      <c r="E803" s="7" t="s">
        <v>3</v>
      </c>
      <c r="F803" s="7" t="s">
        <v>23</v>
      </c>
      <c r="G803" s="7" t="s">
        <v>34</v>
      </c>
      <c r="H803" s="7" t="s">
        <v>83</v>
      </c>
      <c r="I803" s="3">
        <v>2</v>
      </c>
      <c r="J803" s="5">
        <v>39.79</v>
      </c>
      <c r="K803" s="6">
        <v>0.1</v>
      </c>
      <c r="L803" s="5">
        <v>14.33</v>
      </c>
      <c r="M803" s="5">
        <f>I803*J803*(1-K803)</f>
        <v>71.622</v>
      </c>
      <c r="N803" s="5">
        <f>I803*L803</f>
        <v>28.66</v>
      </c>
      <c r="O803" s="5">
        <f>M803-N803</f>
        <v>42.962000000000003</v>
      </c>
      <c r="P803" s="2">
        <f>IFERROR(O803/M803,0)</f>
        <v>0.59984362346764963</v>
      </c>
      <c r="Q803" s="4">
        <f>YEAR(SalesDataTable[[#This Row],[Order Date]])</f>
        <v>2026</v>
      </c>
      <c r="R803" s="2" t="str">
        <f>"Q"&amp;ROUNDUP(MONTH(SalesDataTable[[#This Row],[Order Date]])/3,0)</f>
        <v>Q2</v>
      </c>
      <c r="S803" s="3">
        <f>MONTH(SalesDataTable[[#This Row],[Order Date]])</f>
        <v>5</v>
      </c>
      <c r="T803" s="2" t="str">
        <f>TEXT(SalesDataTable[[#This Row],[Order Date]],"mmm")</f>
        <v>May</v>
      </c>
    </row>
    <row r="804" spans="1:20" ht="15.75" x14ac:dyDescent="0.25">
      <c r="A804" s="9" t="s">
        <v>1957</v>
      </c>
      <c r="B804" s="8">
        <v>46154</v>
      </c>
      <c r="C804" s="7" t="s">
        <v>42</v>
      </c>
      <c r="D804" s="7" t="s">
        <v>41</v>
      </c>
      <c r="E804" s="7" t="s">
        <v>13</v>
      </c>
      <c r="F804" s="7" t="s">
        <v>23</v>
      </c>
      <c r="G804" s="7" t="s">
        <v>1</v>
      </c>
      <c r="H804" s="7" t="s">
        <v>0</v>
      </c>
      <c r="I804" s="3">
        <v>4</v>
      </c>
      <c r="J804" s="5">
        <v>51.31</v>
      </c>
      <c r="K804" s="6">
        <v>0</v>
      </c>
      <c r="L804" s="5">
        <v>22.19</v>
      </c>
      <c r="M804" s="5">
        <f>I804*J804*(1-K804)</f>
        <v>205.24</v>
      </c>
      <c r="N804" s="5">
        <f>I804*L804</f>
        <v>88.76</v>
      </c>
      <c r="O804" s="5">
        <f>M804-N804</f>
        <v>116.48</v>
      </c>
      <c r="P804" s="2">
        <f>IFERROR(O804/M804,0)</f>
        <v>0.56753069577080495</v>
      </c>
      <c r="Q804" s="4">
        <f>YEAR(SalesDataTable[[#This Row],[Order Date]])</f>
        <v>2026</v>
      </c>
      <c r="R804" s="2" t="str">
        <f>"Q"&amp;ROUNDUP(MONTH(SalesDataTable[[#This Row],[Order Date]])/3,0)</f>
        <v>Q2</v>
      </c>
      <c r="S804" s="3">
        <f>MONTH(SalesDataTable[[#This Row],[Order Date]])</f>
        <v>5</v>
      </c>
      <c r="T804" s="2" t="str">
        <f>TEXT(SalesDataTable[[#This Row],[Order Date]],"mmm")</f>
        <v>May</v>
      </c>
    </row>
    <row r="805" spans="1:20" ht="15.75" x14ac:dyDescent="0.25">
      <c r="A805" s="9" t="s">
        <v>1956</v>
      </c>
      <c r="B805" s="8">
        <v>46154</v>
      </c>
      <c r="C805" s="7" t="s">
        <v>15</v>
      </c>
      <c r="D805" s="7" t="s">
        <v>14</v>
      </c>
      <c r="E805" s="7" t="s">
        <v>3</v>
      </c>
      <c r="F805" s="7" t="s">
        <v>23</v>
      </c>
      <c r="G805" s="7" t="s">
        <v>34</v>
      </c>
      <c r="H805" s="7" t="s">
        <v>33</v>
      </c>
      <c r="I805" s="3">
        <v>2</v>
      </c>
      <c r="J805" s="5">
        <v>51.15</v>
      </c>
      <c r="K805" s="6">
        <v>0</v>
      </c>
      <c r="L805" s="5">
        <v>22.53</v>
      </c>
      <c r="M805" s="5">
        <f>I805*J805*(1-K805)</f>
        <v>102.3</v>
      </c>
      <c r="N805" s="5">
        <f>I805*L805</f>
        <v>45.06</v>
      </c>
      <c r="O805" s="5">
        <f>M805-N805</f>
        <v>57.239999999999995</v>
      </c>
      <c r="P805" s="2">
        <f>IFERROR(O805/M805,0)</f>
        <v>0.55953079178885623</v>
      </c>
      <c r="Q805" s="4">
        <f>YEAR(SalesDataTable[[#This Row],[Order Date]])</f>
        <v>2026</v>
      </c>
      <c r="R805" s="2" t="str">
        <f>"Q"&amp;ROUNDUP(MONTH(SalesDataTable[[#This Row],[Order Date]])/3,0)</f>
        <v>Q2</v>
      </c>
      <c r="S805" s="3">
        <f>MONTH(SalesDataTable[[#This Row],[Order Date]])</f>
        <v>5</v>
      </c>
      <c r="T805" s="2" t="str">
        <f>TEXT(SalesDataTable[[#This Row],[Order Date]],"mmm")</f>
        <v>May</v>
      </c>
    </row>
    <row r="806" spans="1:20" ht="15.75" x14ac:dyDescent="0.25">
      <c r="A806" s="9" t="s">
        <v>1955</v>
      </c>
      <c r="B806" s="8">
        <v>46155</v>
      </c>
      <c r="C806" s="7" t="s">
        <v>9</v>
      </c>
      <c r="D806" s="7" t="s">
        <v>8</v>
      </c>
      <c r="E806" s="7" t="s">
        <v>13</v>
      </c>
      <c r="F806" s="7" t="s">
        <v>12</v>
      </c>
      <c r="G806" s="7" t="s">
        <v>34</v>
      </c>
      <c r="H806" s="7" t="s">
        <v>33</v>
      </c>
      <c r="I806" s="3">
        <v>1</v>
      </c>
      <c r="J806" s="5">
        <v>50.83</v>
      </c>
      <c r="K806" s="6">
        <v>0.1</v>
      </c>
      <c r="L806" s="5">
        <v>21.82</v>
      </c>
      <c r="M806" s="5">
        <f>I806*J806*(1-K806)</f>
        <v>45.747</v>
      </c>
      <c r="N806" s="5">
        <f>I806*L806</f>
        <v>21.82</v>
      </c>
      <c r="O806" s="5">
        <f>M806-N806</f>
        <v>23.927</v>
      </c>
      <c r="P806" s="2">
        <f>IFERROR(O806/M806,0)</f>
        <v>0.52302883249174803</v>
      </c>
      <c r="Q806" s="4">
        <f>YEAR(SalesDataTable[[#This Row],[Order Date]])</f>
        <v>2026</v>
      </c>
      <c r="R806" s="2" t="str">
        <f>"Q"&amp;ROUNDUP(MONTH(SalesDataTable[[#This Row],[Order Date]])/3,0)</f>
        <v>Q2</v>
      </c>
      <c r="S806" s="3">
        <f>MONTH(SalesDataTable[[#This Row],[Order Date]])</f>
        <v>5</v>
      </c>
      <c r="T806" s="2" t="str">
        <f>TEXT(SalesDataTable[[#This Row],[Order Date]],"mmm")</f>
        <v>May</v>
      </c>
    </row>
    <row r="807" spans="1:20" ht="15.75" x14ac:dyDescent="0.25">
      <c r="A807" s="9" t="s">
        <v>1954</v>
      </c>
      <c r="B807" s="8">
        <v>46155</v>
      </c>
      <c r="C807" s="7" t="s">
        <v>5</v>
      </c>
      <c r="D807" s="7" t="s">
        <v>66</v>
      </c>
      <c r="E807" s="7" t="s">
        <v>60</v>
      </c>
      <c r="F807" s="7" t="s">
        <v>12</v>
      </c>
      <c r="G807" s="7" t="s">
        <v>22</v>
      </c>
      <c r="H807" s="7" t="s">
        <v>37</v>
      </c>
      <c r="I807" s="3">
        <v>6</v>
      </c>
      <c r="J807" s="5">
        <v>141.9</v>
      </c>
      <c r="K807" s="6">
        <v>0.1</v>
      </c>
      <c r="L807" s="5">
        <v>79.64</v>
      </c>
      <c r="M807" s="5">
        <f>I807*J807*(1-K807)</f>
        <v>766.2600000000001</v>
      </c>
      <c r="N807" s="5">
        <f>I807*L807</f>
        <v>477.84000000000003</v>
      </c>
      <c r="O807" s="5">
        <f>M807-N807</f>
        <v>288.42000000000007</v>
      </c>
      <c r="P807" s="2">
        <f>IFERROR(O807/M807,0)</f>
        <v>0.37639965546942294</v>
      </c>
      <c r="Q807" s="4">
        <f>YEAR(SalesDataTable[[#This Row],[Order Date]])</f>
        <v>2026</v>
      </c>
      <c r="R807" s="2" t="str">
        <f>"Q"&amp;ROUNDUP(MONTH(SalesDataTable[[#This Row],[Order Date]])/3,0)</f>
        <v>Q2</v>
      </c>
      <c r="S807" s="3">
        <f>MONTH(SalesDataTable[[#This Row],[Order Date]])</f>
        <v>5</v>
      </c>
      <c r="T807" s="2" t="str">
        <f>TEXT(SalesDataTable[[#This Row],[Order Date]],"mmm")</f>
        <v>May</v>
      </c>
    </row>
    <row r="808" spans="1:20" ht="15.75" x14ac:dyDescent="0.25">
      <c r="A808" s="9" t="s">
        <v>1953</v>
      </c>
      <c r="B808" s="8">
        <v>46155</v>
      </c>
      <c r="C808" s="7" t="s">
        <v>15</v>
      </c>
      <c r="D808" s="7" t="s">
        <v>61</v>
      </c>
      <c r="E808" s="7" t="s">
        <v>3</v>
      </c>
      <c r="F808" s="7" t="s">
        <v>23</v>
      </c>
      <c r="G808" s="7" t="s">
        <v>26</v>
      </c>
      <c r="H808" s="7" t="s">
        <v>50</v>
      </c>
      <c r="I808" s="3">
        <v>1</v>
      </c>
      <c r="J808" s="5">
        <v>122.11</v>
      </c>
      <c r="K808" s="6">
        <v>0</v>
      </c>
      <c r="L808" s="5">
        <v>59.86</v>
      </c>
      <c r="M808" s="5">
        <f>I808*J808*(1-K808)</f>
        <v>122.11</v>
      </c>
      <c r="N808" s="5">
        <f>I808*L808</f>
        <v>59.86</v>
      </c>
      <c r="O808" s="5">
        <f>M808-N808</f>
        <v>62.25</v>
      </c>
      <c r="P808" s="2">
        <f>IFERROR(O808/M808,0)</f>
        <v>0.50978625829170421</v>
      </c>
      <c r="Q808" s="4">
        <f>YEAR(SalesDataTable[[#This Row],[Order Date]])</f>
        <v>2026</v>
      </c>
      <c r="R808" s="2" t="str">
        <f>"Q"&amp;ROUNDUP(MONTH(SalesDataTable[[#This Row],[Order Date]])/3,0)</f>
        <v>Q2</v>
      </c>
      <c r="S808" s="3">
        <f>MONTH(SalesDataTable[[#This Row],[Order Date]])</f>
        <v>5</v>
      </c>
      <c r="T808" s="2" t="str">
        <f>TEXT(SalesDataTable[[#This Row],[Order Date]],"mmm")</f>
        <v>May</v>
      </c>
    </row>
    <row r="809" spans="1:20" ht="15.75" x14ac:dyDescent="0.25">
      <c r="A809" s="9" t="s">
        <v>1952</v>
      </c>
      <c r="B809" s="8">
        <v>46155</v>
      </c>
      <c r="C809" s="7" t="s">
        <v>9</v>
      </c>
      <c r="D809" s="7" t="s">
        <v>45</v>
      </c>
      <c r="E809" s="7" t="s">
        <v>3</v>
      </c>
      <c r="F809" s="7" t="s">
        <v>23</v>
      </c>
      <c r="G809" s="7" t="s">
        <v>1</v>
      </c>
      <c r="H809" s="7" t="s">
        <v>7</v>
      </c>
      <c r="I809" s="3">
        <v>1</v>
      </c>
      <c r="J809" s="5">
        <v>102.38</v>
      </c>
      <c r="K809" s="6">
        <v>0</v>
      </c>
      <c r="L809" s="5">
        <v>50.82</v>
      </c>
      <c r="M809" s="5">
        <f>I809*J809*(1-K809)</f>
        <v>102.38</v>
      </c>
      <c r="N809" s="5">
        <f>I809*L809</f>
        <v>50.82</v>
      </c>
      <c r="O809" s="5">
        <f>M809-N809</f>
        <v>51.559999999999995</v>
      </c>
      <c r="P809" s="2">
        <f>IFERROR(O809/M809,0)</f>
        <v>0.50361398710685679</v>
      </c>
      <c r="Q809" s="4">
        <f>YEAR(SalesDataTable[[#This Row],[Order Date]])</f>
        <v>2026</v>
      </c>
      <c r="R809" s="2" t="str">
        <f>"Q"&amp;ROUNDUP(MONTH(SalesDataTable[[#This Row],[Order Date]])/3,0)</f>
        <v>Q2</v>
      </c>
      <c r="S809" s="3">
        <f>MONTH(SalesDataTable[[#This Row],[Order Date]])</f>
        <v>5</v>
      </c>
      <c r="T809" s="2" t="str">
        <f>TEXT(SalesDataTable[[#This Row],[Order Date]],"mmm")</f>
        <v>May</v>
      </c>
    </row>
    <row r="810" spans="1:20" ht="15.75" x14ac:dyDescent="0.25">
      <c r="A810" s="9" t="s">
        <v>1951</v>
      </c>
      <c r="B810" s="8">
        <v>46155</v>
      </c>
      <c r="C810" s="7" t="s">
        <v>5</v>
      </c>
      <c r="D810" s="7" t="s">
        <v>76</v>
      </c>
      <c r="E810" s="7" t="s">
        <v>13</v>
      </c>
      <c r="F810" s="7" t="s">
        <v>23</v>
      </c>
      <c r="G810" s="7" t="s">
        <v>34</v>
      </c>
      <c r="H810" s="7" t="s">
        <v>74</v>
      </c>
      <c r="I810" s="3">
        <v>5</v>
      </c>
      <c r="J810" s="5">
        <v>37.119999999999997</v>
      </c>
      <c r="K810" s="6">
        <v>0.1</v>
      </c>
      <c r="L810" s="5">
        <v>13.96</v>
      </c>
      <c r="M810" s="5">
        <f>I810*J810*(1-K810)</f>
        <v>167.04</v>
      </c>
      <c r="N810" s="5">
        <f>I810*L810</f>
        <v>69.800000000000011</v>
      </c>
      <c r="O810" s="5">
        <f>M810-N810</f>
        <v>97.239999999999981</v>
      </c>
      <c r="P810" s="2">
        <f>IFERROR(O810/M810,0)</f>
        <v>0.58213601532567039</v>
      </c>
      <c r="Q810" s="4">
        <f>YEAR(SalesDataTable[[#This Row],[Order Date]])</f>
        <v>2026</v>
      </c>
      <c r="R810" s="2" t="str">
        <f>"Q"&amp;ROUNDUP(MONTH(SalesDataTable[[#This Row],[Order Date]])/3,0)</f>
        <v>Q2</v>
      </c>
      <c r="S810" s="3">
        <f>MONTH(SalesDataTable[[#This Row],[Order Date]])</f>
        <v>5</v>
      </c>
      <c r="T810" s="2" t="str">
        <f>TEXT(SalesDataTable[[#This Row],[Order Date]],"mmm")</f>
        <v>May</v>
      </c>
    </row>
    <row r="811" spans="1:20" ht="15.75" x14ac:dyDescent="0.25">
      <c r="A811" s="9" t="s">
        <v>1950</v>
      </c>
      <c r="B811" s="8">
        <v>46155</v>
      </c>
      <c r="C811" s="7" t="s">
        <v>9</v>
      </c>
      <c r="D811" s="7" t="s">
        <v>8</v>
      </c>
      <c r="E811" s="7" t="s">
        <v>3</v>
      </c>
      <c r="F811" s="7" t="s">
        <v>2</v>
      </c>
      <c r="G811" s="7" t="s">
        <v>22</v>
      </c>
      <c r="H811" s="7" t="s">
        <v>44</v>
      </c>
      <c r="I811" s="3">
        <v>2</v>
      </c>
      <c r="J811" s="5">
        <v>91.76</v>
      </c>
      <c r="K811" s="6">
        <v>0.05</v>
      </c>
      <c r="L811" s="5">
        <v>46.31</v>
      </c>
      <c r="M811" s="5">
        <f>I811*J811*(1-K811)</f>
        <v>174.34399999999999</v>
      </c>
      <c r="N811" s="5">
        <f>I811*L811</f>
        <v>92.62</v>
      </c>
      <c r="O811" s="5">
        <f>M811-N811</f>
        <v>81.72399999999999</v>
      </c>
      <c r="P811" s="2">
        <f>IFERROR(O811/M811,0)</f>
        <v>0.46875143394668006</v>
      </c>
      <c r="Q811" s="4">
        <f>YEAR(SalesDataTable[[#This Row],[Order Date]])</f>
        <v>2026</v>
      </c>
      <c r="R811" s="2" t="str">
        <f>"Q"&amp;ROUNDUP(MONTH(SalesDataTable[[#This Row],[Order Date]])/3,0)</f>
        <v>Q2</v>
      </c>
      <c r="S811" s="3">
        <f>MONTH(SalesDataTable[[#This Row],[Order Date]])</f>
        <v>5</v>
      </c>
      <c r="T811" s="2" t="str">
        <f>TEXT(SalesDataTable[[#This Row],[Order Date]],"mmm")</f>
        <v>May</v>
      </c>
    </row>
    <row r="812" spans="1:20" ht="15.75" x14ac:dyDescent="0.25">
      <c r="A812" s="9" t="s">
        <v>1949</v>
      </c>
      <c r="B812" s="8">
        <v>46155</v>
      </c>
      <c r="C812" s="7" t="s">
        <v>15</v>
      </c>
      <c r="D812" s="7" t="s">
        <v>51</v>
      </c>
      <c r="E812" s="7" t="s">
        <v>3</v>
      </c>
      <c r="F812" s="7" t="s">
        <v>23</v>
      </c>
      <c r="G812" s="7" t="s">
        <v>22</v>
      </c>
      <c r="H812" s="7" t="s">
        <v>37</v>
      </c>
      <c r="I812" s="3">
        <v>1</v>
      </c>
      <c r="J812" s="5">
        <v>144.51</v>
      </c>
      <c r="K812" s="6">
        <v>0</v>
      </c>
      <c r="L812" s="5">
        <v>79.22</v>
      </c>
      <c r="M812" s="5">
        <f>I812*J812*(1-K812)</f>
        <v>144.51</v>
      </c>
      <c r="N812" s="5">
        <f>I812*L812</f>
        <v>79.22</v>
      </c>
      <c r="O812" s="5">
        <f>M812-N812</f>
        <v>65.289999999999992</v>
      </c>
      <c r="P812" s="2">
        <f>IFERROR(O812/M812,0)</f>
        <v>0.45180264341568055</v>
      </c>
      <c r="Q812" s="4">
        <f>YEAR(SalesDataTable[[#This Row],[Order Date]])</f>
        <v>2026</v>
      </c>
      <c r="R812" s="2" t="str">
        <f>"Q"&amp;ROUNDUP(MONTH(SalesDataTable[[#This Row],[Order Date]])/3,0)</f>
        <v>Q2</v>
      </c>
      <c r="S812" s="3">
        <f>MONTH(SalesDataTable[[#This Row],[Order Date]])</f>
        <v>5</v>
      </c>
      <c r="T812" s="2" t="str">
        <f>TEXT(SalesDataTable[[#This Row],[Order Date]],"mmm")</f>
        <v>May</v>
      </c>
    </row>
    <row r="813" spans="1:20" ht="15.75" x14ac:dyDescent="0.25">
      <c r="A813" s="9" t="s">
        <v>1948</v>
      </c>
      <c r="B813" s="8">
        <v>46156</v>
      </c>
      <c r="C813" s="7" t="s">
        <v>9</v>
      </c>
      <c r="D813" s="7" t="s">
        <v>30</v>
      </c>
      <c r="E813" s="7" t="s">
        <v>60</v>
      </c>
      <c r="F813" s="7" t="s">
        <v>12</v>
      </c>
      <c r="G813" s="7" t="s">
        <v>34</v>
      </c>
      <c r="H813" s="7" t="s">
        <v>33</v>
      </c>
      <c r="I813" s="3">
        <v>3</v>
      </c>
      <c r="J813" s="5">
        <v>49.7</v>
      </c>
      <c r="K813" s="6">
        <v>0.1</v>
      </c>
      <c r="L813" s="5">
        <v>21.84</v>
      </c>
      <c r="M813" s="5">
        <f>I813*J813*(1-K813)</f>
        <v>134.19000000000003</v>
      </c>
      <c r="N813" s="5">
        <f>I813*L813</f>
        <v>65.52</v>
      </c>
      <c r="O813" s="5">
        <f>M813-N813</f>
        <v>68.67000000000003</v>
      </c>
      <c r="P813" s="2">
        <f>IFERROR(O813/M813,0)</f>
        <v>0.5117370892018781</v>
      </c>
      <c r="Q813" s="4">
        <f>YEAR(SalesDataTable[[#This Row],[Order Date]])</f>
        <v>2026</v>
      </c>
      <c r="R813" s="2" t="str">
        <f>"Q"&amp;ROUNDUP(MONTH(SalesDataTable[[#This Row],[Order Date]])/3,0)</f>
        <v>Q2</v>
      </c>
      <c r="S813" s="3">
        <f>MONTH(SalesDataTable[[#This Row],[Order Date]])</f>
        <v>5</v>
      </c>
      <c r="T813" s="2" t="str">
        <f>TEXT(SalesDataTable[[#This Row],[Order Date]],"mmm")</f>
        <v>May</v>
      </c>
    </row>
    <row r="814" spans="1:20" ht="15.75" x14ac:dyDescent="0.25">
      <c r="A814" s="9" t="s">
        <v>1947</v>
      </c>
      <c r="B814" s="8">
        <v>46156</v>
      </c>
      <c r="C814" s="7" t="s">
        <v>42</v>
      </c>
      <c r="D814" s="7" t="s">
        <v>95</v>
      </c>
      <c r="E814" s="7" t="s">
        <v>3</v>
      </c>
      <c r="F814" s="7" t="s">
        <v>23</v>
      </c>
      <c r="G814" s="7" t="s">
        <v>26</v>
      </c>
      <c r="H814" s="7" t="s">
        <v>50</v>
      </c>
      <c r="I814" s="3">
        <v>1</v>
      </c>
      <c r="J814" s="5">
        <v>120.9</v>
      </c>
      <c r="K814" s="6">
        <v>0</v>
      </c>
      <c r="L814" s="5">
        <v>59.31</v>
      </c>
      <c r="M814" s="5">
        <f>I814*J814*(1-K814)</f>
        <v>120.9</v>
      </c>
      <c r="N814" s="5">
        <f>I814*L814</f>
        <v>59.31</v>
      </c>
      <c r="O814" s="5">
        <f>M814-N814</f>
        <v>61.59</v>
      </c>
      <c r="P814" s="2">
        <f>IFERROR(O814/M814,0)</f>
        <v>0.50942928039702229</v>
      </c>
      <c r="Q814" s="4">
        <f>YEAR(SalesDataTable[[#This Row],[Order Date]])</f>
        <v>2026</v>
      </c>
      <c r="R814" s="2" t="str">
        <f>"Q"&amp;ROUNDUP(MONTH(SalesDataTable[[#This Row],[Order Date]])/3,0)</f>
        <v>Q2</v>
      </c>
      <c r="S814" s="3">
        <f>MONTH(SalesDataTable[[#This Row],[Order Date]])</f>
        <v>5</v>
      </c>
      <c r="T814" s="2" t="str">
        <f>TEXT(SalesDataTable[[#This Row],[Order Date]],"mmm")</f>
        <v>May</v>
      </c>
    </row>
    <row r="815" spans="1:20" ht="15.75" x14ac:dyDescent="0.25">
      <c r="A815" s="9" t="s">
        <v>1946</v>
      </c>
      <c r="B815" s="8">
        <v>46156</v>
      </c>
      <c r="C815" s="7" t="s">
        <v>5</v>
      </c>
      <c r="D815" s="7" t="s">
        <v>4</v>
      </c>
      <c r="E815" s="7" t="s">
        <v>3</v>
      </c>
      <c r="F815" s="7" t="s">
        <v>23</v>
      </c>
      <c r="G815" s="7" t="s">
        <v>26</v>
      </c>
      <c r="H815" s="7" t="s">
        <v>25</v>
      </c>
      <c r="I815" s="3">
        <v>1</v>
      </c>
      <c r="J815" s="5">
        <v>195.72</v>
      </c>
      <c r="K815" s="6">
        <v>0.05</v>
      </c>
      <c r="L815" s="5">
        <v>105.73</v>
      </c>
      <c r="M815" s="5">
        <f>I815*J815*(1-K815)</f>
        <v>185.934</v>
      </c>
      <c r="N815" s="5">
        <f>I815*L815</f>
        <v>105.73</v>
      </c>
      <c r="O815" s="5">
        <f>M815-N815</f>
        <v>80.203999999999994</v>
      </c>
      <c r="P815" s="2">
        <f>IFERROR(O815/M815,0)</f>
        <v>0.43135736336549524</v>
      </c>
      <c r="Q815" s="4">
        <f>YEAR(SalesDataTable[[#This Row],[Order Date]])</f>
        <v>2026</v>
      </c>
      <c r="R815" s="2" t="str">
        <f>"Q"&amp;ROUNDUP(MONTH(SalesDataTable[[#This Row],[Order Date]])/3,0)</f>
        <v>Q2</v>
      </c>
      <c r="S815" s="3">
        <f>MONTH(SalesDataTable[[#This Row],[Order Date]])</f>
        <v>5</v>
      </c>
      <c r="T815" s="2" t="str">
        <f>TEXT(SalesDataTable[[#This Row],[Order Date]],"mmm")</f>
        <v>May</v>
      </c>
    </row>
    <row r="816" spans="1:20" ht="15.75" x14ac:dyDescent="0.25">
      <c r="A816" s="9" t="s">
        <v>1945</v>
      </c>
      <c r="B816" s="8">
        <v>46156</v>
      </c>
      <c r="C816" s="7" t="s">
        <v>42</v>
      </c>
      <c r="D816" s="7" t="s">
        <v>95</v>
      </c>
      <c r="E816" s="7" t="s">
        <v>60</v>
      </c>
      <c r="F816" s="7" t="s">
        <v>23</v>
      </c>
      <c r="G816" s="7" t="s">
        <v>1</v>
      </c>
      <c r="H816" s="7" t="s">
        <v>17</v>
      </c>
      <c r="I816" s="3">
        <v>8</v>
      </c>
      <c r="J816" s="5">
        <v>40.15</v>
      </c>
      <c r="K816" s="6">
        <v>0.15</v>
      </c>
      <c r="L816" s="5">
        <v>16.91</v>
      </c>
      <c r="M816" s="5">
        <f>I816*J816*(1-K816)</f>
        <v>273.02</v>
      </c>
      <c r="N816" s="5">
        <f>I816*L816</f>
        <v>135.28</v>
      </c>
      <c r="O816" s="5">
        <f>M816-N816</f>
        <v>137.73999999999998</v>
      </c>
      <c r="P816" s="2">
        <f>IFERROR(O816/M816,0)</f>
        <v>0.50450516445681637</v>
      </c>
      <c r="Q816" s="4">
        <f>YEAR(SalesDataTable[[#This Row],[Order Date]])</f>
        <v>2026</v>
      </c>
      <c r="R816" s="2" t="str">
        <f>"Q"&amp;ROUNDUP(MONTH(SalesDataTable[[#This Row],[Order Date]])/3,0)</f>
        <v>Q2</v>
      </c>
      <c r="S816" s="3">
        <f>MONTH(SalesDataTable[[#This Row],[Order Date]])</f>
        <v>5</v>
      </c>
      <c r="T816" s="2" t="str">
        <f>TEXT(SalesDataTable[[#This Row],[Order Date]],"mmm")</f>
        <v>May</v>
      </c>
    </row>
    <row r="817" spans="1:20" ht="15.75" x14ac:dyDescent="0.25">
      <c r="A817" s="9" t="s">
        <v>1944</v>
      </c>
      <c r="B817" s="8">
        <v>46156</v>
      </c>
      <c r="C817" s="7" t="s">
        <v>9</v>
      </c>
      <c r="D817" s="7" t="s">
        <v>47</v>
      </c>
      <c r="E817" s="7" t="s">
        <v>13</v>
      </c>
      <c r="F817" s="7" t="s">
        <v>12</v>
      </c>
      <c r="G817" s="7" t="s">
        <v>29</v>
      </c>
      <c r="H817" s="7" t="s">
        <v>72</v>
      </c>
      <c r="I817" s="3">
        <v>4</v>
      </c>
      <c r="J817" s="5">
        <v>130.83000000000001</v>
      </c>
      <c r="K817" s="6">
        <v>0</v>
      </c>
      <c r="L817" s="5">
        <v>66.959999999999994</v>
      </c>
      <c r="M817" s="5">
        <f>I817*J817*(1-K817)</f>
        <v>523.32000000000005</v>
      </c>
      <c r="N817" s="5">
        <f>I817*L817</f>
        <v>267.83999999999997</v>
      </c>
      <c r="O817" s="5">
        <f>M817-N817</f>
        <v>255.48000000000008</v>
      </c>
      <c r="P817" s="2">
        <f>IFERROR(O817/M817,0)</f>
        <v>0.48819078193074994</v>
      </c>
      <c r="Q817" s="4">
        <f>YEAR(SalesDataTable[[#This Row],[Order Date]])</f>
        <v>2026</v>
      </c>
      <c r="R817" s="2" t="str">
        <f>"Q"&amp;ROUNDUP(MONTH(SalesDataTable[[#This Row],[Order Date]])/3,0)</f>
        <v>Q2</v>
      </c>
      <c r="S817" s="3">
        <f>MONTH(SalesDataTable[[#This Row],[Order Date]])</f>
        <v>5</v>
      </c>
      <c r="T817" s="2" t="str">
        <f>TEXT(SalesDataTable[[#This Row],[Order Date]],"mmm")</f>
        <v>May</v>
      </c>
    </row>
    <row r="818" spans="1:20" ht="15.75" x14ac:dyDescent="0.25">
      <c r="A818" s="9" t="s">
        <v>1943</v>
      </c>
      <c r="B818" s="8">
        <v>46156</v>
      </c>
      <c r="C818" s="7" t="s">
        <v>9</v>
      </c>
      <c r="D818" s="7" t="s">
        <v>8</v>
      </c>
      <c r="E818" s="7" t="s">
        <v>3</v>
      </c>
      <c r="F818" s="7" t="s">
        <v>2</v>
      </c>
      <c r="G818" s="7" t="s">
        <v>1</v>
      </c>
      <c r="H818" s="7" t="s">
        <v>0</v>
      </c>
      <c r="I818" s="3">
        <v>1</v>
      </c>
      <c r="J818" s="5">
        <v>50.34</v>
      </c>
      <c r="K818" s="6">
        <v>0.05</v>
      </c>
      <c r="L818" s="5">
        <v>22.23</v>
      </c>
      <c r="M818" s="5">
        <f>I818*J818*(1-K818)</f>
        <v>47.823</v>
      </c>
      <c r="N818" s="5">
        <f>I818*L818</f>
        <v>22.23</v>
      </c>
      <c r="O818" s="5">
        <f>M818-N818</f>
        <v>25.593</v>
      </c>
      <c r="P818" s="2">
        <f>IFERROR(O818/M818,0)</f>
        <v>0.53516090584028608</v>
      </c>
      <c r="Q818" s="4">
        <f>YEAR(SalesDataTable[[#This Row],[Order Date]])</f>
        <v>2026</v>
      </c>
      <c r="R818" s="2" t="str">
        <f>"Q"&amp;ROUNDUP(MONTH(SalesDataTable[[#This Row],[Order Date]])/3,0)</f>
        <v>Q2</v>
      </c>
      <c r="S818" s="3">
        <f>MONTH(SalesDataTable[[#This Row],[Order Date]])</f>
        <v>5</v>
      </c>
      <c r="T818" s="2" t="str">
        <f>TEXT(SalesDataTable[[#This Row],[Order Date]],"mmm")</f>
        <v>May</v>
      </c>
    </row>
    <row r="819" spans="1:20" ht="15.75" x14ac:dyDescent="0.25">
      <c r="A819" s="9" t="s">
        <v>1942</v>
      </c>
      <c r="B819" s="8">
        <v>46156</v>
      </c>
      <c r="C819" s="7" t="s">
        <v>5</v>
      </c>
      <c r="D819" s="7" t="s">
        <v>4</v>
      </c>
      <c r="E819" s="7" t="s">
        <v>3</v>
      </c>
      <c r="F819" s="7" t="s">
        <v>23</v>
      </c>
      <c r="G819" s="7" t="s">
        <v>1</v>
      </c>
      <c r="H819" s="7" t="s">
        <v>7</v>
      </c>
      <c r="I819" s="3">
        <v>2</v>
      </c>
      <c r="J819" s="5">
        <v>103.37</v>
      </c>
      <c r="K819" s="6">
        <v>0</v>
      </c>
      <c r="L819" s="5">
        <v>50.49</v>
      </c>
      <c r="M819" s="5">
        <f>I819*J819*(1-K819)</f>
        <v>206.74</v>
      </c>
      <c r="N819" s="5">
        <f>I819*L819</f>
        <v>100.98</v>
      </c>
      <c r="O819" s="5">
        <f>M819-N819</f>
        <v>105.76</v>
      </c>
      <c r="P819" s="2">
        <f>IFERROR(O819/M819,0)</f>
        <v>0.51156041404662866</v>
      </c>
      <c r="Q819" s="4">
        <f>YEAR(SalesDataTable[[#This Row],[Order Date]])</f>
        <v>2026</v>
      </c>
      <c r="R819" s="2" t="str">
        <f>"Q"&amp;ROUNDUP(MONTH(SalesDataTable[[#This Row],[Order Date]])/3,0)</f>
        <v>Q2</v>
      </c>
      <c r="S819" s="3">
        <f>MONTH(SalesDataTable[[#This Row],[Order Date]])</f>
        <v>5</v>
      </c>
      <c r="T819" s="2" t="str">
        <f>TEXT(SalesDataTable[[#This Row],[Order Date]],"mmm")</f>
        <v>May</v>
      </c>
    </row>
    <row r="820" spans="1:20" ht="15.75" x14ac:dyDescent="0.25">
      <c r="A820" s="9" t="s">
        <v>1941</v>
      </c>
      <c r="B820" s="8">
        <v>46156</v>
      </c>
      <c r="C820" s="7" t="s">
        <v>9</v>
      </c>
      <c r="D820" s="7" t="s">
        <v>47</v>
      </c>
      <c r="E820" s="7" t="s">
        <v>13</v>
      </c>
      <c r="F820" s="7" t="s">
        <v>12</v>
      </c>
      <c r="G820" s="7" t="s">
        <v>34</v>
      </c>
      <c r="H820" s="7" t="s">
        <v>121</v>
      </c>
      <c r="I820" s="3">
        <v>3</v>
      </c>
      <c r="J820" s="5">
        <v>122.31</v>
      </c>
      <c r="K820" s="6">
        <v>0.05</v>
      </c>
      <c r="L820" s="5">
        <v>71.11</v>
      </c>
      <c r="M820" s="5">
        <f>I820*J820*(1-K820)</f>
        <v>348.58350000000002</v>
      </c>
      <c r="N820" s="5">
        <f>I820*L820</f>
        <v>213.32999999999998</v>
      </c>
      <c r="O820" s="5">
        <f>M820-N820</f>
        <v>135.25350000000003</v>
      </c>
      <c r="P820" s="2">
        <f>IFERROR(O820/M820,0)</f>
        <v>0.38800889887214979</v>
      </c>
      <c r="Q820" s="4">
        <f>YEAR(SalesDataTable[[#This Row],[Order Date]])</f>
        <v>2026</v>
      </c>
      <c r="R820" s="2" t="str">
        <f>"Q"&amp;ROUNDUP(MONTH(SalesDataTable[[#This Row],[Order Date]])/3,0)</f>
        <v>Q2</v>
      </c>
      <c r="S820" s="3">
        <f>MONTH(SalesDataTable[[#This Row],[Order Date]])</f>
        <v>5</v>
      </c>
      <c r="T820" s="2" t="str">
        <f>TEXT(SalesDataTable[[#This Row],[Order Date]],"mmm")</f>
        <v>May</v>
      </c>
    </row>
    <row r="821" spans="1:20" ht="15.75" x14ac:dyDescent="0.25">
      <c r="A821" s="9" t="s">
        <v>1940</v>
      </c>
      <c r="B821" s="8">
        <v>46157</v>
      </c>
      <c r="C821" s="7" t="s">
        <v>42</v>
      </c>
      <c r="D821" s="7" t="s">
        <v>119</v>
      </c>
      <c r="E821" s="7" t="s">
        <v>3</v>
      </c>
      <c r="F821" s="7" t="s">
        <v>12</v>
      </c>
      <c r="G821" s="7" t="s">
        <v>29</v>
      </c>
      <c r="H821" s="7" t="s">
        <v>88</v>
      </c>
      <c r="I821" s="3">
        <v>1</v>
      </c>
      <c r="J821" s="5">
        <v>166.48</v>
      </c>
      <c r="K821" s="6">
        <v>0</v>
      </c>
      <c r="L821" s="5">
        <v>89.42</v>
      </c>
      <c r="M821" s="5">
        <f>I821*J821*(1-K821)</f>
        <v>166.48</v>
      </c>
      <c r="N821" s="5">
        <f>I821*L821</f>
        <v>89.42</v>
      </c>
      <c r="O821" s="5">
        <f>M821-N821</f>
        <v>77.059999999999988</v>
      </c>
      <c r="P821" s="2">
        <f>IFERROR(O821/M821,0)</f>
        <v>0.4628784238346948</v>
      </c>
      <c r="Q821" s="4">
        <f>YEAR(SalesDataTable[[#This Row],[Order Date]])</f>
        <v>2026</v>
      </c>
      <c r="R821" s="2" t="str">
        <f>"Q"&amp;ROUNDUP(MONTH(SalesDataTable[[#This Row],[Order Date]])/3,0)</f>
        <v>Q2</v>
      </c>
      <c r="S821" s="3">
        <f>MONTH(SalesDataTable[[#This Row],[Order Date]])</f>
        <v>5</v>
      </c>
      <c r="T821" s="2" t="str">
        <f>TEXT(SalesDataTable[[#This Row],[Order Date]],"mmm")</f>
        <v>May</v>
      </c>
    </row>
    <row r="822" spans="1:20" ht="15.75" x14ac:dyDescent="0.25">
      <c r="A822" s="9" t="s">
        <v>1939</v>
      </c>
      <c r="B822" s="8">
        <v>46157</v>
      </c>
      <c r="C822" s="7" t="s">
        <v>42</v>
      </c>
      <c r="D822" s="7" t="s">
        <v>41</v>
      </c>
      <c r="E822" s="7" t="s">
        <v>13</v>
      </c>
      <c r="F822" s="7" t="s">
        <v>2</v>
      </c>
      <c r="G822" s="7" t="s">
        <v>26</v>
      </c>
      <c r="H822" s="7" t="s">
        <v>25</v>
      </c>
      <c r="I822" s="3">
        <v>3</v>
      </c>
      <c r="J822" s="5">
        <v>192.21</v>
      </c>
      <c r="K822" s="6">
        <v>0</v>
      </c>
      <c r="L822" s="5">
        <v>103.51</v>
      </c>
      <c r="M822" s="5">
        <f>I822*J822*(1-K822)</f>
        <v>576.63</v>
      </c>
      <c r="N822" s="5">
        <f>I822*L822</f>
        <v>310.53000000000003</v>
      </c>
      <c r="O822" s="5">
        <f>M822-N822</f>
        <v>266.09999999999997</v>
      </c>
      <c r="P822" s="2">
        <f>IFERROR(O822/M822,0)</f>
        <v>0.46147442900993701</v>
      </c>
      <c r="Q822" s="4">
        <f>YEAR(SalesDataTable[[#This Row],[Order Date]])</f>
        <v>2026</v>
      </c>
      <c r="R822" s="2" t="str">
        <f>"Q"&amp;ROUNDUP(MONTH(SalesDataTable[[#This Row],[Order Date]])/3,0)</f>
        <v>Q2</v>
      </c>
      <c r="S822" s="3">
        <f>MONTH(SalesDataTable[[#This Row],[Order Date]])</f>
        <v>5</v>
      </c>
      <c r="T822" s="2" t="str">
        <f>TEXT(SalesDataTable[[#This Row],[Order Date]],"mmm")</f>
        <v>May</v>
      </c>
    </row>
    <row r="823" spans="1:20" ht="15.75" x14ac:dyDescent="0.25">
      <c r="A823" s="9" t="s">
        <v>1938</v>
      </c>
      <c r="B823" s="8">
        <v>46157</v>
      </c>
      <c r="C823" s="7" t="s">
        <v>42</v>
      </c>
      <c r="D823" s="7" t="s">
        <v>119</v>
      </c>
      <c r="E823" s="7" t="s">
        <v>60</v>
      </c>
      <c r="F823" s="7" t="s">
        <v>12</v>
      </c>
      <c r="G823" s="7" t="s">
        <v>26</v>
      </c>
      <c r="H823" s="7" t="s">
        <v>65</v>
      </c>
      <c r="I823" s="3">
        <v>6</v>
      </c>
      <c r="J823" s="5">
        <v>81.13</v>
      </c>
      <c r="K823" s="6">
        <v>0.05</v>
      </c>
      <c r="L823" s="5">
        <v>39.409999999999997</v>
      </c>
      <c r="M823" s="5">
        <f>I823*J823*(1-K823)</f>
        <v>462.44099999999997</v>
      </c>
      <c r="N823" s="5">
        <f>I823*L823</f>
        <v>236.45999999999998</v>
      </c>
      <c r="O823" s="5">
        <f>M823-N823</f>
        <v>225.98099999999999</v>
      </c>
      <c r="P823" s="2">
        <f>IFERROR(O823/M823,0)</f>
        <v>0.48866990599881932</v>
      </c>
      <c r="Q823" s="4">
        <f>YEAR(SalesDataTable[[#This Row],[Order Date]])</f>
        <v>2026</v>
      </c>
      <c r="R823" s="2" t="str">
        <f>"Q"&amp;ROUNDUP(MONTH(SalesDataTable[[#This Row],[Order Date]])/3,0)</f>
        <v>Q2</v>
      </c>
      <c r="S823" s="3">
        <f>MONTH(SalesDataTable[[#This Row],[Order Date]])</f>
        <v>5</v>
      </c>
      <c r="T823" s="2" t="str">
        <f>TEXT(SalesDataTable[[#This Row],[Order Date]],"mmm")</f>
        <v>May</v>
      </c>
    </row>
    <row r="824" spans="1:20" ht="15.75" x14ac:dyDescent="0.25">
      <c r="A824" s="9" t="s">
        <v>1937</v>
      </c>
      <c r="B824" s="8">
        <v>46157</v>
      </c>
      <c r="C824" s="7" t="s">
        <v>5</v>
      </c>
      <c r="D824" s="7" t="s">
        <v>4</v>
      </c>
      <c r="E824" s="7" t="s">
        <v>60</v>
      </c>
      <c r="F824" s="7" t="s">
        <v>12</v>
      </c>
      <c r="G824" s="7" t="s">
        <v>29</v>
      </c>
      <c r="H824" s="7" t="s">
        <v>28</v>
      </c>
      <c r="I824" s="3">
        <v>6</v>
      </c>
      <c r="J824" s="5">
        <v>37.1</v>
      </c>
      <c r="K824" s="6">
        <v>0.1</v>
      </c>
      <c r="L824" s="5">
        <v>13.63</v>
      </c>
      <c r="M824" s="5">
        <f>I824*J824*(1-K824)</f>
        <v>200.34000000000003</v>
      </c>
      <c r="N824" s="5">
        <f>I824*L824</f>
        <v>81.78</v>
      </c>
      <c r="O824" s="5">
        <f>M824-N824</f>
        <v>118.56000000000003</v>
      </c>
      <c r="P824" s="2">
        <f>IFERROR(O824/M824,0)</f>
        <v>0.59179395028451642</v>
      </c>
      <c r="Q824" s="4">
        <f>YEAR(SalesDataTable[[#This Row],[Order Date]])</f>
        <v>2026</v>
      </c>
      <c r="R824" s="2" t="str">
        <f>"Q"&amp;ROUNDUP(MONTH(SalesDataTable[[#This Row],[Order Date]])/3,0)</f>
        <v>Q2</v>
      </c>
      <c r="S824" s="3">
        <f>MONTH(SalesDataTable[[#This Row],[Order Date]])</f>
        <v>5</v>
      </c>
      <c r="T824" s="2" t="str">
        <f>TEXT(SalesDataTable[[#This Row],[Order Date]],"mmm")</f>
        <v>May</v>
      </c>
    </row>
    <row r="825" spans="1:20" ht="15.75" x14ac:dyDescent="0.25">
      <c r="A825" s="9" t="s">
        <v>1936</v>
      </c>
      <c r="B825" s="8">
        <v>46157</v>
      </c>
      <c r="C825" s="7" t="s">
        <v>9</v>
      </c>
      <c r="D825" s="7" t="s">
        <v>47</v>
      </c>
      <c r="E825" s="7" t="s">
        <v>60</v>
      </c>
      <c r="F825" s="7" t="s">
        <v>12</v>
      </c>
      <c r="G825" s="7" t="s">
        <v>29</v>
      </c>
      <c r="H825" s="7" t="s">
        <v>28</v>
      </c>
      <c r="I825" s="3">
        <v>6</v>
      </c>
      <c r="J825" s="5">
        <v>35.92</v>
      </c>
      <c r="K825" s="6">
        <v>0.15</v>
      </c>
      <c r="L825" s="5">
        <v>13.3</v>
      </c>
      <c r="M825" s="5">
        <f>I825*J825*(1-K825)</f>
        <v>183.19200000000001</v>
      </c>
      <c r="N825" s="5">
        <f>I825*L825</f>
        <v>79.800000000000011</v>
      </c>
      <c r="O825" s="5">
        <f>M825-N825</f>
        <v>103.392</v>
      </c>
      <c r="P825" s="2">
        <f>IFERROR(O825/M825,0)</f>
        <v>0.56439145814227687</v>
      </c>
      <c r="Q825" s="4">
        <f>YEAR(SalesDataTable[[#This Row],[Order Date]])</f>
        <v>2026</v>
      </c>
      <c r="R825" s="2" t="str">
        <f>"Q"&amp;ROUNDUP(MONTH(SalesDataTable[[#This Row],[Order Date]])/3,0)</f>
        <v>Q2</v>
      </c>
      <c r="S825" s="3">
        <f>MONTH(SalesDataTable[[#This Row],[Order Date]])</f>
        <v>5</v>
      </c>
      <c r="T825" s="2" t="str">
        <f>TEXT(SalesDataTable[[#This Row],[Order Date]],"mmm")</f>
        <v>May</v>
      </c>
    </row>
    <row r="826" spans="1:20" ht="15.75" x14ac:dyDescent="0.25">
      <c r="A826" s="9" t="s">
        <v>1935</v>
      </c>
      <c r="B826" s="8">
        <v>46157</v>
      </c>
      <c r="C826" s="7" t="s">
        <v>15</v>
      </c>
      <c r="D826" s="7" t="s">
        <v>19</v>
      </c>
      <c r="E826" s="7" t="s">
        <v>13</v>
      </c>
      <c r="F826" s="7" t="s">
        <v>12</v>
      </c>
      <c r="G826" s="7" t="s">
        <v>34</v>
      </c>
      <c r="H826" s="7" t="s">
        <v>74</v>
      </c>
      <c r="I826" s="3">
        <v>4</v>
      </c>
      <c r="J826" s="5">
        <v>36.21</v>
      </c>
      <c r="K826" s="6">
        <v>0</v>
      </c>
      <c r="L826" s="5">
        <v>14.3</v>
      </c>
      <c r="M826" s="5">
        <f>I826*J826*(1-K826)</f>
        <v>144.84</v>
      </c>
      <c r="N826" s="5">
        <f>I826*L826</f>
        <v>57.2</v>
      </c>
      <c r="O826" s="5">
        <f>M826-N826</f>
        <v>87.64</v>
      </c>
      <c r="P826" s="2">
        <f>IFERROR(O826/M826,0)</f>
        <v>0.60508146920740125</v>
      </c>
      <c r="Q826" s="4">
        <f>YEAR(SalesDataTable[[#This Row],[Order Date]])</f>
        <v>2026</v>
      </c>
      <c r="R826" s="2" t="str">
        <f>"Q"&amp;ROUNDUP(MONTH(SalesDataTable[[#This Row],[Order Date]])/3,0)</f>
        <v>Q2</v>
      </c>
      <c r="S826" s="3">
        <f>MONTH(SalesDataTable[[#This Row],[Order Date]])</f>
        <v>5</v>
      </c>
      <c r="T826" s="2" t="str">
        <f>TEXT(SalesDataTable[[#This Row],[Order Date]],"mmm")</f>
        <v>May</v>
      </c>
    </row>
    <row r="827" spans="1:20" ht="15.75" x14ac:dyDescent="0.25">
      <c r="A827" s="9" t="s">
        <v>1934</v>
      </c>
      <c r="B827" s="8">
        <v>46157</v>
      </c>
      <c r="C827" s="7" t="s">
        <v>5</v>
      </c>
      <c r="D827" s="7" t="s">
        <v>4</v>
      </c>
      <c r="E827" s="7" t="s">
        <v>3</v>
      </c>
      <c r="F827" s="7" t="s">
        <v>12</v>
      </c>
      <c r="G827" s="7" t="s">
        <v>22</v>
      </c>
      <c r="H827" s="7" t="s">
        <v>21</v>
      </c>
      <c r="I827" s="3">
        <v>3</v>
      </c>
      <c r="J827" s="5">
        <v>73.03</v>
      </c>
      <c r="K827" s="6">
        <v>0.05</v>
      </c>
      <c r="L827" s="5">
        <v>33.200000000000003</v>
      </c>
      <c r="M827" s="5">
        <f>I827*J827*(1-K827)</f>
        <v>208.13550000000001</v>
      </c>
      <c r="N827" s="5">
        <f>I827*L827</f>
        <v>99.600000000000009</v>
      </c>
      <c r="O827" s="5">
        <f>M827-N827</f>
        <v>108.5355</v>
      </c>
      <c r="P827" s="2">
        <f>IFERROR(O827/M827,0)</f>
        <v>0.52146558371829888</v>
      </c>
      <c r="Q827" s="4">
        <f>YEAR(SalesDataTable[[#This Row],[Order Date]])</f>
        <v>2026</v>
      </c>
      <c r="R827" s="2" t="str">
        <f>"Q"&amp;ROUNDUP(MONTH(SalesDataTable[[#This Row],[Order Date]])/3,0)</f>
        <v>Q2</v>
      </c>
      <c r="S827" s="3">
        <f>MONTH(SalesDataTable[[#This Row],[Order Date]])</f>
        <v>5</v>
      </c>
      <c r="T827" s="2" t="str">
        <f>TEXT(SalesDataTable[[#This Row],[Order Date]],"mmm")</f>
        <v>May</v>
      </c>
    </row>
    <row r="828" spans="1:20" ht="15.75" x14ac:dyDescent="0.25">
      <c r="A828" s="9" t="s">
        <v>1933</v>
      </c>
      <c r="B828" s="8">
        <v>46157</v>
      </c>
      <c r="C828" s="7" t="s">
        <v>5</v>
      </c>
      <c r="D828" s="7" t="s">
        <v>69</v>
      </c>
      <c r="E828" s="7" t="s">
        <v>13</v>
      </c>
      <c r="F828" s="7" t="s">
        <v>23</v>
      </c>
      <c r="G828" s="7" t="s">
        <v>1</v>
      </c>
      <c r="H828" s="7" t="s">
        <v>11</v>
      </c>
      <c r="I828" s="3">
        <v>2</v>
      </c>
      <c r="J828" s="5">
        <v>80.81</v>
      </c>
      <c r="K828" s="6">
        <v>0</v>
      </c>
      <c r="L828" s="5">
        <v>42.53</v>
      </c>
      <c r="M828" s="5">
        <f>I828*J828*(1-K828)</f>
        <v>161.62</v>
      </c>
      <c r="N828" s="5">
        <f>I828*L828</f>
        <v>85.06</v>
      </c>
      <c r="O828" s="5">
        <f>M828-N828</f>
        <v>76.56</v>
      </c>
      <c r="P828" s="2">
        <f>IFERROR(O828/M828,0)</f>
        <v>0.47370374953594852</v>
      </c>
      <c r="Q828" s="4">
        <f>YEAR(SalesDataTable[[#This Row],[Order Date]])</f>
        <v>2026</v>
      </c>
      <c r="R828" s="2" t="str">
        <f>"Q"&amp;ROUNDUP(MONTH(SalesDataTable[[#This Row],[Order Date]])/3,0)</f>
        <v>Q2</v>
      </c>
      <c r="S828" s="3">
        <f>MONTH(SalesDataTable[[#This Row],[Order Date]])</f>
        <v>5</v>
      </c>
      <c r="T828" s="2" t="str">
        <f>TEXT(SalesDataTable[[#This Row],[Order Date]],"mmm")</f>
        <v>May</v>
      </c>
    </row>
    <row r="829" spans="1:20" ht="15.75" x14ac:dyDescent="0.25">
      <c r="A829" s="9" t="s">
        <v>1932</v>
      </c>
      <c r="B829" s="8">
        <v>46157</v>
      </c>
      <c r="C829" s="7" t="s">
        <v>9</v>
      </c>
      <c r="D829" s="7" t="s">
        <v>45</v>
      </c>
      <c r="E829" s="7" t="s">
        <v>3</v>
      </c>
      <c r="F829" s="7" t="s">
        <v>2</v>
      </c>
      <c r="G829" s="7" t="s">
        <v>1</v>
      </c>
      <c r="H829" s="7" t="s">
        <v>0</v>
      </c>
      <c r="I829" s="3">
        <v>1</v>
      </c>
      <c r="J829" s="5">
        <v>51.53</v>
      </c>
      <c r="K829" s="6">
        <v>0.1</v>
      </c>
      <c r="L829" s="5">
        <v>23.06</v>
      </c>
      <c r="M829" s="5">
        <f>I829*J829*(1-K829)</f>
        <v>46.377000000000002</v>
      </c>
      <c r="N829" s="5">
        <f>I829*L829</f>
        <v>23.06</v>
      </c>
      <c r="O829" s="5">
        <f>M829-N829</f>
        <v>23.317000000000004</v>
      </c>
      <c r="P829" s="2">
        <f>IFERROR(O829/M829,0)</f>
        <v>0.50277076999374692</v>
      </c>
      <c r="Q829" s="4">
        <f>YEAR(SalesDataTable[[#This Row],[Order Date]])</f>
        <v>2026</v>
      </c>
      <c r="R829" s="2" t="str">
        <f>"Q"&amp;ROUNDUP(MONTH(SalesDataTable[[#This Row],[Order Date]])/3,0)</f>
        <v>Q2</v>
      </c>
      <c r="S829" s="3">
        <f>MONTH(SalesDataTable[[#This Row],[Order Date]])</f>
        <v>5</v>
      </c>
      <c r="T829" s="2" t="str">
        <f>TEXT(SalesDataTable[[#This Row],[Order Date]],"mmm")</f>
        <v>May</v>
      </c>
    </row>
    <row r="830" spans="1:20" ht="15.75" x14ac:dyDescent="0.25">
      <c r="A830" s="9" t="s">
        <v>1931</v>
      </c>
      <c r="B830" s="8">
        <v>46158</v>
      </c>
      <c r="C830" s="7" t="s">
        <v>15</v>
      </c>
      <c r="D830" s="7" t="s">
        <v>19</v>
      </c>
      <c r="E830" s="7" t="s">
        <v>60</v>
      </c>
      <c r="F830" s="7" t="s">
        <v>12</v>
      </c>
      <c r="G830" s="7" t="s">
        <v>26</v>
      </c>
      <c r="H830" s="7" t="s">
        <v>65</v>
      </c>
      <c r="I830" s="3">
        <v>5</v>
      </c>
      <c r="J830" s="5">
        <v>81.75</v>
      </c>
      <c r="K830" s="6">
        <v>0.05</v>
      </c>
      <c r="L830" s="5">
        <v>39.159999999999997</v>
      </c>
      <c r="M830" s="5">
        <f>I830*J830*(1-K830)</f>
        <v>388.3125</v>
      </c>
      <c r="N830" s="5">
        <f>I830*L830</f>
        <v>195.79999999999998</v>
      </c>
      <c r="O830" s="5">
        <f>M830-N830</f>
        <v>192.51250000000002</v>
      </c>
      <c r="P830" s="2">
        <f>IFERROR(O830/M830,0)</f>
        <v>0.49576694028649609</v>
      </c>
      <c r="Q830" s="4">
        <f>YEAR(SalesDataTable[[#This Row],[Order Date]])</f>
        <v>2026</v>
      </c>
      <c r="R830" s="2" t="str">
        <f>"Q"&amp;ROUNDUP(MONTH(SalesDataTable[[#This Row],[Order Date]])/3,0)</f>
        <v>Q2</v>
      </c>
      <c r="S830" s="3">
        <f>MONTH(SalesDataTable[[#This Row],[Order Date]])</f>
        <v>5</v>
      </c>
      <c r="T830" s="2" t="str">
        <f>TEXT(SalesDataTable[[#This Row],[Order Date]],"mmm")</f>
        <v>May</v>
      </c>
    </row>
    <row r="831" spans="1:20" ht="15.75" x14ac:dyDescent="0.25">
      <c r="A831" s="9" t="s">
        <v>1930</v>
      </c>
      <c r="B831" s="8">
        <v>46158</v>
      </c>
      <c r="C831" s="7" t="s">
        <v>5</v>
      </c>
      <c r="D831" s="7" t="s">
        <v>4</v>
      </c>
      <c r="E831" s="7" t="s">
        <v>3</v>
      </c>
      <c r="F831" s="7" t="s">
        <v>2</v>
      </c>
      <c r="G831" s="7" t="s">
        <v>29</v>
      </c>
      <c r="H831" s="7" t="s">
        <v>88</v>
      </c>
      <c r="I831" s="3">
        <v>1</v>
      </c>
      <c r="J831" s="5">
        <v>165.99</v>
      </c>
      <c r="K831" s="6">
        <v>0.1</v>
      </c>
      <c r="L831" s="5">
        <v>89.9</v>
      </c>
      <c r="M831" s="5">
        <f>I831*J831*(1-K831)</f>
        <v>149.39100000000002</v>
      </c>
      <c r="N831" s="5">
        <f>I831*L831</f>
        <v>89.9</v>
      </c>
      <c r="O831" s="5">
        <f>M831-N831</f>
        <v>59.491000000000014</v>
      </c>
      <c r="P831" s="2">
        <f>IFERROR(O831/M831,0)</f>
        <v>0.3982234538894579</v>
      </c>
      <c r="Q831" s="4">
        <f>YEAR(SalesDataTable[[#This Row],[Order Date]])</f>
        <v>2026</v>
      </c>
      <c r="R831" s="2" t="str">
        <f>"Q"&amp;ROUNDUP(MONTH(SalesDataTable[[#This Row],[Order Date]])/3,0)</f>
        <v>Q2</v>
      </c>
      <c r="S831" s="3">
        <f>MONTH(SalesDataTable[[#This Row],[Order Date]])</f>
        <v>5</v>
      </c>
      <c r="T831" s="2" t="str">
        <f>TEXT(SalesDataTable[[#This Row],[Order Date]],"mmm")</f>
        <v>May</v>
      </c>
    </row>
    <row r="832" spans="1:20" ht="15.75" x14ac:dyDescent="0.25">
      <c r="A832" s="9" t="s">
        <v>1929</v>
      </c>
      <c r="B832" s="8">
        <v>46158</v>
      </c>
      <c r="C832" s="7" t="s">
        <v>42</v>
      </c>
      <c r="D832" s="7" t="s">
        <v>41</v>
      </c>
      <c r="E832" s="7" t="s">
        <v>13</v>
      </c>
      <c r="F832" s="7" t="s">
        <v>2</v>
      </c>
      <c r="G832" s="7" t="s">
        <v>26</v>
      </c>
      <c r="H832" s="7" t="s">
        <v>50</v>
      </c>
      <c r="I832" s="3">
        <v>2</v>
      </c>
      <c r="J832" s="5">
        <v>121.22</v>
      </c>
      <c r="K832" s="6">
        <v>0</v>
      </c>
      <c r="L832" s="5">
        <v>60.38</v>
      </c>
      <c r="M832" s="5">
        <f>I832*J832*(1-K832)</f>
        <v>242.44</v>
      </c>
      <c r="N832" s="5">
        <f>I832*L832</f>
        <v>120.76</v>
      </c>
      <c r="O832" s="5">
        <f>M832-N832</f>
        <v>121.67999999999999</v>
      </c>
      <c r="P832" s="2">
        <f>IFERROR(O832/M832,0)</f>
        <v>0.50189737667051637</v>
      </c>
      <c r="Q832" s="4">
        <f>YEAR(SalesDataTable[[#This Row],[Order Date]])</f>
        <v>2026</v>
      </c>
      <c r="R832" s="2" t="str">
        <f>"Q"&amp;ROUNDUP(MONTH(SalesDataTable[[#This Row],[Order Date]])/3,0)</f>
        <v>Q2</v>
      </c>
      <c r="S832" s="3">
        <f>MONTH(SalesDataTable[[#This Row],[Order Date]])</f>
        <v>5</v>
      </c>
      <c r="T832" s="2" t="str">
        <f>TEXT(SalesDataTable[[#This Row],[Order Date]],"mmm")</f>
        <v>May</v>
      </c>
    </row>
    <row r="833" spans="1:20" ht="15.75" x14ac:dyDescent="0.25">
      <c r="A833" s="9" t="s">
        <v>1928</v>
      </c>
      <c r="B833" s="8">
        <v>46158</v>
      </c>
      <c r="C833" s="7" t="s">
        <v>9</v>
      </c>
      <c r="D833" s="7" t="s">
        <v>8</v>
      </c>
      <c r="E833" s="7" t="s">
        <v>13</v>
      </c>
      <c r="F833" s="7" t="s">
        <v>12</v>
      </c>
      <c r="G833" s="7" t="s">
        <v>29</v>
      </c>
      <c r="H833" s="7" t="s">
        <v>72</v>
      </c>
      <c r="I833" s="3">
        <v>2</v>
      </c>
      <c r="J833" s="5">
        <v>131.1</v>
      </c>
      <c r="K833" s="6">
        <v>0</v>
      </c>
      <c r="L833" s="5">
        <v>65.55</v>
      </c>
      <c r="M833" s="5">
        <f>I833*J833*(1-K833)</f>
        <v>262.2</v>
      </c>
      <c r="N833" s="5">
        <f>I833*L833</f>
        <v>131.1</v>
      </c>
      <c r="O833" s="5">
        <f>M833-N833</f>
        <v>131.1</v>
      </c>
      <c r="P833" s="2">
        <f>IFERROR(O833/M833,0)</f>
        <v>0.5</v>
      </c>
      <c r="Q833" s="4">
        <f>YEAR(SalesDataTable[[#This Row],[Order Date]])</f>
        <v>2026</v>
      </c>
      <c r="R833" s="2" t="str">
        <f>"Q"&amp;ROUNDUP(MONTH(SalesDataTable[[#This Row],[Order Date]])/3,0)</f>
        <v>Q2</v>
      </c>
      <c r="S833" s="3">
        <f>MONTH(SalesDataTable[[#This Row],[Order Date]])</f>
        <v>5</v>
      </c>
      <c r="T833" s="2" t="str">
        <f>TEXT(SalesDataTable[[#This Row],[Order Date]],"mmm")</f>
        <v>May</v>
      </c>
    </row>
    <row r="834" spans="1:20" ht="15.75" x14ac:dyDescent="0.25">
      <c r="A834" s="9" t="s">
        <v>1927</v>
      </c>
      <c r="B834" s="8">
        <v>46158</v>
      </c>
      <c r="C834" s="7" t="s">
        <v>9</v>
      </c>
      <c r="D834" s="7" t="s">
        <v>30</v>
      </c>
      <c r="E834" s="7" t="s">
        <v>3</v>
      </c>
      <c r="F834" s="7" t="s">
        <v>23</v>
      </c>
      <c r="G834" s="7" t="s">
        <v>29</v>
      </c>
      <c r="H834" s="7" t="s">
        <v>39</v>
      </c>
      <c r="I834" s="3">
        <v>2</v>
      </c>
      <c r="J834" s="5">
        <v>46.44</v>
      </c>
      <c r="K834" s="6">
        <v>0</v>
      </c>
      <c r="L834" s="5">
        <v>18.63</v>
      </c>
      <c r="M834" s="5">
        <f>I834*J834*(1-K834)</f>
        <v>92.88</v>
      </c>
      <c r="N834" s="5">
        <f>I834*L834</f>
        <v>37.26</v>
      </c>
      <c r="O834" s="5">
        <f>M834-N834</f>
        <v>55.62</v>
      </c>
      <c r="P834" s="2">
        <f>IFERROR(O834/M834,0)</f>
        <v>0.59883720930232553</v>
      </c>
      <c r="Q834" s="4">
        <f>YEAR(SalesDataTable[[#This Row],[Order Date]])</f>
        <v>2026</v>
      </c>
      <c r="R834" s="2" t="str">
        <f>"Q"&amp;ROUNDUP(MONTH(SalesDataTable[[#This Row],[Order Date]])/3,0)</f>
        <v>Q2</v>
      </c>
      <c r="S834" s="3">
        <f>MONTH(SalesDataTable[[#This Row],[Order Date]])</f>
        <v>5</v>
      </c>
      <c r="T834" s="2" t="str">
        <f>TEXT(SalesDataTable[[#This Row],[Order Date]],"mmm")</f>
        <v>May</v>
      </c>
    </row>
    <row r="835" spans="1:20" ht="15.75" x14ac:dyDescent="0.25">
      <c r="A835" s="9" t="s">
        <v>1926</v>
      </c>
      <c r="B835" s="8">
        <v>46158</v>
      </c>
      <c r="C835" s="7" t="s">
        <v>15</v>
      </c>
      <c r="D835" s="7" t="s">
        <v>14</v>
      </c>
      <c r="E835" s="7" t="s">
        <v>3</v>
      </c>
      <c r="F835" s="7" t="s">
        <v>2</v>
      </c>
      <c r="G835" s="7" t="s">
        <v>29</v>
      </c>
      <c r="H835" s="7" t="s">
        <v>28</v>
      </c>
      <c r="I835" s="3">
        <v>1</v>
      </c>
      <c r="J835" s="5">
        <v>36.659999999999997</v>
      </c>
      <c r="K835" s="6">
        <v>0</v>
      </c>
      <c r="L835" s="5">
        <v>13.61</v>
      </c>
      <c r="M835" s="5">
        <f>I835*J835*(1-K835)</f>
        <v>36.659999999999997</v>
      </c>
      <c r="N835" s="5">
        <f>I835*L835</f>
        <v>13.61</v>
      </c>
      <c r="O835" s="5">
        <f>M835-N835</f>
        <v>23.049999999999997</v>
      </c>
      <c r="P835" s="2">
        <f>IFERROR(O835/M835,0)</f>
        <v>0.62875068194217132</v>
      </c>
      <c r="Q835" s="4">
        <f>YEAR(SalesDataTable[[#This Row],[Order Date]])</f>
        <v>2026</v>
      </c>
      <c r="R835" s="2" t="str">
        <f>"Q"&amp;ROUNDUP(MONTH(SalesDataTable[[#This Row],[Order Date]])/3,0)</f>
        <v>Q2</v>
      </c>
      <c r="S835" s="3">
        <f>MONTH(SalesDataTable[[#This Row],[Order Date]])</f>
        <v>5</v>
      </c>
      <c r="T835" s="2" t="str">
        <f>TEXT(SalesDataTable[[#This Row],[Order Date]],"mmm")</f>
        <v>May</v>
      </c>
    </row>
    <row r="836" spans="1:20" ht="15.75" x14ac:dyDescent="0.25">
      <c r="A836" s="9" t="s">
        <v>1925</v>
      </c>
      <c r="B836" s="8">
        <v>46158</v>
      </c>
      <c r="C836" s="7" t="s">
        <v>15</v>
      </c>
      <c r="D836" s="7" t="s">
        <v>61</v>
      </c>
      <c r="E836" s="7" t="s">
        <v>3</v>
      </c>
      <c r="F836" s="7" t="s">
        <v>2</v>
      </c>
      <c r="G836" s="7" t="s">
        <v>22</v>
      </c>
      <c r="H836" s="7" t="s">
        <v>92</v>
      </c>
      <c r="I836" s="3">
        <v>5</v>
      </c>
      <c r="J836" s="5">
        <v>156.16999999999999</v>
      </c>
      <c r="K836" s="6">
        <v>0.1</v>
      </c>
      <c r="L836" s="5">
        <v>80.59</v>
      </c>
      <c r="M836" s="5">
        <f>I836*J836*(1-K836)</f>
        <v>702.76499999999999</v>
      </c>
      <c r="N836" s="5">
        <f>I836*L836</f>
        <v>402.95000000000005</v>
      </c>
      <c r="O836" s="5">
        <f>M836-N836</f>
        <v>299.81499999999994</v>
      </c>
      <c r="P836" s="2">
        <f>IFERROR(O836/M836,0)</f>
        <v>0.42662198601239382</v>
      </c>
      <c r="Q836" s="4">
        <f>YEAR(SalesDataTable[[#This Row],[Order Date]])</f>
        <v>2026</v>
      </c>
      <c r="R836" s="2" t="str">
        <f>"Q"&amp;ROUNDUP(MONTH(SalesDataTable[[#This Row],[Order Date]])/3,0)</f>
        <v>Q2</v>
      </c>
      <c r="S836" s="3">
        <f>MONTH(SalesDataTable[[#This Row],[Order Date]])</f>
        <v>5</v>
      </c>
      <c r="T836" s="2" t="str">
        <f>TEXT(SalesDataTable[[#This Row],[Order Date]],"mmm")</f>
        <v>May</v>
      </c>
    </row>
    <row r="837" spans="1:20" ht="15.75" x14ac:dyDescent="0.25">
      <c r="A837" s="9" t="s">
        <v>1924</v>
      </c>
      <c r="B837" s="8">
        <v>46158</v>
      </c>
      <c r="C837" s="7" t="s">
        <v>9</v>
      </c>
      <c r="D837" s="7" t="s">
        <v>8</v>
      </c>
      <c r="E837" s="7" t="s">
        <v>13</v>
      </c>
      <c r="F837" s="7" t="s">
        <v>2</v>
      </c>
      <c r="G837" s="7" t="s">
        <v>29</v>
      </c>
      <c r="H837" s="7" t="s">
        <v>28</v>
      </c>
      <c r="I837" s="3">
        <v>1</v>
      </c>
      <c r="J837" s="5">
        <v>35.97</v>
      </c>
      <c r="K837" s="6">
        <v>0.1</v>
      </c>
      <c r="L837" s="5">
        <v>13.54</v>
      </c>
      <c r="M837" s="5">
        <f>I837*J837*(1-K837)</f>
        <v>32.372999999999998</v>
      </c>
      <c r="N837" s="5">
        <f>I837*L837</f>
        <v>13.54</v>
      </c>
      <c r="O837" s="5">
        <f>M837-N837</f>
        <v>18.832999999999998</v>
      </c>
      <c r="P837" s="2">
        <f>IFERROR(O837/M837,0)</f>
        <v>0.58175022395205878</v>
      </c>
      <c r="Q837" s="4">
        <f>YEAR(SalesDataTable[[#This Row],[Order Date]])</f>
        <v>2026</v>
      </c>
      <c r="R837" s="2" t="str">
        <f>"Q"&amp;ROUNDUP(MONTH(SalesDataTable[[#This Row],[Order Date]])/3,0)</f>
        <v>Q2</v>
      </c>
      <c r="S837" s="3">
        <f>MONTH(SalesDataTable[[#This Row],[Order Date]])</f>
        <v>5</v>
      </c>
      <c r="T837" s="2" t="str">
        <f>TEXT(SalesDataTable[[#This Row],[Order Date]],"mmm")</f>
        <v>May</v>
      </c>
    </row>
    <row r="838" spans="1:20" ht="15.75" x14ac:dyDescent="0.25">
      <c r="A838" s="9" t="s">
        <v>1923</v>
      </c>
      <c r="B838" s="8">
        <v>46158</v>
      </c>
      <c r="C838" s="7" t="s">
        <v>9</v>
      </c>
      <c r="D838" s="7" t="s">
        <v>45</v>
      </c>
      <c r="E838" s="7" t="s">
        <v>60</v>
      </c>
      <c r="F838" s="7" t="s">
        <v>12</v>
      </c>
      <c r="G838" s="7" t="s">
        <v>34</v>
      </c>
      <c r="H838" s="7" t="s">
        <v>121</v>
      </c>
      <c r="I838" s="3">
        <v>4</v>
      </c>
      <c r="J838" s="5">
        <v>125.11</v>
      </c>
      <c r="K838" s="6">
        <v>0.15</v>
      </c>
      <c r="L838" s="5">
        <v>70.010000000000005</v>
      </c>
      <c r="M838" s="5">
        <f>I838*J838*(1-K838)</f>
        <v>425.37399999999997</v>
      </c>
      <c r="N838" s="5">
        <f>I838*L838</f>
        <v>280.04000000000002</v>
      </c>
      <c r="O838" s="5">
        <f>M838-N838</f>
        <v>145.33399999999995</v>
      </c>
      <c r="P838" s="2">
        <f>IFERROR(O838/M838,0)</f>
        <v>0.34166169065340135</v>
      </c>
      <c r="Q838" s="4">
        <f>YEAR(SalesDataTable[[#This Row],[Order Date]])</f>
        <v>2026</v>
      </c>
      <c r="R838" s="2" t="str">
        <f>"Q"&amp;ROUNDUP(MONTH(SalesDataTable[[#This Row],[Order Date]])/3,0)</f>
        <v>Q2</v>
      </c>
      <c r="S838" s="3">
        <f>MONTH(SalesDataTable[[#This Row],[Order Date]])</f>
        <v>5</v>
      </c>
      <c r="T838" s="2" t="str">
        <f>TEXT(SalesDataTable[[#This Row],[Order Date]],"mmm")</f>
        <v>May</v>
      </c>
    </row>
    <row r="839" spans="1:20" ht="15.75" x14ac:dyDescent="0.25">
      <c r="A839" s="9" t="s">
        <v>1922</v>
      </c>
      <c r="B839" s="8">
        <v>46158</v>
      </c>
      <c r="C839" s="7" t="s">
        <v>15</v>
      </c>
      <c r="D839" s="7" t="s">
        <v>61</v>
      </c>
      <c r="E839" s="7" t="s">
        <v>3</v>
      </c>
      <c r="F839" s="7" t="s">
        <v>2</v>
      </c>
      <c r="G839" s="7" t="s">
        <v>34</v>
      </c>
      <c r="H839" s="7" t="s">
        <v>74</v>
      </c>
      <c r="I839" s="3">
        <v>4</v>
      </c>
      <c r="J839" s="5">
        <v>36.29</v>
      </c>
      <c r="K839" s="6">
        <v>0.1</v>
      </c>
      <c r="L839" s="5">
        <v>13.77</v>
      </c>
      <c r="M839" s="5">
        <f>I839*J839*(1-K839)</f>
        <v>130.64400000000001</v>
      </c>
      <c r="N839" s="5">
        <f>I839*L839</f>
        <v>55.08</v>
      </c>
      <c r="O839" s="5">
        <f>M839-N839</f>
        <v>75.564000000000007</v>
      </c>
      <c r="P839" s="2">
        <f>IFERROR(O839/M839,0)</f>
        <v>0.57839625241113257</v>
      </c>
      <c r="Q839" s="4">
        <f>YEAR(SalesDataTable[[#This Row],[Order Date]])</f>
        <v>2026</v>
      </c>
      <c r="R839" s="2" t="str">
        <f>"Q"&amp;ROUNDUP(MONTH(SalesDataTable[[#This Row],[Order Date]])/3,0)</f>
        <v>Q2</v>
      </c>
      <c r="S839" s="3">
        <f>MONTH(SalesDataTable[[#This Row],[Order Date]])</f>
        <v>5</v>
      </c>
      <c r="T839" s="2" t="str">
        <f>TEXT(SalesDataTable[[#This Row],[Order Date]],"mmm")</f>
        <v>May</v>
      </c>
    </row>
    <row r="840" spans="1:20" ht="15.75" x14ac:dyDescent="0.25">
      <c r="A840" s="9" t="s">
        <v>1921</v>
      </c>
      <c r="B840" s="8">
        <v>46158</v>
      </c>
      <c r="C840" s="7" t="s">
        <v>9</v>
      </c>
      <c r="D840" s="7" t="s">
        <v>30</v>
      </c>
      <c r="E840" s="7" t="s">
        <v>3</v>
      </c>
      <c r="F840" s="7" t="s">
        <v>2</v>
      </c>
      <c r="G840" s="7" t="s">
        <v>22</v>
      </c>
      <c r="H840" s="7" t="s">
        <v>37</v>
      </c>
      <c r="I840" s="3">
        <v>4</v>
      </c>
      <c r="J840" s="5">
        <v>143.34</v>
      </c>
      <c r="K840" s="6">
        <v>0</v>
      </c>
      <c r="L840" s="5">
        <v>80.55</v>
      </c>
      <c r="M840" s="5">
        <f>I840*J840*(1-K840)</f>
        <v>573.36</v>
      </c>
      <c r="N840" s="5">
        <f>I840*L840</f>
        <v>322.2</v>
      </c>
      <c r="O840" s="5">
        <f>M840-N840</f>
        <v>251.16000000000003</v>
      </c>
      <c r="P840" s="2">
        <f>IFERROR(O840/M840,0)</f>
        <v>0.43804939305148599</v>
      </c>
      <c r="Q840" s="4">
        <f>YEAR(SalesDataTable[[#This Row],[Order Date]])</f>
        <v>2026</v>
      </c>
      <c r="R840" s="2" t="str">
        <f>"Q"&amp;ROUNDUP(MONTH(SalesDataTable[[#This Row],[Order Date]])/3,0)</f>
        <v>Q2</v>
      </c>
      <c r="S840" s="3">
        <f>MONTH(SalesDataTable[[#This Row],[Order Date]])</f>
        <v>5</v>
      </c>
      <c r="T840" s="2" t="str">
        <f>TEXT(SalesDataTable[[#This Row],[Order Date]],"mmm")</f>
        <v>May</v>
      </c>
    </row>
    <row r="841" spans="1:20" ht="15.75" x14ac:dyDescent="0.25">
      <c r="A841" s="9" t="s">
        <v>1920</v>
      </c>
      <c r="B841" s="8">
        <v>46159</v>
      </c>
      <c r="C841" s="7" t="s">
        <v>9</v>
      </c>
      <c r="D841" s="7" t="s">
        <v>8</v>
      </c>
      <c r="E841" s="7" t="s">
        <v>18</v>
      </c>
      <c r="F841" s="7" t="s">
        <v>2</v>
      </c>
      <c r="G841" s="7" t="s">
        <v>1</v>
      </c>
      <c r="H841" s="7" t="s">
        <v>0</v>
      </c>
      <c r="I841" s="3">
        <v>3</v>
      </c>
      <c r="J841" s="5">
        <v>51.68</v>
      </c>
      <c r="K841" s="6">
        <v>0</v>
      </c>
      <c r="L841" s="5">
        <v>22.4</v>
      </c>
      <c r="M841" s="5">
        <f>I841*J841*(1-K841)</f>
        <v>155.04</v>
      </c>
      <c r="N841" s="5">
        <f>I841*L841</f>
        <v>67.199999999999989</v>
      </c>
      <c r="O841" s="5">
        <f>M841-N841</f>
        <v>87.84</v>
      </c>
      <c r="P841" s="2">
        <f>IFERROR(O841/M841,0)</f>
        <v>0.56656346749226016</v>
      </c>
      <c r="Q841" s="4">
        <f>YEAR(SalesDataTable[[#This Row],[Order Date]])</f>
        <v>2026</v>
      </c>
      <c r="R841" s="2" t="str">
        <f>"Q"&amp;ROUNDUP(MONTH(SalesDataTable[[#This Row],[Order Date]])/3,0)</f>
        <v>Q2</v>
      </c>
      <c r="S841" s="3">
        <f>MONTH(SalesDataTable[[#This Row],[Order Date]])</f>
        <v>5</v>
      </c>
      <c r="T841" s="2" t="str">
        <f>TEXT(SalesDataTable[[#This Row],[Order Date]],"mmm")</f>
        <v>May</v>
      </c>
    </row>
    <row r="842" spans="1:20" ht="15.75" x14ac:dyDescent="0.25">
      <c r="A842" s="9" t="s">
        <v>1919</v>
      </c>
      <c r="B842" s="8">
        <v>46159</v>
      </c>
      <c r="C842" s="7" t="s">
        <v>15</v>
      </c>
      <c r="D842" s="7" t="s">
        <v>14</v>
      </c>
      <c r="E842" s="7" t="s">
        <v>3</v>
      </c>
      <c r="F842" s="7" t="s">
        <v>23</v>
      </c>
      <c r="G842" s="7" t="s">
        <v>29</v>
      </c>
      <c r="H842" s="7" t="s">
        <v>39</v>
      </c>
      <c r="I842" s="3">
        <v>1</v>
      </c>
      <c r="J842" s="5">
        <v>46.84</v>
      </c>
      <c r="K842" s="6">
        <v>0</v>
      </c>
      <c r="L842" s="5">
        <v>17.93</v>
      </c>
      <c r="M842" s="5">
        <f>I842*J842*(1-K842)</f>
        <v>46.84</v>
      </c>
      <c r="N842" s="5">
        <f>I842*L842</f>
        <v>17.93</v>
      </c>
      <c r="O842" s="5">
        <f>M842-N842</f>
        <v>28.910000000000004</v>
      </c>
      <c r="P842" s="2">
        <f>IFERROR(O842/M842,0)</f>
        <v>0.61720751494449189</v>
      </c>
      <c r="Q842" s="4">
        <f>YEAR(SalesDataTable[[#This Row],[Order Date]])</f>
        <v>2026</v>
      </c>
      <c r="R842" s="2" t="str">
        <f>"Q"&amp;ROUNDUP(MONTH(SalesDataTable[[#This Row],[Order Date]])/3,0)</f>
        <v>Q2</v>
      </c>
      <c r="S842" s="3">
        <f>MONTH(SalesDataTable[[#This Row],[Order Date]])</f>
        <v>5</v>
      </c>
      <c r="T842" s="2" t="str">
        <f>TEXT(SalesDataTable[[#This Row],[Order Date]],"mmm")</f>
        <v>May</v>
      </c>
    </row>
    <row r="843" spans="1:20" ht="15.75" x14ac:dyDescent="0.25">
      <c r="A843" s="9" t="s">
        <v>1918</v>
      </c>
      <c r="B843" s="8">
        <v>46159</v>
      </c>
      <c r="C843" s="7" t="s">
        <v>5</v>
      </c>
      <c r="D843" s="7" t="s">
        <v>66</v>
      </c>
      <c r="E843" s="7" t="s">
        <v>18</v>
      </c>
      <c r="F843" s="7" t="s">
        <v>2</v>
      </c>
      <c r="G843" s="7" t="s">
        <v>22</v>
      </c>
      <c r="H843" s="7" t="s">
        <v>21</v>
      </c>
      <c r="I843" s="3">
        <v>5</v>
      </c>
      <c r="J843" s="5">
        <v>72.900000000000006</v>
      </c>
      <c r="K843" s="6">
        <v>0.05</v>
      </c>
      <c r="L843" s="5">
        <v>31.57</v>
      </c>
      <c r="M843" s="5">
        <f>I843*J843*(1-K843)</f>
        <v>346.27499999999998</v>
      </c>
      <c r="N843" s="5">
        <f>I843*L843</f>
        <v>157.85</v>
      </c>
      <c r="O843" s="5">
        <f>M843-N843</f>
        <v>188.42499999999998</v>
      </c>
      <c r="P843" s="2">
        <f>IFERROR(O843/M843,0)</f>
        <v>0.54414843693596127</v>
      </c>
      <c r="Q843" s="4">
        <f>YEAR(SalesDataTable[[#This Row],[Order Date]])</f>
        <v>2026</v>
      </c>
      <c r="R843" s="2" t="str">
        <f>"Q"&amp;ROUNDUP(MONTH(SalesDataTable[[#This Row],[Order Date]])/3,0)</f>
        <v>Q2</v>
      </c>
      <c r="S843" s="3">
        <f>MONTH(SalesDataTable[[#This Row],[Order Date]])</f>
        <v>5</v>
      </c>
      <c r="T843" s="2" t="str">
        <f>TEXT(SalesDataTable[[#This Row],[Order Date]],"mmm")</f>
        <v>May</v>
      </c>
    </row>
    <row r="844" spans="1:20" ht="15.75" x14ac:dyDescent="0.25">
      <c r="A844" s="9" t="s">
        <v>1917</v>
      </c>
      <c r="B844" s="8">
        <v>46159</v>
      </c>
      <c r="C844" s="7" t="s">
        <v>15</v>
      </c>
      <c r="D844" s="7" t="s">
        <v>14</v>
      </c>
      <c r="E844" s="7" t="s">
        <v>3</v>
      </c>
      <c r="F844" s="7" t="s">
        <v>2</v>
      </c>
      <c r="G844" s="7" t="s">
        <v>22</v>
      </c>
      <c r="H844" s="7" t="s">
        <v>44</v>
      </c>
      <c r="I844" s="3">
        <v>1</v>
      </c>
      <c r="J844" s="5">
        <v>91.07</v>
      </c>
      <c r="K844" s="6">
        <v>0</v>
      </c>
      <c r="L844" s="5">
        <v>45.3</v>
      </c>
      <c r="M844" s="5">
        <f>I844*J844*(1-K844)</f>
        <v>91.07</v>
      </c>
      <c r="N844" s="5">
        <f>I844*L844</f>
        <v>45.3</v>
      </c>
      <c r="O844" s="5">
        <f>M844-N844</f>
        <v>45.769999999999996</v>
      </c>
      <c r="P844" s="2">
        <f>IFERROR(O844/M844,0)</f>
        <v>0.50258043263423735</v>
      </c>
      <c r="Q844" s="4">
        <f>YEAR(SalesDataTable[[#This Row],[Order Date]])</f>
        <v>2026</v>
      </c>
      <c r="R844" s="2" t="str">
        <f>"Q"&amp;ROUNDUP(MONTH(SalesDataTable[[#This Row],[Order Date]])/3,0)</f>
        <v>Q2</v>
      </c>
      <c r="S844" s="3">
        <f>MONTH(SalesDataTable[[#This Row],[Order Date]])</f>
        <v>5</v>
      </c>
      <c r="T844" s="2" t="str">
        <f>TEXT(SalesDataTable[[#This Row],[Order Date]],"mmm")</f>
        <v>May</v>
      </c>
    </row>
    <row r="845" spans="1:20" ht="15.75" x14ac:dyDescent="0.25">
      <c r="A845" s="9" t="s">
        <v>1916</v>
      </c>
      <c r="B845" s="8">
        <v>46159</v>
      </c>
      <c r="C845" s="7" t="s">
        <v>5</v>
      </c>
      <c r="D845" s="7" t="s">
        <v>4</v>
      </c>
      <c r="E845" s="7" t="s">
        <v>13</v>
      </c>
      <c r="F845" s="7" t="s">
        <v>2</v>
      </c>
      <c r="G845" s="7" t="s">
        <v>1</v>
      </c>
      <c r="H845" s="7" t="s">
        <v>11</v>
      </c>
      <c r="I845" s="3">
        <v>1</v>
      </c>
      <c r="J845" s="5">
        <v>81.86</v>
      </c>
      <c r="K845" s="6">
        <v>0</v>
      </c>
      <c r="L845" s="5">
        <v>43.14</v>
      </c>
      <c r="M845" s="5">
        <f>I845*J845*(1-K845)</f>
        <v>81.86</v>
      </c>
      <c r="N845" s="5">
        <f>I845*L845</f>
        <v>43.14</v>
      </c>
      <c r="O845" s="5">
        <f>M845-N845</f>
        <v>38.72</v>
      </c>
      <c r="P845" s="2">
        <f>IFERROR(O845/M845,0)</f>
        <v>0.47300268751526997</v>
      </c>
      <c r="Q845" s="4">
        <f>YEAR(SalesDataTable[[#This Row],[Order Date]])</f>
        <v>2026</v>
      </c>
      <c r="R845" s="2" t="str">
        <f>"Q"&amp;ROUNDUP(MONTH(SalesDataTable[[#This Row],[Order Date]])/3,0)</f>
        <v>Q2</v>
      </c>
      <c r="S845" s="3">
        <f>MONTH(SalesDataTable[[#This Row],[Order Date]])</f>
        <v>5</v>
      </c>
      <c r="T845" s="2" t="str">
        <f>TEXT(SalesDataTable[[#This Row],[Order Date]],"mmm")</f>
        <v>May</v>
      </c>
    </row>
    <row r="846" spans="1:20" ht="15.75" x14ac:dyDescent="0.25">
      <c r="A846" s="9" t="s">
        <v>1915</v>
      </c>
      <c r="B846" s="8">
        <v>46159</v>
      </c>
      <c r="C846" s="7" t="s">
        <v>15</v>
      </c>
      <c r="D846" s="7" t="s">
        <v>61</v>
      </c>
      <c r="E846" s="7" t="s">
        <v>3</v>
      </c>
      <c r="F846" s="7" t="s">
        <v>23</v>
      </c>
      <c r="G846" s="7" t="s">
        <v>29</v>
      </c>
      <c r="H846" s="7" t="s">
        <v>39</v>
      </c>
      <c r="I846" s="3">
        <v>1</v>
      </c>
      <c r="J846" s="5">
        <v>45.45</v>
      </c>
      <c r="K846" s="6">
        <v>0</v>
      </c>
      <c r="L846" s="5">
        <v>17.93</v>
      </c>
      <c r="M846" s="5">
        <f>I846*J846*(1-K846)</f>
        <v>45.45</v>
      </c>
      <c r="N846" s="5">
        <f>I846*L846</f>
        <v>17.93</v>
      </c>
      <c r="O846" s="5">
        <f>M846-N846</f>
        <v>27.520000000000003</v>
      </c>
      <c r="P846" s="2">
        <f>IFERROR(O846/M846,0)</f>
        <v>0.60550055005500558</v>
      </c>
      <c r="Q846" s="4">
        <f>YEAR(SalesDataTable[[#This Row],[Order Date]])</f>
        <v>2026</v>
      </c>
      <c r="R846" s="2" t="str">
        <f>"Q"&amp;ROUNDUP(MONTH(SalesDataTable[[#This Row],[Order Date]])/3,0)</f>
        <v>Q2</v>
      </c>
      <c r="S846" s="3">
        <f>MONTH(SalesDataTable[[#This Row],[Order Date]])</f>
        <v>5</v>
      </c>
      <c r="T846" s="2" t="str">
        <f>TEXT(SalesDataTable[[#This Row],[Order Date]],"mmm")</f>
        <v>May</v>
      </c>
    </row>
    <row r="847" spans="1:20" ht="15.75" x14ac:dyDescent="0.25">
      <c r="A847" s="9" t="s">
        <v>1914</v>
      </c>
      <c r="B847" s="8">
        <v>46159</v>
      </c>
      <c r="C847" s="7" t="s">
        <v>5</v>
      </c>
      <c r="D847" s="7" t="s">
        <v>4</v>
      </c>
      <c r="E847" s="7" t="s">
        <v>13</v>
      </c>
      <c r="F847" s="7" t="s">
        <v>12</v>
      </c>
      <c r="G847" s="7" t="s">
        <v>22</v>
      </c>
      <c r="H847" s="7" t="s">
        <v>21</v>
      </c>
      <c r="I847" s="3">
        <v>1</v>
      </c>
      <c r="J847" s="5">
        <v>70.62</v>
      </c>
      <c r="K847" s="6">
        <v>0</v>
      </c>
      <c r="L847" s="5">
        <v>32.53</v>
      </c>
      <c r="M847" s="5">
        <f>I847*J847*(1-K847)</f>
        <v>70.62</v>
      </c>
      <c r="N847" s="5">
        <f>I847*L847</f>
        <v>32.53</v>
      </c>
      <c r="O847" s="5">
        <f>M847-N847</f>
        <v>38.090000000000003</v>
      </c>
      <c r="P847" s="2">
        <f>IFERROR(O847/M847,0)</f>
        <v>0.53936561880487111</v>
      </c>
      <c r="Q847" s="4">
        <f>YEAR(SalesDataTable[[#This Row],[Order Date]])</f>
        <v>2026</v>
      </c>
      <c r="R847" s="2" t="str">
        <f>"Q"&amp;ROUNDUP(MONTH(SalesDataTable[[#This Row],[Order Date]])/3,0)</f>
        <v>Q2</v>
      </c>
      <c r="S847" s="3">
        <f>MONTH(SalesDataTable[[#This Row],[Order Date]])</f>
        <v>5</v>
      </c>
      <c r="T847" s="2" t="str">
        <f>TEXT(SalesDataTable[[#This Row],[Order Date]],"mmm")</f>
        <v>May</v>
      </c>
    </row>
    <row r="848" spans="1:20" ht="15.75" x14ac:dyDescent="0.25">
      <c r="A848" s="9" t="s">
        <v>1913</v>
      </c>
      <c r="B848" s="8">
        <v>46159</v>
      </c>
      <c r="C848" s="7" t="s">
        <v>15</v>
      </c>
      <c r="D848" s="7" t="s">
        <v>61</v>
      </c>
      <c r="E848" s="7" t="s">
        <v>3</v>
      </c>
      <c r="F848" s="7" t="s">
        <v>2</v>
      </c>
      <c r="G848" s="7" t="s">
        <v>34</v>
      </c>
      <c r="H848" s="7" t="s">
        <v>33</v>
      </c>
      <c r="I848" s="3">
        <v>2</v>
      </c>
      <c r="J848" s="5">
        <v>51.56</v>
      </c>
      <c r="K848" s="6">
        <v>0</v>
      </c>
      <c r="L848" s="5">
        <v>22.46</v>
      </c>
      <c r="M848" s="5">
        <f>I848*J848*(1-K848)</f>
        <v>103.12</v>
      </c>
      <c r="N848" s="5">
        <f>I848*L848</f>
        <v>44.92</v>
      </c>
      <c r="O848" s="5">
        <f>M848-N848</f>
        <v>58.2</v>
      </c>
      <c r="P848" s="2">
        <f>IFERROR(O848/M848,0)</f>
        <v>0.56439100077579518</v>
      </c>
      <c r="Q848" s="4">
        <f>YEAR(SalesDataTable[[#This Row],[Order Date]])</f>
        <v>2026</v>
      </c>
      <c r="R848" s="2" t="str">
        <f>"Q"&amp;ROUNDUP(MONTH(SalesDataTable[[#This Row],[Order Date]])/3,0)</f>
        <v>Q2</v>
      </c>
      <c r="S848" s="3">
        <f>MONTH(SalesDataTable[[#This Row],[Order Date]])</f>
        <v>5</v>
      </c>
      <c r="T848" s="2" t="str">
        <f>TEXT(SalesDataTable[[#This Row],[Order Date]],"mmm")</f>
        <v>May</v>
      </c>
    </row>
    <row r="849" spans="1:20" ht="15.75" x14ac:dyDescent="0.25">
      <c r="A849" s="9" t="s">
        <v>1912</v>
      </c>
      <c r="B849" s="8">
        <v>46159</v>
      </c>
      <c r="C849" s="7" t="s">
        <v>15</v>
      </c>
      <c r="D849" s="7" t="s">
        <v>61</v>
      </c>
      <c r="E849" s="7" t="s">
        <v>3</v>
      </c>
      <c r="F849" s="7" t="s">
        <v>2</v>
      </c>
      <c r="G849" s="7" t="s">
        <v>22</v>
      </c>
      <c r="H849" s="7" t="s">
        <v>37</v>
      </c>
      <c r="I849" s="3">
        <v>2</v>
      </c>
      <c r="J849" s="5">
        <v>146.22</v>
      </c>
      <c r="K849" s="6">
        <v>0</v>
      </c>
      <c r="L849" s="5">
        <v>81.069999999999993</v>
      </c>
      <c r="M849" s="5">
        <f>I849*J849*(1-K849)</f>
        <v>292.44</v>
      </c>
      <c r="N849" s="5">
        <f>I849*L849</f>
        <v>162.13999999999999</v>
      </c>
      <c r="O849" s="5">
        <f>M849-N849</f>
        <v>130.30000000000001</v>
      </c>
      <c r="P849" s="2">
        <f>IFERROR(O849/M849,0)</f>
        <v>0.4455614826973055</v>
      </c>
      <c r="Q849" s="4">
        <f>YEAR(SalesDataTable[[#This Row],[Order Date]])</f>
        <v>2026</v>
      </c>
      <c r="R849" s="2" t="str">
        <f>"Q"&amp;ROUNDUP(MONTH(SalesDataTable[[#This Row],[Order Date]])/3,0)</f>
        <v>Q2</v>
      </c>
      <c r="S849" s="3">
        <f>MONTH(SalesDataTable[[#This Row],[Order Date]])</f>
        <v>5</v>
      </c>
      <c r="T849" s="2" t="str">
        <f>TEXT(SalesDataTable[[#This Row],[Order Date]],"mmm")</f>
        <v>May</v>
      </c>
    </row>
    <row r="850" spans="1:20" ht="15.75" x14ac:dyDescent="0.25">
      <c r="A850" s="9" t="s">
        <v>1911</v>
      </c>
      <c r="B850" s="8">
        <v>46159</v>
      </c>
      <c r="C850" s="7" t="s">
        <v>15</v>
      </c>
      <c r="D850" s="7" t="s">
        <v>19</v>
      </c>
      <c r="E850" s="7" t="s">
        <v>13</v>
      </c>
      <c r="F850" s="7" t="s">
        <v>23</v>
      </c>
      <c r="G850" s="7" t="s">
        <v>34</v>
      </c>
      <c r="H850" s="7" t="s">
        <v>33</v>
      </c>
      <c r="I850" s="3">
        <v>2</v>
      </c>
      <c r="J850" s="5">
        <v>51.34</v>
      </c>
      <c r="K850" s="6">
        <v>0</v>
      </c>
      <c r="L850" s="5">
        <v>22.17</v>
      </c>
      <c r="M850" s="5">
        <f>I850*J850*(1-K850)</f>
        <v>102.68</v>
      </c>
      <c r="N850" s="5">
        <f>I850*L850</f>
        <v>44.34</v>
      </c>
      <c r="O850" s="5">
        <f>M850-N850</f>
        <v>58.34</v>
      </c>
      <c r="P850" s="2">
        <f>IFERROR(O850/M850,0)</f>
        <v>0.56817296455005839</v>
      </c>
      <c r="Q850" s="4">
        <f>YEAR(SalesDataTable[[#This Row],[Order Date]])</f>
        <v>2026</v>
      </c>
      <c r="R850" s="2" t="str">
        <f>"Q"&amp;ROUNDUP(MONTH(SalesDataTable[[#This Row],[Order Date]])/3,0)</f>
        <v>Q2</v>
      </c>
      <c r="S850" s="3">
        <f>MONTH(SalesDataTable[[#This Row],[Order Date]])</f>
        <v>5</v>
      </c>
      <c r="T850" s="2" t="str">
        <f>TEXT(SalesDataTable[[#This Row],[Order Date]],"mmm")</f>
        <v>May</v>
      </c>
    </row>
    <row r="851" spans="1:20" ht="15.75" x14ac:dyDescent="0.25">
      <c r="A851" s="9" t="s">
        <v>1910</v>
      </c>
      <c r="B851" s="8">
        <v>46160</v>
      </c>
      <c r="C851" s="7" t="s">
        <v>15</v>
      </c>
      <c r="D851" s="7" t="s">
        <v>61</v>
      </c>
      <c r="E851" s="7" t="s">
        <v>3</v>
      </c>
      <c r="F851" s="7" t="s">
        <v>2</v>
      </c>
      <c r="G851" s="7" t="s">
        <v>22</v>
      </c>
      <c r="H851" s="7" t="s">
        <v>92</v>
      </c>
      <c r="I851" s="3">
        <v>1</v>
      </c>
      <c r="J851" s="5">
        <v>153.61000000000001</v>
      </c>
      <c r="K851" s="6">
        <v>0.05</v>
      </c>
      <c r="L851" s="5">
        <v>79.94</v>
      </c>
      <c r="M851" s="5">
        <f>I851*J851*(1-K851)</f>
        <v>145.92950000000002</v>
      </c>
      <c r="N851" s="5">
        <f>I851*L851</f>
        <v>79.94</v>
      </c>
      <c r="O851" s="5">
        <f>M851-N851</f>
        <v>65.989500000000021</v>
      </c>
      <c r="P851" s="2">
        <f>IFERROR(O851/M851,0)</f>
        <v>0.45220123415758989</v>
      </c>
      <c r="Q851" s="4">
        <f>YEAR(SalesDataTable[[#This Row],[Order Date]])</f>
        <v>2026</v>
      </c>
      <c r="R851" s="2" t="str">
        <f>"Q"&amp;ROUNDUP(MONTH(SalesDataTable[[#This Row],[Order Date]])/3,0)</f>
        <v>Q2</v>
      </c>
      <c r="S851" s="3">
        <f>MONTH(SalesDataTable[[#This Row],[Order Date]])</f>
        <v>5</v>
      </c>
      <c r="T851" s="2" t="str">
        <f>TEXT(SalesDataTable[[#This Row],[Order Date]],"mmm")</f>
        <v>May</v>
      </c>
    </row>
    <row r="852" spans="1:20" ht="15.75" x14ac:dyDescent="0.25">
      <c r="A852" s="9" t="s">
        <v>1909</v>
      </c>
      <c r="B852" s="8">
        <v>46160</v>
      </c>
      <c r="C852" s="7" t="s">
        <v>9</v>
      </c>
      <c r="D852" s="7" t="s">
        <v>30</v>
      </c>
      <c r="E852" s="7" t="s">
        <v>3</v>
      </c>
      <c r="F852" s="7" t="s">
        <v>23</v>
      </c>
      <c r="G852" s="7" t="s">
        <v>26</v>
      </c>
      <c r="H852" s="7" t="s">
        <v>65</v>
      </c>
      <c r="I852" s="3">
        <v>1</v>
      </c>
      <c r="J852" s="5">
        <v>82.44</v>
      </c>
      <c r="K852" s="6">
        <v>0.15</v>
      </c>
      <c r="L852" s="5">
        <v>39.380000000000003</v>
      </c>
      <c r="M852" s="5">
        <f>I852*J852*(1-K852)</f>
        <v>70.073999999999998</v>
      </c>
      <c r="N852" s="5">
        <f>I852*L852</f>
        <v>39.380000000000003</v>
      </c>
      <c r="O852" s="5">
        <f>M852-N852</f>
        <v>30.693999999999996</v>
      </c>
      <c r="P852" s="2">
        <f>IFERROR(O852/M852,0)</f>
        <v>0.43802266175757054</v>
      </c>
      <c r="Q852" s="4">
        <f>YEAR(SalesDataTable[[#This Row],[Order Date]])</f>
        <v>2026</v>
      </c>
      <c r="R852" s="2" t="str">
        <f>"Q"&amp;ROUNDUP(MONTH(SalesDataTable[[#This Row],[Order Date]])/3,0)</f>
        <v>Q2</v>
      </c>
      <c r="S852" s="3">
        <f>MONTH(SalesDataTable[[#This Row],[Order Date]])</f>
        <v>5</v>
      </c>
      <c r="T852" s="2" t="str">
        <f>TEXT(SalesDataTable[[#This Row],[Order Date]],"mmm")</f>
        <v>May</v>
      </c>
    </row>
    <row r="853" spans="1:20" ht="15.75" x14ac:dyDescent="0.25">
      <c r="A853" s="9" t="s">
        <v>1908</v>
      </c>
      <c r="B853" s="8">
        <v>46160</v>
      </c>
      <c r="C853" s="7" t="s">
        <v>42</v>
      </c>
      <c r="D853" s="7" t="s">
        <v>95</v>
      </c>
      <c r="E853" s="7" t="s">
        <v>60</v>
      </c>
      <c r="F853" s="7" t="s">
        <v>12</v>
      </c>
      <c r="G853" s="7" t="s">
        <v>22</v>
      </c>
      <c r="H853" s="7" t="s">
        <v>44</v>
      </c>
      <c r="I853" s="3">
        <v>10</v>
      </c>
      <c r="J853" s="5">
        <v>92.09</v>
      </c>
      <c r="K853" s="6">
        <v>0.15</v>
      </c>
      <c r="L853" s="5">
        <v>45.13</v>
      </c>
      <c r="M853" s="5">
        <f>I853*J853*(1-K853)</f>
        <v>782.7650000000001</v>
      </c>
      <c r="N853" s="5">
        <f>I853*L853</f>
        <v>451.3</v>
      </c>
      <c r="O853" s="5">
        <f>M853-N853</f>
        <v>331.46500000000009</v>
      </c>
      <c r="P853" s="2">
        <f>IFERROR(O853/M853,0)</f>
        <v>0.42345403792964686</v>
      </c>
      <c r="Q853" s="4">
        <f>YEAR(SalesDataTable[[#This Row],[Order Date]])</f>
        <v>2026</v>
      </c>
      <c r="R853" s="2" t="str">
        <f>"Q"&amp;ROUNDUP(MONTH(SalesDataTable[[#This Row],[Order Date]])/3,0)</f>
        <v>Q2</v>
      </c>
      <c r="S853" s="3">
        <f>MONTH(SalesDataTable[[#This Row],[Order Date]])</f>
        <v>5</v>
      </c>
      <c r="T853" s="2" t="str">
        <f>TEXT(SalesDataTable[[#This Row],[Order Date]],"mmm")</f>
        <v>May</v>
      </c>
    </row>
    <row r="854" spans="1:20" ht="15.75" x14ac:dyDescent="0.25">
      <c r="A854" s="9" t="s">
        <v>1907</v>
      </c>
      <c r="B854" s="8">
        <v>46160</v>
      </c>
      <c r="C854" s="7" t="s">
        <v>15</v>
      </c>
      <c r="D854" s="7" t="s">
        <v>61</v>
      </c>
      <c r="E854" s="7" t="s">
        <v>18</v>
      </c>
      <c r="F854" s="7" t="s">
        <v>2</v>
      </c>
      <c r="G854" s="7" t="s">
        <v>29</v>
      </c>
      <c r="H854" s="7" t="s">
        <v>28</v>
      </c>
      <c r="I854" s="3">
        <v>1</v>
      </c>
      <c r="J854" s="5">
        <v>36.72</v>
      </c>
      <c r="K854" s="6">
        <v>0</v>
      </c>
      <c r="L854" s="5">
        <v>13.67</v>
      </c>
      <c r="M854" s="5">
        <f>I854*J854*(1-K854)</f>
        <v>36.72</v>
      </c>
      <c r="N854" s="5">
        <f>I854*L854</f>
        <v>13.67</v>
      </c>
      <c r="O854" s="5">
        <f>M854-N854</f>
        <v>23.049999999999997</v>
      </c>
      <c r="P854" s="2">
        <f>IFERROR(O854/M854,0)</f>
        <v>0.62772331154684091</v>
      </c>
      <c r="Q854" s="4">
        <f>YEAR(SalesDataTable[[#This Row],[Order Date]])</f>
        <v>2026</v>
      </c>
      <c r="R854" s="2" t="str">
        <f>"Q"&amp;ROUNDUP(MONTH(SalesDataTable[[#This Row],[Order Date]])/3,0)</f>
        <v>Q2</v>
      </c>
      <c r="S854" s="3">
        <f>MONTH(SalesDataTable[[#This Row],[Order Date]])</f>
        <v>5</v>
      </c>
      <c r="T854" s="2" t="str">
        <f>TEXT(SalesDataTable[[#This Row],[Order Date]],"mmm")</f>
        <v>May</v>
      </c>
    </row>
    <row r="855" spans="1:20" ht="15.75" x14ac:dyDescent="0.25">
      <c r="A855" s="9" t="s">
        <v>1906</v>
      </c>
      <c r="B855" s="8">
        <v>46161</v>
      </c>
      <c r="C855" s="7" t="s">
        <v>9</v>
      </c>
      <c r="D855" s="7" t="s">
        <v>79</v>
      </c>
      <c r="E855" s="7" t="s">
        <v>60</v>
      </c>
      <c r="F855" s="7" t="s">
        <v>12</v>
      </c>
      <c r="G855" s="7" t="s">
        <v>29</v>
      </c>
      <c r="H855" s="7" t="s">
        <v>72</v>
      </c>
      <c r="I855" s="3">
        <v>3</v>
      </c>
      <c r="J855" s="5">
        <v>132.41999999999999</v>
      </c>
      <c r="K855" s="6">
        <v>0.05</v>
      </c>
      <c r="L855" s="5">
        <v>67.09</v>
      </c>
      <c r="M855" s="5">
        <f>I855*J855*(1-K855)</f>
        <v>377.39699999999999</v>
      </c>
      <c r="N855" s="5">
        <f>I855*L855</f>
        <v>201.27</v>
      </c>
      <c r="O855" s="5">
        <f>M855-N855</f>
        <v>176.12699999999998</v>
      </c>
      <c r="P855" s="2">
        <f>IFERROR(O855/M855,0)</f>
        <v>0.46668892439526544</v>
      </c>
      <c r="Q855" s="4">
        <f>YEAR(SalesDataTable[[#This Row],[Order Date]])</f>
        <v>2026</v>
      </c>
      <c r="R855" s="2" t="str">
        <f>"Q"&amp;ROUNDUP(MONTH(SalesDataTable[[#This Row],[Order Date]])/3,0)</f>
        <v>Q2</v>
      </c>
      <c r="S855" s="3">
        <f>MONTH(SalesDataTable[[#This Row],[Order Date]])</f>
        <v>5</v>
      </c>
      <c r="T855" s="2" t="str">
        <f>TEXT(SalesDataTable[[#This Row],[Order Date]],"mmm")</f>
        <v>May</v>
      </c>
    </row>
    <row r="856" spans="1:20" ht="15.75" x14ac:dyDescent="0.25">
      <c r="A856" s="9" t="s">
        <v>1905</v>
      </c>
      <c r="B856" s="8">
        <v>46161</v>
      </c>
      <c r="C856" s="7" t="s">
        <v>15</v>
      </c>
      <c r="D856" s="7" t="s">
        <v>19</v>
      </c>
      <c r="E856" s="7" t="s">
        <v>13</v>
      </c>
      <c r="F856" s="7" t="s">
        <v>23</v>
      </c>
      <c r="G856" s="7" t="s">
        <v>26</v>
      </c>
      <c r="H856" s="7" t="s">
        <v>25</v>
      </c>
      <c r="I856" s="3">
        <v>2</v>
      </c>
      <c r="J856" s="5">
        <v>192.1</v>
      </c>
      <c r="K856" s="6">
        <v>0.05</v>
      </c>
      <c r="L856" s="5">
        <v>106.07</v>
      </c>
      <c r="M856" s="5">
        <f>I856*J856*(1-K856)</f>
        <v>364.98999999999995</v>
      </c>
      <c r="N856" s="5">
        <f>I856*L856</f>
        <v>212.14</v>
      </c>
      <c r="O856" s="5">
        <f>M856-N856</f>
        <v>152.84999999999997</v>
      </c>
      <c r="P856" s="2">
        <f>IFERROR(O856/M856,0)</f>
        <v>0.41877859667388145</v>
      </c>
      <c r="Q856" s="4">
        <f>YEAR(SalesDataTable[[#This Row],[Order Date]])</f>
        <v>2026</v>
      </c>
      <c r="R856" s="2" t="str">
        <f>"Q"&amp;ROUNDUP(MONTH(SalesDataTable[[#This Row],[Order Date]])/3,0)</f>
        <v>Q2</v>
      </c>
      <c r="S856" s="3">
        <f>MONTH(SalesDataTable[[#This Row],[Order Date]])</f>
        <v>5</v>
      </c>
      <c r="T856" s="2" t="str">
        <f>TEXT(SalesDataTable[[#This Row],[Order Date]],"mmm")</f>
        <v>May</v>
      </c>
    </row>
    <row r="857" spans="1:20" ht="15.75" x14ac:dyDescent="0.25">
      <c r="A857" s="9" t="s">
        <v>1904</v>
      </c>
      <c r="B857" s="8">
        <v>46161</v>
      </c>
      <c r="C857" s="7" t="s">
        <v>5</v>
      </c>
      <c r="D857" s="7" t="s">
        <v>76</v>
      </c>
      <c r="E857" s="7" t="s">
        <v>13</v>
      </c>
      <c r="F857" s="7" t="s">
        <v>2</v>
      </c>
      <c r="G857" s="7" t="s">
        <v>29</v>
      </c>
      <c r="H857" s="7" t="s">
        <v>28</v>
      </c>
      <c r="I857" s="3">
        <v>4</v>
      </c>
      <c r="J857" s="5">
        <v>36.94</v>
      </c>
      <c r="K857" s="6">
        <v>0</v>
      </c>
      <c r="L857" s="5">
        <v>13.63</v>
      </c>
      <c r="M857" s="5">
        <f>I857*J857*(1-K857)</f>
        <v>147.76</v>
      </c>
      <c r="N857" s="5">
        <f>I857*L857</f>
        <v>54.52</v>
      </c>
      <c r="O857" s="5">
        <f>M857-N857</f>
        <v>93.239999999999981</v>
      </c>
      <c r="P857" s="2">
        <f>IFERROR(O857/M857,0)</f>
        <v>0.63102328099620997</v>
      </c>
      <c r="Q857" s="4">
        <f>YEAR(SalesDataTable[[#This Row],[Order Date]])</f>
        <v>2026</v>
      </c>
      <c r="R857" s="2" t="str">
        <f>"Q"&amp;ROUNDUP(MONTH(SalesDataTable[[#This Row],[Order Date]])/3,0)</f>
        <v>Q2</v>
      </c>
      <c r="S857" s="3">
        <f>MONTH(SalesDataTable[[#This Row],[Order Date]])</f>
        <v>5</v>
      </c>
      <c r="T857" s="2" t="str">
        <f>TEXT(SalesDataTable[[#This Row],[Order Date]],"mmm")</f>
        <v>May</v>
      </c>
    </row>
    <row r="858" spans="1:20" ht="15.75" x14ac:dyDescent="0.25">
      <c r="A858" s="9" t="s">
        <v>1903</v>
      </c>
      <c r="B858" s="8">
        <v>46161</v>
      </c>
      <c r="C858" s="7" t="s">
        <v>42</v>
      </c>
      <c r="D858" s="7" t="s">
        <v>41</v>
      </c>
      <c r="E858" s="7" t="s">
        <v>3</v>
      </c>
      <c r="F858" s="7" t="s">
        <v>12</v>
      </c>
      <c r="G858" s="7" t="s">
        <v>22</v>
      </c>
      <c r="H858" s="7" t="s">
        <v>92</v>
      </c>
      <c r="I858" s="3">
        <v>1</v>
      </c>
      <c r="J858" s="5">
        <v>153.16999999999999</v>
      </c>
      <c r="K858" s="6">
        <v>0</v>
      </c>
      <c r="L858" s="5">
        <v>78.489999999999995</v>
      </c>
      <c r="M858" s="5">
        <f>I858*J858*(1-K858)</f>
        <v>153.16999999999999</v>
      </c>
      <c r="N858" s="5">
        <f>I858*L858</f>
        <v>78.489999999999995</v>
      </c>
      <c r="O858" s="5">
        <f>M858-N858</f>
        <v>74.679999999999993</v>
      </c>
      <c r="P858" s="2">
        <f>IFERROR(O858/M858,0)</f>
        <v>0.48756283867598094</v>
      </c>
      <c r="Q858" s="4">
        <f>YEAR(SalesDataTable[[#This Row],[Order Date]])</f>
        <v>2026</v>
      </c>
      <c r="R858" s="2" t="str">
        <f>"Q"&amp;ROUNDUP(MONTH(SalesDataTable[[#This Row],[Order Date]])/3,0)</f>
        <v>Q2</v>
      </c>
      <c r="S858" s="3">
        <f>MONTH(SalesDataTable[[#This Row],[Order Date]])</f>
        <v>5</v>
      </c>
      <c r="T858" s="2" t="str">
        <f>TEXT(SalesDataTable[[#This Row],[Order Date]],"mmm")</f>
        <v>May</v>
      </c>
    </row>
    <row r="859" spans="1:20" ht="15.75" x14ac:dyDescent="0.25">
      <c r="A859" s="9" t="s">
        <v>1902</v>
      </c>
      <c r="B859" s="8">
        <v>46161</v>
      </c>
      <c r="C859" s="7" t="s">
        <v>42</v>
      </c>
      <c r="D859" s="7" t="s">
        <v>95</v>
      </c>
      <c r="E859" s="7" t="s">
        <v>3</v>
      </c>
      <c r="F859" s="7" t="s">
        <v>12</v>
      </c>
      <c r="G859" s="7" t="s">
        <v>1</v>
      </c>
      <c r="H859" s="7" t="s">
        <v>11</v>
      </c>
      <c r="I859" s="3">
        <v>2</v>
      </c>
      <c r="J859" s="5">
        <v>82.85</v>
      </c>
      <c r="K859" s="6">
        <v>0</v>
      </c>
      <c r="L859" s="5">
        <v>42.53</v>
      </c>
      <c r="M859" s="5">
        <f>I859*J859*(1-K859)</f>
        <v>165.7</v>
      </c>
      <c r="N859" s="5">
        <f>I859*L859</f>
        <v>85.06</v>
      </c>
      <c r="O859" s="5">
        <f>M859-N859</f>
        <v>80.639999999999986</v>
      </c>
      <c r="P859" s="2">
        <f>IFERROR(O859/M859,0)</f>
        <v>0.48666264333132164</v>
      </c>
      <c r="Q859" s="4">
        <f>YEAR(SalesDataTable[[#This Row],[Order Date]])</f>
        <v>2026</v>
      </c>
      <c r="R859" s="2" t="str">
        <f>"Q"&amp;ROUNDUP(MONTH(SalesDataTable[[#This Row],[Order Date]])/3,0)</f>
        <v>Q2</v>
      </c>
      <c r="S859" s="3">
        <f>MONTH(SalesDataTable[[#This Row],[Order Date]])</f>
        <v>5</v>
      </c>
      <c r="T859" s="2" t="str">
        <f>TEXT(SalesDataTable[[#This Row],[Order Date]],"mmm")</f>
        <v>May</v>
      </c>
    </row>
    <row r="860" spans="1:20" ht="15.75" x14ac:dyDescent="0.25">
      <c r="A860" s="9" t="s">
        <v>1901</v>
      </c>
      <c r="B860" s="8">
        <v>46161</v>
      </c>
      <c r="C860" s="7" t="s">
        <v>5</v>
      </c>
      <c r="D860" s="7" t="s">
        <v>69</v>
      </c>
      <c r="E860" s="7" t="s">
        <v>18</v>
      </c>
      <c r="F860" s="7" t="s">
        <v>2</v>
      </c>
      <c r="G860" s="7" t="s">
        <v>22</v>
      </c>
      <c r="H860" s="7" t="s">
        <v>37</v>
      </c>
      <c r="I860" s="3">
        <v>1</v>
      </c>
      <c r="J860" s="5">
        <v>143.52000000000001</v>
      </c>
      <c r="K860" s="6">
        <v>0</v>
      </c>
      <c r="L860" s="5">
        <v>81.040000000000006</v>
      </c>
      <c r="M860" s="5">
        <f>I860*J860*(1-K860)</f>
        <v>143.52000000000001</v>
      </c>
      <c r="N860" s="5">
        <f>I860*L860</f>
        <v>81.040000000000006</v>
      </c>
      <c r="O860" s="5">
        <f>M860-N860</f>
        <v>62.480000000000004</v>
      </c>
      <c r="P860" s="2">
        <f>IFERROR(O860/M860,0)</f>
        <v>0.435340022296544</v>
      </c>
      <c r="Q860" s="4">
        <f>YEAR(SalesDataTable[[#This Row],[Order Date]])</f>
        <v>2026</v>
      </c>
      <c r="R860" s="2" t="str">
        <f>"Q"&amp;ROUNDUP(MONTH(SalesDataTable[[#This Row],[Order Date]])/3,0)</f>
        <v>Q2</v>
      </c>
      <c r="S860" s="3">
        <f>MONTH(SalesDataTable[[#This Row],[Order Date]])</f>
        <v>5</v>
      </c>
      <c r="T860" s="2" t="str">
        <f>TEXT(SalesDataTable[[#This Row],[Order Date]],"mmm")</f>
        <v>May</v>
      </c>
    </row>
    <row r="861" spans="1:20" ht="15.75" x14ac:dyDescent="0.25">
      <c r="A861" s="9" t="s">
        <v>1900</v>
      </c>
      <c r="B861" s="8">
        <v>46161</v>
      </c>
      <c r="C861" s="7" t="s">
        <v>5</v>
      </c>
      <c r="D861" s="7" t="s">
        <v>76</v>
      </c>
      <c r="E861" s="7" t="s">
        <v>13</v>
      </c>
      <c r="F861" s="7" t="s">
        <v>2</v>
      </c>
      <c r="G861" s="7" t="s">
        <v>26</v>
      </c>
      <c r="H861" s="7" t="s">
        <v>25</v>
      </c>
      <c r="I861" s="3">
        <v>1</v>
      </c>
      <c r="J861" s="5">
        <v>192.94</v>
      </c>
      <c r="K861" s="6">
        <v>0</v>
      </c>
      <c r="L861" s="5">
        <v>105.15</v>
      </c>
      <c r="M861" s="5">
        <f>I861*J861*(1-K861)</f>
        <v>192.94</v>
      </c>
      <c r="N861" s="5">
        <f>I861*L861</f>
        <v>105.15</v>
      </c>
      <c r="O861" s="5">
        <f>M861-N861</f>
        <v>87.789999999999992</v>
      </c>
      <c r="P861" s="2">
        <f>IFERROR(O861/M861,0)</f>
        <v>0.45501192080439512</v>
      </c>
      <c r="Q861" s="4">
        <f>YEAR(SalesDataTable[[#This Row],[Order Date]])</f>
        <v>2026</v>
      </c>
      <c r="R861" s="2" t="str">
        <f>"Q"&amp;ROUNDUP(MONTH(SalesDataTable[[#This Row],[Order Date]])/3,0)</f>
        <v>Q2</v>
      </c>
      <c r="S861" s="3">
        <f>MONTH(SalesDataTable[[#This Row],[Order Date]])</f>
        <v>5</v>
      </c>
      <c r="T861" s="2" t="str">
        <f>TEXT(SalesDataTable[[#This Row],[Order Date]],"mmm")</f>
        <v>May</v>
      </c>
    </row>
    <row r="862" spans="1:20" ht="15.75" x14ac:dyDescent="0.25">
      <c r="A862" s="9" t="s">
        <v>1899</v>
      </c>
      <c r="B862" s="8">
        <v>46162</v>
      </c>
      <c r="C862" s="7" t="s">
        <v>15</v>
      </c>
      <c r="D862" s="7" t="s">
        <v>61</v>
      </c>
      <c r="E862" s="7" t="s">
        <v>13</v>
      </c>
      <c r="F862" s="7" t="s">
        <v>12</v>
      </c>
      <c r="G862" s="7" t="s">
        <v>29</v>
      </c>
      <c r="H862" s="7" t="s">
        <v>88</v>
      </c>
      <c r="I862" s="3">
        <v>1</v>
      </c>
      <c r="J862" s="5">
        <v>168.56</v>
      </c>
      <c r="K862" s="6">
        <v>0</v>
      </c>
      <c r="L862" s="5">
        <v>85.46</v>
      </c>
      <c r="M862" s="5">
        <f>I862*J862*(1-K862)</f>
        <v>168.56</v>
      </c>
      <c r="N862" s="5">
        <f>I862*L862</f>
        <v>85.46</v>
      </c>
      <c r="O862" s="5">
        <f>M862-N862</f>
        <v>83.100000000000009</v>
      </c>
      <c r="P862" s="2">
        <f>IFERROR(O862/M862,0)</f>
        <v>0.49299952539155201</v>
      </c>
      <c r="Q862" s="4">
        <f>YEAR(SalesDataTable[[#This Row],[Order Date]])</f>
        <v>2026</v>
      </c>
      <c r="R862" s="2" t="str">
        <f>"Q"&amp;ROUNDUP(MONTH(SalesDataTable[[#This Row],[Order Date]])/3,0)</f>
        <v>Q2</v>
      </c>
      <c r="S862" s="3">
        <f>MONTH(SalesDataTable[[#This Row],[Order Date]])</f>
        <v>5</v>
      </c>
      <c r="T862" s="2" t="str">
        <f>TEXT(SalesDataTable[[#This Row],[Order Date]],"mmm")</f>
        <v>May</v>
      </c>
    </row>
    <row r="863" spans="1:20" ht="15.75" x14ac:dyDescent="0.25">
      <c r="A863" s="9" t="s">
        <v>1898</v>
      </c>
      <c r="B863" s="8">
        <v>46162</v>
      </c>
      <c r="C863" s="7" t="s">
        <v>42</v>
      </c>
      <c r="D863" s="7" t="s">
        <v>95</v>
      </c>
      <c r="E863" s="7" t="s">
        <v>3</v>
      </c>
      <c r="F863" s="7" t="s">
        <v>2</v>
      </c>
      <c r="G863" s="7" t="s">
        <v>26</v>
      </c>
      <c r="H863" s="7" t="s">
        <v>50</v>
      </c>
      <c r="I863" s="3">
        <v>2</v>
      </c>
      <c r="J863" s="5">
        <v>123.9</v>
      </c>
      <c r="K863" s="6">
        <v>0</v>
      </c>
      <c r="L863" s="5">
        <v>58.95</v>
      </c>
      <c r="M863" s="5">
        <f>I863*J863*(1-K863)</f>
        <v>247.8</v>
      </c>
      <c r="N863" s="5">
        <f>I863*L863</f>
        <v>117.9</v>
      </c>
      <c r="O863" s="5">
        <f>M863-N863</f>
        <v>129.9</v>
      </c>
      <c r="P863" s="2">
        <f>IFERROR(O863/M863,0)</f>
        <v>0.52421307506053272</v>
      </c>
      <c r="Q863" s="4">
        <f>YEAR(SalesDataTable[[#This Row],[Order Date]])</f>
        <v>2026</v>
      </c>
      <c r="R863" s="2" t="str">
        <f>"Q"&amp;ROUNDUP(MONTH(SalesDataTable[[#This Row],[Order Date]])/3,0)</f>
        <v>Q2</v>
      </c>
      <c r="S863" s="3">
        <f>MONTH(SalesDataTable[[#This Row],[Order Date]])</f>
        <v>5</v>
      </c>
      <c r="T863" s="2" t="str">
        <f>TEXT(SalesDataTable[[#This Row],[Order Date]],"mmm")</f>
        <v>May</v>
      </c>
    </row>
    <row r="864" spans="1:20" ht="15.75" x14ac:dyDescent="0.25">
      <c r="A864" s="9" t="s">
        <v>1897</v>
      </c>
      <c r="B864" s="8">
        <v>46162</v>
      </c>
      <c r="C864" s="7" t="s">
        <v>42</v>
      </c>
      <c r="D864" s="7" t="s">
        <v>119</v>
      </c>
      <c r="E864" s="7" t="s">
        <v>3</v>
      </c>
      <c r="F864" s="7" t="s">
        <v>2</v>
      </c>
      <c r="G864" s="7" t="s">
        <v>22</v>
      </c>
      <c r="H864" s="7" t="s">
        <v>37</v>
      </c>
      <c r="I864" s="3">
        <v>2</v>
      </c>
      <c r="J864" s="5">
        <v>140.93</v>
      </c>
      <c r="K864" s="6">
        <v>0</v>
      </c>
      <c r="L864" s="5">
        <v>81.040000000000006</v>
      </c>
      <c r="M864" s="5">
        <f>I864*J864*(1-K864)</f>
        <v>281.86</v>
      </c>
      <c r="N864" s="5">
        <f>I864*L864</f>
        <v>162.08000000000001</v>
      </c>
      <c r="O864" s="5">
        <f>M864-N864</f>
        <v>119.78</v>
      </c>
      <c r="P864" s="2">
        <f>IFERROR(O864/M864,0)</f>
        <v>0.42496274746327961</v>
      </c>
      <c r="Q864" s="4">
        <f>YEAR(SalesDataTable[[#This Row],[Order Date]])</f>
        <v>2026</v>
      </c>
      <c r="R864" s="2" t="str">
        <f>"Q"&amp;ROUNDUP(MONTH(SalesDataTable[[#This Row],[Order Date]])/3,0)</f>
        <v>Q2</v>
      </c>
      <c r="S864" s="3">
        <f>MONTH(SalesDataTable[[#This Row],[Order Date]])</f>
        <v>5</v>
      </c>
      <c r="T864" s="2" t="str">
        <f>TEXT(SalesDataTable[[#This Row],[Order Date]],"mmm")</f>
        <v>May</v>
      </c>
    </row>
    <row r="865" spans="1:20" ht="15.75" x14ac:dyDescent="0.25">
      <c r="A865" s="9" t="s">
        <v>1896</v>
      </c>
      <c r="B865" s="8">
        <v>46162</v>
      </c>
      <c r="C865" s="7" t="s">
        <v>5</v>
      </c>
      <c r="D865" s="7" t="s">
        <v>69</v>
      </c>
      <c r="E865" s="7" t="s">
        <v>13</v>
      </c>
      <c r="F865" s="7" t="s">
        <v>23</v>
      </c>
      <c r="G865" s="7" t="s">
        <v>22</v>
      </c>
      <c r="H865" s="7" t="s">
        <v>21</v>
      </c>
      <c r="I865" s="3">
        <v>1</v>
      </c>
      <c r="J865" s="5">
        <v>73.150000000000006</v>
      </c>
      <c r="K865" s="6">
        <v>0</v>
      </c>
      <c r="L865" s="5">
        <v>32.950000000000003</v>
      </c>
      <c r="M865" s="5">
        <f>I865*J865*(1-K865)</f>
        <v>73.150000000000006</v>
      </c>
      <c r="N865" s="5">
        <f>I865*L865</f>
        <v>32.950000000000003</v>
      </c>
      <c r="O865" s="5">
        <f>M865-N865</f>
        <v>40.200000000000003</v>
      </c>
      <c r="P865" s="2">
        <f>IFERROR(O865/M865,0)</f>
        <v>0.54955570745044424</v>
      </c>
      <c r="Q865" s="4">
        <f>YEAR(SalesDataTable[[#This Row],[Order Date]])</f>
        <v>2026</v>
      </c>
      <c r="R865" s="2" t="str">
        <f>"Q"&amp;ROUNDUP(MONTH(SalesDataTable[[#This Row],[Order Date]])/3,0)</f>
        <v>Q2</v>
      </c>
      <c r="S865" s="3">
        <f>MONTH(SalesDataTable[[#This Row],[Order Date]])</f>
        <v>5</v>
      </c>
      <c r="T865" s="2" t="str">
        <f>TEXT(SalesDataTable[[#This Row],[Order Date]],"mmm")</f>
        <v>May</v>
      </c>
    </row>
    <row r="866" spans="1:20" ht="15.75" x14ac:dyDescent="0.25">
      <c r="A866" s="9" t="s">
        <v>1895</v>
      </c>
      <c r="B866" s="8">
        <v>46162</v>
      </c>
      <c r="C866" s="7" t="s">
        <v>15</v>
      </c>
      <c r="D866" s="7" t="s">
        <v>61</v>
      </c>
      <c r="E866" s="7" t="s">
        <v>13</v>
      </c>
      <c r="F866" s="7" t="s">
        <v>12</v>
      </c>
      <c r="G866" s="7" t="s">
        <v>26</v>
      </c>
      <c r="H866" s="7" t="s">
        <v>25</v>
      </c>
      <c r="I866" s="3">
        <v>2</v>
      </c>
      <c r="J866" s="5">
        <v>197.35</v>
      </c>
      <c r="K866" s="6">
        <v>0.05</v>
      </c>
      <c r="L866" s="5">
        <v>102.63</v>
      </c>
      <c r="M866" s="5">
        <f>I866*J866*(1-K866)</f>
        <v>374.96499999999997</v>
      </c>
      <c r="N866" s="5">
        <f>I866*L866</f>
        <v>205.26</v>
      </c>
      <c r="O866" s="5">
        <f>M866-N866</f>
        <v>169.70499999999998</v>
      </c>
      <c r="P866" s="2">
        <f>IFERROR(O866/M866,0)</f>
        <v>0.45258890829810783</v>
      </c>
      <c r="Q866" s="4">
        <f>YEAR(SalesDataTable[[#This Row],[Order Date]])</f>
        <v>2026</v>
      </c>
      <c r="R866" s="2" t="str">
        <f>"Q"&amp;ROUNDUP(MONTH(SalesDataTable[[#This Row],[Order Date]])/3,0)</f>
        <v>Q2</v>
      </c>
      <c r="S866" s="3">
        <f>MONTH(SalesDataTable[[#This Row],[Order Date]])</f>
        <v>5</v>
      </c>
      <c r="T866" s="2" t="str">
        <f>TEXT(SalesDataTable[[#This Row],[Order Date]],"mmm")</f>
        <v>May</v>
      </c>
    </row>
    <row r="867" spans="1:20" ht="15.75" x14ac:dyDescent="0.25">
      <c r="A867" s="9" t="s">
        <v>1894</v>
      </c>
      <c r="B867" s="8">
        <v>46162</v>
      </c>
      <c r="C867" s="7" t="s">
        <v>15</v>
      </c>
      <c r="D867" s="7" t="s">
        <v>51</v>
      </c>
      <c r="E867" s="7" t="s">
        <v>3</v>
      </c>
      <c r="F867" s="7" t="s">
        <v>12</v>
      </c>
      <c r="G867" s="7" t="s">
        <v>29</v>
      </c>
      <c r="H867" s="7" t="s">
        <v>28</v>
      </c>
      <c r="I867" s="3">
        <v>3</v>
      </c>
      <c r="J867" s="5">
        <v>36.74</v>
      </c>
      <c r="K867" s="6">
        <v>0.05</v>
      </c>
      <c r="L867" s="5">
        <v>13.97</v>
      </c>
      <c r="M867" s="5">
        <f>I867*J867*(1-K867)</f>
        <v>104.70899999999999</v>
      </c>
      <c r="N867" s="5">
        <f>I867*L867</f>
        <v>41.910000000000004</v>
      </c>
      <c r="O867" s="5">
        <f>M867-N867</f>
        <v>62.798999999999985</v>
      </c>
      <c r="P867" s="2">
        <f>IFERROR(O867/M867,0)</f>
        <v>0.59974787267570118</v>
      </c>
      <c r="Q867" s="4">
        <f>YEAR(SalesDataTable[[#This Row],[Order Date]])</f>
        <v>2026</v>
      </c>
      <c r="R867" s="2" t="str">
        <f>"Q"&amp;ROUNDUP(MONTH(SalesDataTable[[#This Row],[Order Date]])/3,0)</f>
        <v>Q2</v>
      </c>
      <c r="S867" s="3">
        <f>MONTH(SalesDataTable[[#This Row],[Order Date]])</f>
        <v>5</v>
      </c>
      <c r="T867" s="2" t="str">
        <f>TEXT(SalesDataTable[[#This Row],[Order Date]],"mmm")</f>
        <v>May</v>
      </c>
    </row>
    <row r="868" spans="1:20" ht="15.75" x14ac:dyDescent="0.25">
      <c r="A868" s="9" t="s">
        <v>1893</v>
      </c>
      <c r="B868" s="8">
        <v>46162</v>
      </c>
      <c r="C868" s="7" t="s">
        <v>9</v>
      </c>
      <c r="D868" s="7" t="s">
        <v>45</v>
      </c>
      <c r="E868" s="7" t="s">
        <v>3</v>
      </c>
      <c r="F868" s="7" t="s">
        <v>23</v>
      </c>
      <c r="G868" s="7" t="s">
        <v>22</v>
      </c>
      <c r="H868" s="7" t="s">
        <v>92</v>
      </c>
      <c r="I868" s="3">
        <v>2</v>
      </c>
      <c r="J868" s="5">
        <v>151.35</v>
      </c>
      <c r="K868" s="6">
        <v>0.05</v>
      </c>
      <c r="L868" s="5">
        <v>77.150000000000006</v>
      </c>
      <c r="M868" s="5">
        <f>I868*J868*(1-K868)</f>
        <v>287.565</v>
      </c>
      <c r="N868" s="5">
        <f>I868*L868</f>
        <v>154.30000000000001</v>
      </c>
      <c r="O868" s="5">
        <f>M868-N868</f>
        <v>133.26499999999999</v>
      </c>
      <c r="P868" s="2">
        <f>IFERROR(O868/M868,0)</f>
        <v>0.46342566028550064</v>
      </c>
      <c r="Q868" s="4">
        <f>YEAR(SalesDataTable[[#This Row],[Order Date]])</f>
        <v>2026</v>
      </c>
      <c r="R868" s="2" t="str">
        <f>"Q"&amp;ROUNDUP(MONTH(SalesDataTable[[#This Row],[Order Date]])/3,0)</f>
        <v>Q2</v>
      </c>
      <c r="S868" s="3">
        <f>MONTH(SalesDataTable[[#This Row],[Order Date]])</f>
        <v>5</v>
      </c>
      <c r="T868" s="2" t="str">
        <f>TEXT(SalesDataTable[[#This Row],[Order Date]],"mmm")</f>
        <v>May</v>
      </c>
    </row>
    <row r="869" spans="1:20" ht="15.75" x14ac:dyDescent="0.25">
      <c r="A869" s="9" t="s">
        <v>1892</v>
      </c>
      <c r="B869" s="8">
        <v>46162</v>
      </c>
      <c r="C869" s="7" t="s">
        <v>42</v>
      </c>
      <c r="D869" s="7" t="s">
        <v>41</v>
      </c>
      <c r="E869" s="7" t="s">
        <v>13</v>
      </c>
      <c r="F869" s="7" t="s">
        <v>2</v>
      </c>
      <c r="G869" s="7" t="s">
        <v>1</v>
      </c>
      <c r="H869" s="7" t="s">
        <v>0</v>
      </c>
      <c r="I869" s="3">
        <v>2</v>
      </c>
      <c r="J869" s="5">
        <v>50.09</v>
      </c>
      <c r="K869" s="6">
        <v>0.05</v>
      </c>
      <c r="L869" s="5">
        <v>23.16</v>
      </c>
      <c r="M869" s="5">
        <f>I869*J869*(1-K869)</f>
        <v>95.171000000000006</v>
      </c>
      <c r="N869" s="5">
        <f>I869*L869</f>
        <v>46.32</v>
      </c>
      <c r="O869" s="5">
        <f>M869-N869</f>
        <v>48.851000000000006</v>
      </c>
      <c r="P869" s="2">
        <f>IFERROR(O869/M869,0)</f>
        <v>0.51329711781950382</v>
      </c>
      <c r="Q869" s="4">
        <f>YEAR(SalesDataTable[[#This Row],[Order Date]])</f>
        <v>2026</v>
      </c>
      <c r="R869" s="2" t="str">
        <f>"Q"&amp;ROUNDUP(MONTH(SalesDataTable[[#This Row],[Order Date]])/3,0)</f>
        <v>Q2</v>
      </c>
      <c r="S869" s="3">
        <f>MONTH(SalesDataTable[[#This Row],[Order Date]])</f>
        <v>5</v>
      </c>
      <c r="T869" s="2" t="str">
        <f>TEXT(SalesDataTable[[#This Row],[Order Date]],"mmm")</f>
        <v>May</v>
      </c>
    </row>
    <row r="870" spans="1:20" ht="15.75" x14ac:dyDescent="0.25">
      <c r="A870" s="9" t="s">
        <v>1891</v>
      </c>
      <c r="B870" s="8">
        <v>46162</v>
      </c>
      <c r="C870" s="7" t="s">
        <v>42</v>
      </c>
      <c r="D870" s="7" t="s">
        <v>119</v>
      </c>
      <c r="E870" s="7" t="s">
        <v>3</v>
      </c>
      <c r="F870" s="7" t="s">
        <v>2</v>
      </c>
      <c r="G870" s="7" t="s">
        <v>34</v>
      </c>
      <c r="H870" s="7" t="s">
        <v>121</v>
      </c>
      <c r="I870" s="3">
        <v>2</v>
      </c>
      <c r="J870" s="5">
        <v>121.96</v>
      </c>
      <c r="K870" s="6">
        <v>0.05</v>
      </c>
      <c r="L870" s="5">
        <v>71.2</v>
      </c>
      <c r="M870" s="5">
        <f>I870*J870*(1-K870)</f>
        <v>231.72399999999999</v>
      </c>
      <c r="N870" s="5">
        <f>I870*L870</f>
        <v>142.4</v>
      </c>
      <c r="O870" s="5">
        <f>M870-N870</f>
        <v>89.323999999999984</v>
      </c>
      <c r="P870" s="2">
        <f>IFERROR(O870/M870,0)</f>
        <v>0.38547582468799085</v>
      </c>
      <c r="Q870" s="4">
        <f>YEAR(SalesDataTable[[#This Row],[Order Date]])</f>
        <v>2026</v>
      </c>
      <c r="R870" s="2" t="str">
        <f>"Q"&amp;ROUNDUP(MONTH(SalesDataTable[[#This Row],[Order Date]])/3,0)</f>
        <v>Q2</v>
      </c>
      <c r="S870" s="3">
        <f>MONTH(SalesDataTable[[#This Row],[Order Date]])</f>
        <v>5</v>
      </c>
      <c r="T870" s="2" t="str">
        <f>TEXT(SalesDataTable[[#This Row],[Order Date]],"mmm")</f>
        <v>May</v>
      </c>
    </row>
    <row r="871" spans="1:20" ht="15.75" x14ac:dyDescent="0.25">
      <c r="A871" s="9" t="s">
        <v>1890</v>
      </c>
      <c r="B871" s="8">
        <v>46163</v>
      </c>
      <c r="C871" s="7" t="s">
        <v>15</v>
      </c>
      <c r="D871" s="7" t="s">
        <v>19</v>
      </c>
      <c r="E871" s="7" t="s">
        <v>3</v>
      </c>
      <c r="F871" s="7" t="s">
        <v>12</v>
      </c>
      <c r="G871" s="7" t="s">
        <v>29</v>
      </c>
      <c r="H871" s="7" t="s">
        <v>72</v>
      </c>
      <c r="I871" s="3">
        <v>1</v>
      </c>
      <c r="J871" s="5">
        <v>134.28</v>
      </c>
      <c r="K871" s="6">
        <v>0.05</v>
      </c>
      <c r="L871" s="5">
        <v>65.44</v>
      </c>
      <c r="M871" s="5">
        <f>I871*J871*(1-K871)</f>
        <v>127.56599999999999</v>
      </c>
      <c r="N871" s="5">
        <f>I871*L871</f>
        <v>65.44</v>
      </c>
      <c r="O871" s="5">
        <f>M871-N871</f>
        <v>62.125999999999991</v>
      </c>
      <c r="P871" s="2">
        <f>IFERROR(O871/M871,0)</f>
        <v>0.487010645469796</v>
      </c>
      <c r="Q871" s="4">
        <f>YEAR(SalesDataTable[[#This Row],[Order Date]])</f>
        <v>2026</v>
      </c>
      <c r="R871" s="2" t="str">
        <f>"Q"&amp;ROUNDUP(MONTH(SalesDataTable[[#This Row],[Order Date]])/3,0)</f>
        <v>Q2</v>
      </c>
      <c r="S871" s="3">
        <f>MONTH(SalesDataTable[[#This Row],[Order Date]])</f>
        <v>5</v>
      </c>
      <c r="T871" s="2" t="str">
        <f>TEXT(SalesDataTable[[#This Row],[Order Date]],"mmm")</f>
        <v>May</v>
      </c>
    </row>
    <row r="872" spans="1:20" ht="15.75" x14ac:dyDescent="0.25">
      <c r="A872" s="9" t="s">
        <v>1889</v>
      </c>
      <c r="B872" s="8">
        <v>46163</v>
      </c>
      <c r="C872" s="7" t="s">
        <v>15</v>
      </c>
      <c r="D872" s="7" t="s">
        <v>14</v>
      </c>
      <c r="E872" s="7" t="s">
        <v>3</v>
      </c>
      <c r="F872" s="7" t="s">
        <v>12</v>
      </c>
      <c r="G872" s="7" t="s">
        <v>1</v>
      </c>
      <c r="H872" s="7" t="s">
        <v>7</v>
      </c>
      <c r="I872" s="3">
        <v>3</v>
      </c>
      <c r="J872" s="5">
        <v>100.48</v>
      </c>
      <c r="K872" s="6">
        <v>0.05</v>
      </c>
      <c r="L872" s="5">
        <v>50.68</v>
      </c>
      <c r="M872" s="5">
        <f>I872*J872*(1-K872)</f>
        <v>286.36799999999999</v>
      </c>
      <c r="N872" s="5">
        <f>I872*L872</f>
        <v>152.04</v>
      </c>
      <c r="O872" s="5">
        <f>M872-N872</f>
        <v>134.328</v>
      </c>
      <c r="P872" s="2">
        <f>IFERROR(O872/M872,0)</f>
        <v>0.46907475695608447</v>
      </c>
      <c r="Q872" s="4">
        <f>YEAR(SalesDataTable[[#This Row],[Order Date]])</f>
        <v>2026</v>
      </c>
      <c r="R872" s="2" t="str">
        <f>"Q"&amp;ROUNDUP(MONTH(SalesDataTable[[#This Row],[Order Date]])/3,0)</f>
        <v>Q2</v>
      </c>
      <c r="S872" s="3">
        <f>MONTH(SalesDataTable[[#This Row],[Order Date]])</f>
        <v>5</v>
      </c>
      <c r="T872" s="2" t="str">
        <f>TEXT(SalesDataTable[[#This Row],[Order Date]],"mmm")</f>
        <v>May</v>
      </c>
    </row>
    <row r="873" spans="1:20" ht="15.75" x14ac:dyDescent="0.25">
      <c r="A873" s="9" t="s">
        <v>1888</v>
      </c>
      <c r="B873" s="8">
        <v>46163</v>
      </c>
      <c r="C873" s="7" t="s">
        <v>15</v>
      </c>
      <c r="D873" s="7" t="s">
        <v>61</v>
      </c>
      <c r="E873" s="7" t="s">
        <v>3</v>
      </c>
      <c r="F873" s="7" t="s">
        <v>2</v>
      </c>
      <c r="G873" s="7" t="s">
        <v>34</v>
      </c>
      <c r="H873" s="7" t="s">
        <v>74</v>
      </c>
      <c r="I873" s="3">
        <v>3</v>
      </c>
      <c r="J873" s="5">
        <v>36.229999999999997</v>
      </c>
      <c r="K873" s="6">
        <v>0</v>
      </c>
      <c r="L873" s="5">
        <v>13.55</v>
      </c>
      <c r="M873" s="5">
        <f>I873*J873*(1-K873)</f>
        <v>108.69</v>
      </c>
      <c r="N873" s="5">
        <f>I873*L873</f>
        <v>40.650000000000006</v>
      </c>
      <c r="O873" s="5">
        <f>M873-N873</f>
        <v>68.039999999999992</v>
      </c>
      <c r="P873" s="2">
        <f>IFERROR(O873/M873,0)</f>
        <v>0.62600055202870541</v>
      </c>
      <c r="Q873" s="4">
        <f>YEAR(SalesDataTable[[#This Row],[Order Date]])</f>
        <v>2026</v>
      </c>
      <c r="R873" s="2" t="str">
        <f>"Q"&amp;ROUNDUP(MONTH(SalesDataTable[[#This Row],[Order Date]])/3,0)</f>
        <v>Q2</v>
      </c>
      <c r="S873" s="3">
        <f>MONTH(SalesDataTable[[#This Row],[Order Date]])</f>
        <v>5</v>
      </c>
      <c r="T873" s="2" t="str">
        <f>TEXT(SalesDataTable[[#This Row],[Order Date]],"mmm")</f>
        <v>May</v>
      </c>
    </row>
    <row r="874" spans="1:20" ht="15.75" x14ac:dyDescent="0.25">
      <c r="A874" s="9" t="s">
        <v>1887</v>
      </c>
      <c r="B874" s="8">
        <v>46163</v>
      </c>
      <c r="C874" s="7" t="s">
        <v>5</v>
      </c>
      <c r="D874" s="7" t="s">
        <v>66</v>
      </c>
      <c r="E874" s="7" t="s">
        <v>18</v>
      </c>
      <c r="F874" s="7" t="s">
        <v>23</v>
      </c>
      <c r="G874" s="7" t="s">
        <v>26</v>
      </c>
      <c r="H874" s="7" t="s">
        <v>50</v>
      </c>
      <c r="I874" s="3">
        <v>3</v>
      </c>
      <c r="J874" s="5">
        <v>120.61</v>
      </c>
      <c r="K874" s="6">
        <v>0</v>
      </c>
      <c r="L874" s="5">
        <v>60.17</v>
      </c>
      <c r="M874" s="5">
        <f>I874*J874*(1-K874)</f>
        <v>361.83</v>
      </c>
      <c r="N874" s="5">
        <f>I874*L874</f>
        <v>180.51</v>
      </c>
      <c r="O874" s="5">
        <f>M874-N874</f>
        <v>181.32</v>
      </c>
      <c r="P874" s="2">
        <f>IFERROR(O874/M874,0)</f>
        <v>0.50111931017328581</v>
      </c>
      <c r="Q874" s="4">
        <f>YEAR(SalesDataTable[[#This Row],[Order Date]])</f>
        <v>2026</v>
      </c>
      <c r="R874" s="2" t="str">
        <f>"Q"&amp;ROUNDUP(MONTH(SalesDataTable[[#This Row],[Order Date]])/3,0)</f>
        <v>Q2</v>
      </c>
      <c r="S874" s="3">
        <f>MONTH(SalesDataTable[[#This Row],[Order Date]])</f>
        <v>5</v>
      </c>
      <c r="T874" s="2" t="str">
        <f>TEXT(SalesDataTable[[#This Row],[Order Date]],"mmm")</f>
        <v>May</v>
      </c>
    </row>
    <row r="875" spans="1:20" ht="15.75" x14ac:dyDescent="0.25">
      <c r="A875" s="9" t="s">
        <v>1886</v>
      </c>
      <c r="B875" s="8">
        <v>46163</v>
      </c>
      <c r="C875" s="7" t="s">
        <v>5</v>
      </c>
      <c r="D875" s="7" t="s">
        <v>69</v>
      </c>
      <c r="E875" s="7" t="s">
        <v>18</v>
      </c>
      <c r="F875" s="7" t="s">
        <v>23</v>
      </c>
      <c r="G875" s="7" t="s">
        <v>29</v>
      </c>
      <c r="H875" s="7" t="s">
        <v>39</v>
      </c>
      <c r="I875" s="3">
        <v>3</v>
      </c>
      <c r="J875" s="5">
        <v>46.46</v>
      </c>
      <c r="K875" s="6">
        <v>0</v>
      </c>
      <c r="L875" s="5">
        <v>18.71</v>
      </c>
      <c r="M875" s="5">
        <f>I875*J875*(1-K875)</f>
        <v>139.38</v>
      </c>
      <c r="N875" s="5">
        <f>I875*L875</f>
        <v>56.13</v>
      </c>
      <c r="O875" s="5">
        <f>M875-N875</f>
        <v>83.25</v>
      </c>
      <c r="P875" s="2">
        <f>IFERROR(O875/M875,0)</f>
        <v>0.59728798966853214</v>
      </c>
      <c r="Q875" s="4">
        <f>YEAR(SalesDataTable[[#This Row],[Order Date]])</f>
        <v>2026</v>
      </c>
      <c r="R875" s="2" t="str">
        <f>"Q"&amp;ROUNDUP(MONTH(SalesDataTable[[#This Row],[Order Date]])/3,0)</f>
        <v>Q2</v>
      </c>
      <c r="S875" s="3">
        <f>MONTH(SalesDataTable[[#This Row],[Order Date]])</f>
        <v>5</v>
      </c>
      <c r="T875" s="2" t="str">
        <f>TEXT(SalesDataTable[[#This Row],[Order Date]],"mmm")</f>
        <v>May</v>
      </c>
    </row>
    <row r="876" spans="1:20" ht="15.75" x14ac:dyDescent="0.25">
      <c r="A876" s="9" t="s">
        <v>1885</v>
      </c>
      <c r="B876" s="8">
        <v>46163</v>
      </c>
      <c r="C876" s="7" t="s">
        <v>9</v>
      </c>
      <c r="D876" s="7" t="s">
        <v>8</v>
      </c>
      <c r="E876" s="7" t="s">
        <v>3</v>
      </c>
      <c r="F876" s="7" t="s">
        <v>12</v>
      </c>
      <c r="G876" s="7" t="s">
        <v>34</v>
      </c>
      <c r="H876" s="7" t="s">
        <v>74</v>
      </c>
      <c r="I876" s="3">
        <v>1</v>
      </c>
      <c r="J876" s="5">
        <v>36.9</v>
      </c>
      <c r="K876" s="6">
        <v>0.05</v>
      </c>
      <c r="L876" s="5">
        <v>13.89</v>
      </c>
      <c r="M876" s="5">
        <f>I876*J876*(1-K876)</f>
        <v>35.055</v>
      </c>
      <c r="N876" s="5">
        <f>I876*L876</f>
        <v>13.89</v>
      </c>
      <c r="O876" s="5">
        <f>M876-N876</f>
        <v>21.164999999999999</v>
      </c>
      <c r="P876" s="2">
        <f>IFERROR(O876/M876,0)</f>
        <v>0.60376551133932388</v>
      </c>
      <c r="Q876" s="4">
        <f>YEAR(SalesDataTable[[#This Row],[Order Date]])</f>
        <v>2026</v>
      </c>
      <c r="R876" s="2" t="str">
        <f>"Q"&amp;ROUNDUP(MONTH(SalesDataTable[[#This Row],[Order Date]])/3,0)</f>
        <v>Q2</v>
      </c>
      <c r="S876" s="3">
        <f>MONTH(SalesDataTable[[#This Row],[Order Date]])</f>
        <v>5</v>
      </c>
      <c r="T876" s="2" t="str">
        <f>TEXT(SalesDataTable[[#This Row],[Order Date]],"mmm")</f>
        <v>May</v>
      </c>
    </row>
    <row r="877" spans="1:20" ht="15.75" x14ac:dyDescent="0.25">
      <c r="A877" s="9" t="s">
        <v>1884</v>
      </c>
      <c r="B877" s="8">
        <v>46163</v>
      </c>
      <c r="C877" s="7" t="s">
        <v>5</v>
      </c>
      <c r="D877" s="7" t="s">
        <v>114</v>
      </c>
      <c r="E877" s="7" t="s">
        <v>3</v>
      </c>
      <c r="F877" s="7" t="s">
        <v>2</v>
      </c>
      <c r="G877" s="7" t="s">
        <v>34</v>
      </c>
      <c r="H877" s="7" t="s">
        <v>83</v>
      </c>
      <c r="I877" s="3">
        <v>6</v>
      </c>
      <c r="J877" s="5">
        <v>40.61</v>
      </c>
      <c r="K877" s="6">
        <v>0.05</v>
      </c>
      <c r="L877" s="5">
        <v>15.14</v>
      </c>
      <c r="M877" s="5">
        <f>I877*J877*(1-K877)</f>
        <v>231.47699999999998</v>
      </c>
      <c r="N877" s="5">
        <f>I877*L877</f>
        <v>90.84</v>
      </c>
      <c r="O877" s="5">
        <f>M877-N877</f>
        <v>140.63699999999997</v>
      </c>
      <c r="P877" s="2">
        <f>IFERROR(O877/M877,0)</f>
        <v>0.607563602431343</v>
      </c>
      <c r="Q877" s="4">
        <f>YEAR(SalesDataTable[[#This Row],[Order Date]])</f>
        <v>2026</v>
      </c>
      <c r="R877" s="2" t="str">
        <f>"Q"&amp;ROUNDUP(MONTH(SalesDataTable[[#This Row],[Order Date]])/3,0)</f>
        <v>Q2</v>
      </c>
      <c r="S877" s="3">
        <f>MONTH(SalesDataTable[[#This Row],[Order Date]])</f>
        <v>5</v>
      </c>
      <c r="T877" s="2" t="str">
        <f>TEXT(SalesDataTable[[#This Row],[Order Date]],"mmm")</f>
        <v>May</v>
      </c>
    </row>
    <row r="878" spans="1:20" ht="15.75" x14ac:dyDescent="0.25">
      <c r="A878" s="9" t="s">
        <v>1883</v>
      </c>
      <c r="B878" s="8">
        <v>46164</v>
      </c>
      <c r="C878" s="7" t="s">
        <v>15</v>
      </c>
      <c r="D878" s="7" t="s">
        <v>19</v>
      </c>
      <c r="E878" s="7" t="s">
        <v>3</v>
      </c>
      <c r="F878" s="7" t="s">
        <v>12</v>
      </c>
      <c r="G878" s="7" t="s">
        <v>29</v>
      </c>
      <c r="H878" s="7" t="s">
        <v>28</v>
      </c>
      <c r="I878" s="3">
        <v>2</v>
      </c>
      <c r="J878" s="5">
        <v>36.86</v>
      </c>
      <c r="K878" s="6">
        <v>0.05</v>
      </c>
      <c r="L878" s="5">
        <v>13.85</v>
      </c>
      <c r="M878" s="5">
        <f>I878*J878*(1-K878)</f>
        <v>70.033999999999992</v>
      </c>
      <c r="N878" s="5">
        <f>I878*L878</f>
        <v>27.7</v>
      </c>
      <c r="O878" s="5">
        <f>M878-N878</f>
        <v>42.333999999999989</v>
      </c>
      <c r="P878" s="2">
        <f>IFERROR(O878/M878,0)</f>
        <v>0.60447782505640113</v>
      </c>
      <c r="Q878" s="4">
        <f>YEAR(SalesDataTable[[#This Row],[Order Date]])</f>
        <v>2026</v>
      </c>
      <c r="R878" s="2" t="str">
        <f>"Q"&amp;ROUNDUP(MONTH(SalesDataTable[[#This Row],[Order Date]])/3,0)</f>
        <v>Q2</v>
      </c>
      <c r="S878" s="3">
        <f>MONTH(SalesDataTable[[#This Row],[Order Date]])</f>
        <v>5</v>
      </c>
      <c r="T878" s="2" t="str">
        <f>TEXT(SalesDataTable[[#This Row],[Order Date]],"mmm")</f>
        <v>May</v>
      </c>
    </row>
    <row r="879" spans="1:20" ht="15.75" x14ac:dyDescent="0.25">
      <c r="A879" s="9" t="s">
        <v>1882</v>
      </c>
      <c r="B879" s="8">
        <v>46164</v>
      </c>
      <c r="C879" s="7" t="s">
        <v>9</v>
      </c>
      <c r="D879" s="7" t="s">
        <v>30</v>
      </c>
      <c r="E879" s="7" t="s">
        <v>3</v>
      </c>
      <c r="F879" s="7" t="s">
        <v>2</v>
      </c>
      <c r="G879" s="7" t="s">
        <v>22</v>
      </c>
      <c r="H879" s="7" t="s">
        <v>92</v>
      </c>
      <c r="I879" s="3">
        <v>3</v>
      </c>
      <c r="J879" s="5">
        <v>156.74</v>
      </c>
      <c r="K879" s="6">
        <v>0</v>
      </c>
      <c r="L879" s="5">
        <v>79.819999999999993</v>
      </c>
      <c r="M879" s="5">
        <f>I879*J879*(1-K879)</f>
        <v>470.22</v>
      </c>
      <c r="N879" s="5">
        <f>I879*L879</f>
        <v>239.45999999999998</v>
      </c>
      <c r="O879" s="5">
        <f>M879-N879</f>
        <v>230.76000000000005</v>
      </c>
      <c r="P879" s="2">
        <f>IFERROR(O879/M879,0)</f>
        <v>0.49074901110118674</v>
      </c>
      <c r="Q879" s="4">
        <f>YEAR(SalesDataTable[[#This Row],[Order Date]])</f>
        <v>2026</v>
      </c>
      <c r="R879" s="2" t="str">
        <f>"Q"&amp;ROUNDUP(MONTH(SalesDataTable[[#This Row],[Order Date]])/3,0)</f>
        <v>Q2</v>
      </c>
      <c r="S879" s="3">
        <f>MONTH(SalesDataTable[[#This Row],[Order Date]])</f>
        <v>5</v>
      </c>
      <c r="T879" s="2" t="str">
        <f>TEXT(SalesDataTable[[#This Row],[Order Date]],"mmm")</f>
        <v>May</v>
      </c>
    </row>
    <row r="880" spans="1:20" ht="15.75" x14ac:dyDescent="0.25">
      <c r="A880" s="9" t="s">
        <v>1881</v>
      </c>
      <c r="B880" s="8">
        <v>46164</v>
      </c>
      <c r="C880" s="7" t="s">
        <v>42</v>
      </c>
      <c r="D880" s="7" t="s">
        <v>119</v>
      </c>
      <c r="E880" s="7" t="s">
        <v>60</v>
      </c>
      <c r="F880" s="7" t="s">
        <v>23</v>
      </c>
      <c r="G880" s="7" t="s">
        <v>1</v>
      </c>
      <c r="H880" s="7" t="s">
        <v>0</v>
      </c>
      <c r="I880" s="3">
        <v>3</v>
      </c>
      <c r="J880" s="5">
        <v>51.04</v>
      </c>
      <c r="K880" s="6">
        <v>0.2</v>
      </c>
      <c r="L880" s="5">
        <v>22.32</v>
      </c>
      <c r="M880" s="5">
        <f>I880*J880*(1-K880)</f>
        <v>122.49600000000001</v>
      </c>
      <c r="N880" s="5">
        <f>I880*L880</f>
        <v>66.960000000000008</v>
      </c>
      <c r="O880" s="5">
        <f>M880-N880</f>
        <v>55.536000000000001</v>
      </c>
      <c r="P880" s="2">
        <f>IFERROR(O880/M880,0)</f>
        <v>0.45336990595611282</v>
      </c>
      <c r="Q880" s="4">
        <f>YEAR(SalesDataTable[[#This Row],[Order Date]])</f>
        <v>2026</v>
      </c>
      <c r="R880" s="2" t="str">
        <f>"Q"&amp;ROUNDUP(MONTH(SalesDataTable[[#This Row],[Order Date]])/3,0)</f>
        <v>Q2</v>
      </c>
      <c r="S880" s="3">
        <f>MONTH(SalesDataTable[[#This Row],[Order Date]])</f>
        <v>5</v>
      </c>
      <c r="T880" s="2" t="str">
        <f>TEXT(SalesDataTable[[#This Row],[Order Date]],"mmm")</f>
        <v>May</v>
      </c>
    </row>
    <row r="881" spans="1:20" ht="15.75" x14ac:dyDescent="0.25">
      <c r="A881" s="9" t="s">
        <v>1880</v>
      </c>
      <c r="B881" s="8">
        <v>46164</v>
      </c>
      <c r="C881" s="7" t="s">
        <v>15</v>
      </c>
      <c r="D881" s="7" t="s">
        <v>19</v>
      </c>
      <c r="E881" s="7" t="s">
        <v>13</v>
      </c>
      <c r="F881" s="7" t="s">
        <v>2</v>
      </c>
      <c r="G881" s="7" t="s">
        <v>22</v>
      </c>
      <c r="H881" s="7" t="s">
        <v>44</v>
      </c>
      <c r="I881" s="3">
        <v>2</v>
      </c>
      <c r="J881" s="5">
        <v>93.55</v>
      </c>
      <c r="K881" s="6">
        <v>0</v>
      </c>
      <c r="L881" s="5">
        <v>44.31</v>
      </c>
      <c r="M881" s="5">
        <f>I881*J881*(1-K881)</f>
        <v>187.1</v>
      </c>
      <c r="N881" s="5">
        <f>I881*L881</f>
        <v>88.62</v>
      </c>
      <c r="O881" s="5">
        <f>M881-N881</f>
        <v>98.47999999999999</v>
      </c>
      <c r="P881" s="2">
        <f>IFERROR(O881/M881,0)</f>
        <v>0.52634954569748793</v>
      </c>
      <c r="Q881" s="4">
        <f>YEAR(SalesDataTable[[#This Row],[Order Date]])</f>
        <v>2026</v>
      </c>
      <c r="R881" s="2" t="str">
        <f>"Q"&amp;ROUNDUP(MONTH(SalesDataTable[[#This Row],[Order Date]])/3,0)</f>
        <v>Q2</v>
      </c>
      <c r="S881" s="3">
        <f>MONTH(SalesDataTable[[#This Row],[Order Date]])</f>
        <v>5</v>
      </c>
      <c r="T881" s="2" t="str">
        <f>TEXT(SalesDataTable[[#This Row],[Order Date]],"mmm")</f>
        <v>May</v>
      </c>
    </row>
    <row r="882" spans="1:20" ht="15.75" x14ac:dyDescent="0.25">
      <c r="A882" s="9" t="s">
        <v>1879</v>
      </c>
      <c r="B882" s="8">
        <v>46164</v>
      </c>
      <c r="C882" s="7" t="s">
        <v>5</v>
      </c>
      <c r="D882" s="7" t="s">
        <v>66</v>
      </c>
      <c r="E882" s="7" t="s">
        <v>3</v>
      </c>
      <c r="F882" s="7" t="s">
        <v>12</v>
      </c>
      <c r="G882" s="7" t="s">
        <v>29</v>
      </c>
      <c r="H882" s="7" t="s">
        <v>72</v>
      </c>
      <c r="I882" s="3">
        <v>1</v>
      </c>
      <c r="J882" s="5">
        <v>131.74</v>
      </c>
      <c r="K882" s="6">
        <v>0</v>
      </c>
      <c r="L882" s="5">
        <v>66.650000000000006</v>
      </c>
      <c r="M882" s="5">
        <f>I882*J882*(1-K882)</f>
        <v>131.74</v>
      </c>
      <c r="N882" s="5">
        <f>I882*L882</f>
        <v>66.650000000000006</v>
      </c>
      <c r="O882" s="5">
        <f>M882-N882</f>
        <v>65.09</v>
      </c>
      <c r="P882" s="2">
        <f>IFERROR(O882/M882,0)</f>
        <v>0.49407924700166994</v>
      </c>
      <c r="Q882" s="4">
        <f>YEAR(SalesDataTable[[#This Row],[Order Date]])</f>
        <v>2026</v>
      </c>
      <c r="R882" s="2" t="str">
        <f>"Q"&amp;ROUNDUP(MONTH(SalesDataTable[[#This Row],[Order Date]])/3,0)</f>
        <v>Q2</v>
      </c>
      <c r="S882" s="3">
        <f>MONTH(SalesDataTable[[#This Row],[Order Date]])</f>
        <v>5</v>
      </c>
      <c r="T882" s="2" t="str">
        <f>TEXT(SalesDataTable[[#This Row],[Order Date]],"mmm")</f>
        <v>May</v>
      </c>
    </row>
    <row r="883" spans="1:20" ht="15.75" x14ac:dyDescent="0.25">
      <c r="A883" s="9" t="s">
        <v>1878</v>
      </c>
      <c r="B883" s="8">
        <v>46164</v>
      </c>
      <c r="C883" s="7" t="s">
        <v>15</v>
      </c>
      <c r="D883" s="7" t="s">
        <v>61</v>
      </c>
      <c r="E883" s="7" t="s">
        <v>3</v>
      </c>
      <c r="F883" s="7" t="s">
        <v>2</v>
      </c>
      <c r="G883" s="7" t="s">
        <v>22</v>
      </c>
      <c r="H883" s="7" t="s">
        <v>44</v>
      </c>
      <c r="I883" s="3">
        <v>5</v>
      </c>
      <c r="J883" s="5">
        <v>91.79</v>
      </c>
      <c r="K883" s="6">
        <v>0.05</v>
      </c>
      <c r="L883" s="5">
        <v>44.48</v>
      </c>
      <c r="M883" s="5">
        <f>I883*J883*(1-K883)</f>
        <v>436.0025</v>
      </c>
      <c r="N883" s="5">
        <f>I883*L883</f>
        <v>222.39999999999998</v>
      </c>
      <c r="O883" s="5">
        <f>M883-N883</f>
        <v>213.60250000000002</v>
      </c>
      <c r="P883" s="2">
        <f>IFERROR(O883/M883,0)</f>
        <v>0.48991118170193981</v>
      </c>
      <c r="Q883" s="4">
        <f>YEAR(SalesDataTable[[#This Row],[Order Date]])</f>
        <v>2026</v>
      </c>
      <c r="R883" s="2" t="str">
        <f>"Q"&amp;ROUNDUP(MONTH(SalesDataTable[[#This Row],[Order Date]])/3,0)</f>
        <v>Q2</v>
      </c>
      <c r="S883" s="3">
        <f>MONTH(SalesDataTable[[#This Row],[Order Date]])</f>
        <v>5</v>
      </c>
      <c r="T883" s="2" t="str">
        <f>TEXT(SalesDataTable[[#This Row],[Order Date]],"mmm")</f>
        <v>May</v>
      </c>
    </row>
    <row r="884" spans="1:20" ht="15.75" x14ac:dyDescent="0.25">
      <c r="A884" s="9" t="s">
        <v>1877</v>
      </c>
      <c r="B884" s="8">
        <v>46164</v>
      </c>
      <c r="C884" s="7" t="s">
        <v>15</v>
      </c>
      <c r="D884" s="7" t="s">
        <v>19</v>
      </c>
      <c r="E884" s="7" t="s">
        <v>3</v>
      </c>
      <c r="F884" s="7" t="s">
        <v>12</v>
      </c>
      <c r="G884" s="7" t="s">
        <v>22</v>
      </c>
      <c r="H884" s="7" t="s">
        <v>92</v>
      </c>
      <c r="I884" s="3">
        <v>4</v>
      </c>
      <c r="J884" s="5">
        <v>155.4</v>
      </c>
      <c r="K884" s="6">
        <v>0.05</v>
      </c>
      <c r="L884" s="5">
        <v>77.31</v>
      </c>
      <c r="M884" s="5">
        <f>I884*J884*(1-K884)</f>
        <v>590.52</v>
      </c>
      <c r="N884" s="5">
        <f>I884*L884</f>
        <v>309.24</v>
      </c>
      <c r="O884" s="5">
        <f>M884-N884</f>
        <v>281.27999999999997</v>
      </c>
      <c r="P884" s="2">
        <f>IFERROR(O884/M884,0)</f>
        <v>0.47632595001016048</v>
      </c>
      <c r="Q884" s="4">
        <f>YEAR(SalesDataTable[[#This Row],[Order Date]])</f>
        <v>2026</v>
      </c>
      <c r="R884" s="2" t="str">
        <f>"Q"&amp;ROUNDUP(MONTH(SalesDataTable[[#This Row],[Order Date]])/3,0)</f>
        <v>Q2</v>
      </c>
      <c r="S884" s="3">
        <f>MONTH(SalesDataTable[[#This Row],[Order Date]])</f>
        <v>5</v>
      </c>
      <c r="T884" s="2" t="str">
        <f>TEXT(SalesDataTable[[#This Row],[Order Date]],"mmm")</f>
        <v>May</v>
      </c>
    </row>
    <row r="885" spans="1:20" ht="15.75" x14ac:dyDescent="0.25">
      <c r="A885" s="9" t="s">
        <v>1876</v>
      </c>
      <c r="B885" s="8">
        <v>46165</v>
      </c>
      <c r="C885" s="7" t="s">
        <v>9</v>
      </c>
      <c r="D885" s="7" t="s">
        <v>79</v>
      </c>
      <c r="E885" s="7" t="s">
        <v>3</v>
      </c>
      <c r="F885" s="7" t="s">
        <v>2</v>
      </c>
      <c r="G885" s="7" t="s">
        <v>29</v>
      </c>
      <c r="H885" s="7" t="s">
        <v>28</v>
      </c>
      <c r="I885" s="3">
        <v>1</v>
      </c>
      <c r="J885" s="5">
        <v>36.57</v>
      </c>
      <c r="K885" s="6">
        <v>0.05</v>
      </c>
      <c r="L885" s="5">
        <v>13.33</v>
      </c>
      <c r="M885" s="5">
        <f>I885*J885*(1-K885)</f>
        <v>34.741500000000002</v>
      </c>
      <c r="N885" s="5">
        <f>I885*L885</f>
        <v>13.33</v>
      </c>
      <c r="O885" s="5">
        <f>M885-N885</f>
        <v>21.411500000000004</v>
      </c>
      <c r="P885" s="2">
        <f>IFERROR(O885/M885,0)</f>
        <v>0.61630902522919284</v>
      </c>
      <c r="Q885" s="4">
        <f>YEAR(SalesDataTable[[#This Row],[Order Date]])</f>
        <v>2026</v>
      </c>
      <c r="R885" s="2" t="str">
        <f>"Q"&amp;ROUNDUP(MONTH(SalesDataTable[[#This Row],[Order Date]])/3,0)</f>
        <v>Q2</v>
      </c>
      <c r="S885" s="3">
        <f>MONTH(SalesDataTable[[#This Row],[Order Date]])</f>
        <v>5</v>
      </c>
      <c r="T885" s="2" t="str">
        <f>TEXT(SalesDataTable[[#This Row],[Order Date]],"mmm")</f>
        <v>May</v>
      </c>
    </row>
    <row r="886" spans="1:20" ht="15.75" x14ac:dyDescent="0.25">
      <c r="A886" s="9" t="s">
        <v>1875</v>
      </c>
      <c r="B886" s="8">
        <v>46165</v>
      </c>
      <c r="C886" s="7" t="s">
        <v>5</v>
      </c>
      <c r="D886" s="7" t="s">
        <v>76</v>
      </c>
      <c r="E886" s="7" t="s">
        <v>3</v>
      </c>
      <c r="F886" s="7" t="s">
        <v>2</v>
      </c>
      <c r="G886" s="7" t="s">
        <v>1</v>
      </c>
      <c r="H886" s="7" t="s">
        <v>17</v>
      </c>
      <c r="I886" s="3">
        <v>2</v>
      </c>
      <c r="J886" s="5">
        <v>41.19</v>
      </c>
      <c r="K886" s="6">
        <v>0</v>
      </c>
      <c r="L886" s="5">
        <v>17.190000000000001</v>
      </c>
      <c r="M886" s="5">
        <f>I886*J886*(1-K886)</f>
        <v>82.38</v>
      </c>
      <c r="N886" s="5">
        <f>I886*L886</f>
        <v>34.380000000000003</v>
      </c>
      <c r="O886" s="5">
        <f>M886-N886</f>
        <v>47.999999999999993</v>
      </c>
      <c r="P886" s="2">
        <f>IFERROR(O886/M886,0)</f>
        <v>0.58266569555717407</v>
      </c>
      <c r="Q886" s="4">
        <f>YEAR(SalesDataTable[[#This Row],[Order Date]])</f>
        <v>2026</v>
      </c>
      <c r="R886" s="2" t="str">
        <f>"Q"&amp;ROUNDUP(MONTH(SalesDataTable[[#This Row],[Order Date]])/3,0)</f>
        <v>Q2</v>
      </c>
      <c r="S886" s="3">
        <f>MONTH(SalesDataTable[[#This Row],[Order Date]])</f>
        <v>5</v>
      </c>
      <c r="T886" s="2" t="str">
        <f>TEXT(SalesDataTable[[#This Row],[Order Date]],"mmm")</f>
        <v>May</v>
      </c>
    </row>
    <row r="887" spans="1:20" ht="15.75" x14ac:dyDescent="0.25">
      <c r="A887" s="9" t="s">
        <v>1874</v>
      </c>
      <c r="B887" s="8">
        <v>46165</v>
      </c>
      <c r="C887" s="7" t="s">
        <v>15</v>
      </c>
      <c r="D887" s="7" t="s">
        <v>61</v>
      </c>
      <c r="E887" s="7" t="s">
        <v>3</v>
      </c>
      <c r="F887" s="7" t="s">
        <v>23</v>
      </c>
      <c r="G887" s="7" t="s">
        <v>29</v>
      </c>
      <c r="H887" s="7" t="s">
        <v>72</v>
      </c>
      <c r="I887" s="3">
        <v>1</v>
      </c>
      <c r="J887" s="5">
        <v>136.66999999999999</v>
      </c>
      <c r="K887" s="6">
        <v>0.05</v>
      </c>
      <c r="L887" s="5">
        <v>67.099999999999994</v>
      </c>
      <c r="M887" s="5">
        <f>I887*J887*(1-K887)</f>
        <v>129.83649999999997</v>
      </c>
      <c r="N887" s="5">
        <f>I887*L887</f>
        <v>67.099999999999994</v>
      </c>
      <c r="O887" s="5">
        <f>M887-N887</f>
        <v>62.736499999999978</v>
      </c>
      <c r="P887" s="2">
        <f>IFERROR(O887/M887,0)</f>
        <v>0.48319617364916639</v>
      </c>
      <c r="Q887" s="4">
        <f>YEAR(SalesDataTable[[#This Row],[Order Date]])</f>
        <v>2026</v>
      </c>
      <c r="R887" s="2" t="str">
        <f>"Q"&amp;ROUNDUP(MONTH(SalesDataTable[[#This Row],[Order Date]])/3,0)</f>
        <v>Q2</v>
      </c>
      <c r="S887" s="3">
        <f>MONTH(SalesDataTable[[#This Row],[Order Date]])</f>
        <v>5</v>
      </c>
      <c r="T887" s="2" t="str">
        <f>TEXT(SalesDataTable[[#This Row],[Order Date]],"mmm")</f>
        <v>May</v>
      </c>
    </row>
    <row r="888" spans="1:20" ht="15.75" x14ac:dyDescent="0.25">
      <c r="A888" s="9" t="s">
        <v>1873</v>
      </c>
      <c r="B888" s="8">
        <v>46165</v>
      </c>
      <c r="C888" s="7" t="s">
        <v>5</v>
      </c>
      <c r="D888" s="7" t="s">
        <v>66</v>
      </c>
      <c r="E888" s="7" t="s">
        <v>13</v>
      </c>
      <c r="F888" s="7" t="s">
        <v>2</v>
      </c>
      <c r="G888" s="7" t="s">
        <v>34</v>
      </c>
      <c r="H888" s="7" t="s">
        <v>74</v>
      </c>
      <c r="I888" s="3">
        <v>2</v>
      </c>
      <c r="J888" s="5">
        <v>35.700000000000003</v>
      </c>
      <c r="K888" s="6">
        <v>0</v>
      </c>
      <c r="L888" s="5">
        <v>13.52</v>
      </c>
      <c r="M888" s="5">
        <f>I888*J888*(1-K888)</f>
        <v>71.400000000000006</v>
      </c>
      <c r="N888" s="5">
        <f>I888*L888</f>
        <v>27.04</v>
      </c>
      <c r="O888" s="5">
        <f>M888-N888</f>
        <v>44.360000000000007</v>
      </c>
      <c r="P888" s="2">
        <f>IFERROR(O888/M888,0)</f>
        <v>0.62128851540616248</v>
      </c>
      <c r="Q888" s="4">
        <f>YEAR(SalesDataTable[[#This Row],[Order Date]])</f>
        <v>2026</v>
      </c>
      <c r="R888" s="2" t="str">
        <f>"Q"&amp;ROUNDUP(MONTH(SalesDataTable[[#This Row],[Order Date]])/3,0)</f>
        <v>Q2</v>
      </c>
      <c r="S888" s="3">
        <f>MONTH(SalesDataTable[[#This Row],[Order Date]])</f>
        <v>5</v>
      </c>
      <c r="T888" s="2" t="str">
        <f>TEXT(SalesDataTable[[#This Row],[Order Date]],"mmm")</f>
        <v>May</v>
      </c>
    </row>
    <row r="889" spans="1:20" ht="15.75" x14ac:dyDescent="0.25">
      <c r="A889" s="9" t="s">
        <v>1872</v>
      </c>
      <c r="B889" s="8">
        <v>46165</v>
      </c>
      <c r="C889" s="7" t="s">
        <v>42</v>
      </c>
      <c r="D889" s="7" t="s">
        <v>95</v>
      </c>
      <c r="E889" s="7" t="s">
        <v>3</v>
      </c>
      <c r="F889" s="7" t="s">
        <v>23</v>
      </c>
      <c r="G889" s="7" t="s">
        <v>1</v>
      </c>
      <c r="H889" s="7" t="s">
        <v>7</v>
      </c>
      <c r="I889" s="3">
        <v>1</v>
      </c>
      <c r="J889" s="5">
        <v>100.87</v>
      </c>
      <c r="K889" s="6">
        <v>0</v>
      </c>
      <c r="L889" s="5">
        <v>50.4</v>
      </c>
      <c r="M889" s="5">
        <f>I889*J889*(1-K889)</f>
        <v>100.87</v>
      </c>
      <c r="N889" s="5">
        <f>I889*L889</f>
        <v>50.4</v>
      </c>
      <c r="O889" s="5">
        <f>M889-N889</f>
        <v>50.470000000000006</v>
      </c>
      <c r="P889" s="2">
        <f>IFERROR(O889/M889,0)</f>
        <v>0.5003469812630118</v>
      </c>
      <c r="Q889" s="4">
        <f>YEAR(SalesDataTable[[#This Row],[Order Date]])</f>
        <v>2026</v>
      </c>
      <c r="R889" s="2" t="str">
        <f>"Q"&amp;ROUNDUP(MONTH(SalesDataTable[[#This Row],[Order Date]])/3,0)</f>
        <v>Q2</v>
      </c>
      <c r="S889" s="3">
        <f>MONTH(SalesDataTable[[#This Row],[Order Date]])</f>
        <v>5</v>
      </c>
      <c r="T889" s="2" t="str">
        <f>TEXT(SalesDataTable[[#This Row],[Order Date]],"mmm")</f>
        <v>May</v>
      </c>
    </row>
    <row r="890" spans="1:20" ht="15.75" x14ac:dyDescent="0.25">
      <c r="A890" s="9" t="s">
        <v>1871</v>
      </c>
      <c r="B890" s="8">
        <v>46165</v>
      </c>
      <c r="C890" s="7" t="s">
        <v>5</v>
      </c>
      <c r="D890" s="7" t="s">
        <v>76</v>
      </c>
      <c r="E890" s="7" t="s">
        <v>13</v>
      </c>
      <c r="F890" s="7" t="s">
        <v>23</v>
      </c>
      <c r="G890" s="7" t="s">
        <v>29</v>
      </c>
      <c r="H890" s="7" t="s">
        <v>72</v>
      </c>
      <c r="I890" s="3">
        <v>1</v>
      </c>
      <c r="J890" s="5">
        <v>130.80000000000001</v>
      </c>
      <c r="K890" s="6">
        <v>0</v>
      </c>
      <c r="L890" s="5">
        <v>68.7</v>
      </c>
      <c r="M890" s="5">
        <f>I890*J890*(1-K890)</f>
        <v>130.80000000000001</v>
      </c>
      <c r="N890" s="5">
        <f>I890*L890</f>
        <v>68.7</v>
      </c>
      <c r="O890" s="5">
        <f>M890-N890</f>
        <v>62.100000000000009</v>
      </c>
      <c r="P890" s="2">
        <f>IFERROR(O890/M890,0)</f>
        <v>0.4747706422018349</v>
      </c>
      <c r="Q890" s="4">
        <f>YEAR(SalesDataTable[[#This Row],[Order Date]])</f>
        <v>2026</v>
      </c>
      <c r="R890" s="2" t="str">
        <f>"Q"&amp;ROUNDUP(MONTH(SalesDataTable[[#This Row],[Order Date]])/3,0)</f>
        <v>Q2</v>
      </c>
      <c r="S890" s="3">
        <f>MONTH(SalesDataTable[[#This Row],[Order Date]])</f>
        <v>5</v>
      </c>
      <c r="T890" s="2" t="str">
        <f>TEXT(SalesDataTable[[#This Row],[Order Date]],"mmm")</f>
        <v>May</v>
      </c>
    </row>
    <row r="891" spans="1:20" ht="15.75" x14ac:dyDescent="0.25">
      <c r="A891" s="9" t="s">
        <v>1870</v>
      </c>
      <c r="B891" s="8">
        <v>46165</v>
      </c>
      <c r="C891" s="7" t="s">
        <v>42</v>
      </c>
      <c r="D891" s="7" t="s">
        <v>119</v>
      </c>
      <c r="E891" s="7" t="s">
        <v>18</v>
      </c>
      <c r="F891" s="7" t="s">
        <v>23</v>
      </c>
      <c r="G891" s="7" t="s">
        <v>22</v>
      </c>
      <c r="H891" s="7" t="s">
        <v>92</v>
      </c>
      <c r="I891" s="3">
        <v>1</v>
      </c>
      <c r="J891" s="5">
        <v>153.88999999999999</v>
      </c>
      <c r="K891" s="6">
        <v>0</v>
      </c>
      <c r="L891" s="5">
        <v>79.64</v>
      </c>
      <c r="M891" s="5">
        <f>I891*J891*(1-K891)</f>
        <v>153.88999999999999</v>
      </c>
      <c r="N891" s="5">
        <f>I891*L891</f>
        <v>79.64</v>
      </c>
      <c r="O891" s="5">
        <f>M891-N891</f>
        <v>74.249999999999986</v>
      </c>
      <c r="P891" s="2">
        <f>IFERROR(O891/M891,0)</f>
        <v>0.4824874910650464</v>
      </c>
      <c r="Q891" s="4">
        <f>YEAR(SalesDataTable[[#This Row],[Order Date]])</f>
        <v>2026</v>
      </c>
      <c r="R891" s="2" t="str">
        <f>"Q"&amp;ROUNDUP(MONTH(SalesDataTable[[#This Row],[Order Date]])/3,0)</f>
        <v>Q2</v>
      </c>
      <c r="S891" s="3">
        <f>MONTH(SalesDataTable[[#This Row],[Order Date]])</f>
        <v>5</v>
      </c>
      <c r="T891" s="2" t="str">
        <f>TEXT(SalesDataTable[[#This Row],[Order Date]],"mmm")</f>
        <v>May</v>
      </c>
    </row>
    <row r="892" spans="1:20" ht="15.75" x14ac:dyDescent="0.25">
      <c r="A892" s="9" t="s">
        <v>1869</v>
      </c>
      <c r="B892" s="8">
        <v>46166</v>
      </c>
      <c r="C892" s="7" t="s">
        <v>15</v>
      </c>
      <c r="D892" s="7" t="s">
        <v>14</v>
      </c>
      <c r="E892" s="7" t="s">
        <v>3</v>
      </c>
      <c r="F892" s="7" t="s">
        <v>2</v>
      </c>
      <c r="G892" s="7" t="s">
        <v>26</v>
      </c>
      <c r="H892" s="7" t="s">
        <v>50</v>
      </c>
      <c r="I892" s="3">
        <v>1</v>
      </c>
      <c r="J892" s="5">
        <v>122.51</v>
      </c>
      <c r="K892" s="6">
        <v>0.15</v>
      </c>
      <c r="L892" s="5">
        <v>62.2</v>
      </c>
      <c r="M892" s="5">
        <f>I892*J892*(1-K892)</f>
        <v>104.1335</v>
      </c>
      <c r="N892" s="5">
        <f>I892*L892</f>
        <v>62.2</v>
      </c>
      <c r="O892" s="5">
        <f>M892-N892</f>
        <v>41.933499999999995</v>
      </c>
      <c r="P892" s="2">
        <f>IFERROR(O892/M892,0)</f>
        <v>0.40268981643755369</v>
      </c>
      <c r="Q892" s="4">
        <f>YEAR(SalesDataTable[[#This Row],[Order Date]])</f>
        <v>2026</v>
      </c>
      <c r="R892" s="2" t="str">
        <f>"Q"&amp;ROUNDUP(MONTH(SalesDataTable[[#This Row],[Order Date]])/3,0)</f>
        <v>Q2</v>
      </c>
      <c r="S892" s="3">
        <f>MONTH(SalesDataTable[[#This Row],[Order Date]])</f>
        <v>5</v>
      </c>
      <c r="T892" s="2" t="str">
        <f>TEXT(SalesDataTable[[#This Row],[Order Date]],"mmm")</f>
        <v>May</v>
      </c>
    </row>
    <row r="893" spans="1:20" ht="15.75" x14ac:dyDescent="0.25">
      <c r="A893" s="9" t="s">
        <v>1868</v>
      </c>
      <c r="B893" s="8">
        <v>46166</v>
      </c>
      <c r="C893" s="7" t="s">
        <v>15</v>
      </c>
      <c r="D893" s="7" t="s">
        <v>51</v>
      </c>
      <c r="E893" s="7" t="s">
        <v>60</v>
      </c>
      <c r="F893" s="7" t="s">
        <v>23</v>
      </c>
      <c r="G893" s="7" t="s">
        <v>1</v>
      </c>
      <c r="H893" s="7" t="s">
        <v>11</v>
      </c>
      <c r="I893" s="3">
        <v>8</v>
      </c>
      <c r="J893" s="5">
        <v>79.94</v>
      </c>
      <c r="K893" s="6">
        <v>0.15</v>
      </c>
      <c r="L893" s="5">
        <v>41.65</v>
      </c>
      <c r="M893" s="5">
        <f>I893*J893*(1-K893)</f>
        <v>543.59199999999998</v>
      </c>
      <c r="N893" s="5">
        <f>I893*L893</f>
        <v>333.2</v>
      </c>
      <c r="O893" s="5">
        <f>M893-N893</f>
        <v>210.392</v>
      </c>
      <c r="P893" s="2">
        <f>IFERROR(O893/M893,0)</f>
        <v>0.38704028021015763</v>
      </c>
      <c r="Q893" s="4">
        <f>YEAR(SalesDataTable[[#This Row],[Order Date]])</f>
        <v>2026</v>
      </c>
      <c r="R893" s="2" t="str">
        <f>"Q"&amp;ROUNDUP(MONTH(SalesDataTable[[#This Row],[Order Date]])/3,0)</f>
        <v>Q2</v>
      </c>
      <c r="S893" s="3">
        <f>MONTH(SalesDataTable[[#This Row],[Order Date]])</f>
        <v>5</v>
      </c>
      <c r="T893" s="2" t="str">
        <f>TEXT(SalesDataTable[[#This Row],[Order Date]],"mmm")</f>
        <v>May</v>
      </c>
    </row>
    <row r="894" spans="1:20" ht="15.75" x14ac:dyDescent="0.25">
      <c r="A894" s="9" t="s">
        <v>1867</v>
      </c>
      <c r="B894" s="8">
        <v>46166</v>
      </c>
      <c r="C894" s="7" t="s">
        <v>15</v>
      </c>
      <c r="D894" s="7" t="s">
        <v>14</v>
      </c>
      <c r="E894" s="7" t="s">
        <v>3</v>
      </c>
      <c r="F894" s="7" t="s">
        <v>2</v>
      </c>
      <c r="G894" s="7" t="s">
        <v>1</v>
      </c>
      <c r="H894" s="7" t="s">
        <v>0</v>
      </c>
      <c r="I894" s="3">
        <v>2</v>
      </c>
      <c r="J894" s="5">
        <v>50.78</v>
      </c>
      <c r="K894" s="6">
        <v>0.05</v>
      </c>
      <c r="L894" s="5">
        <v>23.03</v>
      </c>
      <c r="M894" s="5">
        <f>I894*J894*(1-K894)</f>
        <v>96.481999999999999</v>
      </c>
      <c r="N894" s="5">
        <f>I894*L894</f>
        <v>46.06</v>
      </c>
      <c r="O894" s="5">
        <f>M894-N894</f>
        <v>50.421999999999997</v>
      </c>
      <c r="P894" s="2">
        <f>IFERROR(O894/M894,0)</f>
        <v>0.52260525279326708</v>
      </c>
      <c r="Q894" s="4">
        <f>YEAR(SalesDataTable[[#This Row],[Order Date]])</f>
        <v>2026</v>
      </c>
      <c r="R894" s="2" t="str">
        <f>"Q"&amp;ROUNDUP(MONTH(SalesDataTable[[#This Row],[Order Date]])/3,0)</f>
        <v>Q2</v>
      </c>
      <c r="S894" s="3">
        <f>MONTH(SalesDataTable[[#This Row],[Order Date]])</f>
        <v>5</v>
      </c>
      <c r="T894" s="2" t="str">
        <f>TEXT(SalesDataTable[[#This Row],[Order Date]],"mmm")</f>
        <v>May</v>
      </c>
    </row>
    <row r="895" spans="1:20" ht="15.75" x14ac:dyDescent="0.25">
      <c r="A895" s="9" t="s">
        <v>1866</v>
      </c>
      <c r="B895" s="8">
        <v>46166</v>
      </c>
      <c r="C895" s="7" t="s">
        <v>42</v>
      </c>
      <c r="D895" s="7" t="s">
        <v>41</v>
      </c>
      <c r="E895" s="7" t="s">
        <v>18</v>
      </c>
      <c r="F895" s="7" t="s">
        <v>12</v>
      </c>
      <c r="G895" s="7" t="s">
        <v>1</v>
      </c>
      <c r="H895" s="7" t="s">
        <v>11</v>
      </c>
      <c r="I895" s="3">
        <v>2</v>
      </c>
      <c r="J895" s="5">
        <v>80.59</v>
      </c>
      <c r="K895" s="6">
        <v>0.05</v>
      </c>
      <c r="L895" s="5">
        <v>41.44</v>
      </c>
      <c r="M895" s="5">
        <f>I895*J895*(1-K895)</f>
        <v>153.12100000000001</v>
      </c>
      <c r="N895" s="5">
        <f>I895*L895</f>
        <v>82.88</v>
      </c>
      <c r="O895" s="5">
        <f>M895-N895</f>
        <v>70.241000000000014</v>
      </c>
      <c r="P895" s="2">
        <f>IFERROR(O895/M895,0)</f>
        <v>0.45872871781140412</v>
      </c>
      <c r="Q895" s="4">
        <f>YEAR(SalesDataTable[[#This Row],[Order Date]])</f>
        <v>2026</v>
      </c>
      <c r="R895" s="2" t="str">
        <f>"Q"&amp;ROUNDUP(MONTH(SalesDataTable[[#This Row],[Order Date]])/3,0)</f>
        <v>Q2</v>
      </c>
      <c r="S895" s="3">
        <f>MONTH(SalesDataTable[[#This Row],[Order Date]])</f>
        <v>5</v>
      </c>
      <c r="T895" s="2" t="str">
        <f>TEXT(SalesDataTable[[#This Row],[Order Date]],"mmm")</f>
        <v>May</v>
      </c>
    </row>
    <row r="896" spans="1:20" ht="15.75" x14ac:dyDescent="0.25">
      <c r="A896" s="9" t="s">
        <v>1865</v>
      </c>
      <c r="B896" s="8">
        <v>46166</v>
      </c>
      <c r="C896" s="7" t="s">
        <v>42</v>
      </c>
      <c r="D896" s="7" t="s">
        <v>41</v>
      </c>
      <c r="E896" s="7" t="s">
        <v>18</v>
      </c>
      <c r="F896" s="7" t="s">
        <v>2</v>
      </c>
      <c r="G896" s="7" t="s">
        <v>34</v>
      </c>
      <c r="H896" s="7" t="s">
        <v>74</v>
      </c>
      <c r="I896" s="3">
        <v>3</v>
      </c>
      <c r="J896" s="5">
        <v>35.75</v>
      </c>
      <c r="K896" s="6">
        <v>0.15</v>
      </c>
      <c r="L896" s="5">
        <v>13.54</v>
      </c>
      <c r="M896" s="5">
        <f>I896*J896*(1-K896)</f>
        <v>91.162499999999994</v>
      </c>
      <c r="N896" s="5">
        <f>I896*L896</f>
        <v>40.619999999999997</v>
      </c>
      <c r="O896" s="5">
        <f>M896-N896</f>
        <v>50.542499999999997</v>
      </c>
      <c r="P896" s="2">
        <f>IFERROR(O896/M896,0)</f>
        <v>0.55442204853969557</v>
      </c>
      <c r="Q896" s="4">
        <f>YEAR(SalesDataTable[[#This Row],[Order Date]])</f>
        <v>2026</v>
      </c>
      <c r="R896" s="2" t="str">
        <f>"Q"&amp;ROUNDUP(MONTH(SalesDataTable[[#This Row],[Order Date]])/3,0)</f>
        <v>Q2</v>
      </c>
      <c r="S896" s="3">
        <f>MONTH(SalesDataTable[[#This Row],[Order Date]])</f>
        <v>5</v>
      </c>
      <c r="T896" s="2" t="str">
        <f>TEXT(SalesDataTable[[#This Row],[Order Date]],"mmm")</f>
        <v>May</v>
      </c>
    </row>
    <row r="897" spans="1:20" ht="15.75" x14ac:dyDescent="0.25">
      <c r="A897" s="9" t="s">
        <v>1864</v>
      </c>
      <c r="B897" s="8">
        <v>46166</v>
      </c>
      <c r="C897" s="7" t="s">
        <v>9</v>
      </c>
      <c r="D897" s="7" t="s">
        <v>8</v>
      </c>
      <c r="E897" s="7" t="s">
        <v>3</v>
      </c>
      <c r="F897" s="7" t="s">
        <v>2</v>
      </c>
      <c r="G897" s="7" t="s">
        <v>26</v>
      </c>
      <c r="H897" s="7" t="s">
        <v>25</v>
      </c>
      <c r="I897" s="3">
        <v>5</v>
      </c>
      <c r="J897" s="5">
        <v>195.78</v>
      </c>
      <c r="K897" s="6">
        <v>0.1</v>
      </c>
      <c r="L897" s="5">
        <v>101.98</v>
      </c>
      <c r="M897" s="5">
        <f>I897*J897*(1-K897)</f>
        <v>881.01</v>
      </c>
      <c r="N897" s="5">
        <f>I897*L897</f>
        <v>509.90000000000003</v>
      </c>
      <c r="O897" s="5">
        <f>M897-N897</f>
        <v>371.10999999999996</v>
      </c>
      <c r="P897" s="2">
        <f>IFERROR(O897/M897,0)</f>
        <v>0.4212324491208953</v>
      </c>
      <c r="Q897" s="4">
        <f>YEAR(SalesDataTable[[#This Row],[Order Date]])</f>
        <v>2026</v>
      </c>
      <c r="R897" s="2" t="str">
        <f>"Q"&amp;ROUNDUP(MONTH(SalesDataTable[[#This Row],[Order Date]])/3,0)</f>
        <v>Q2</v>
      </c>
      <c r="S897" s="3">
        <f>MONTH(SalesDataTable[[#This Row],[Order Date]])</f>
        <v>5</v>
      </c>
      <c r="T897" s="2" t="str">
        <f>TEXT(SalesDataTable[[#This Row],[Order Date]],"mmm")</f>
        <v>May</v>
      </c>
    </row>
    <row r="898" spans="1:20" ht="15.75" x14ac:dyDescent="0.25">
      <c r="A898" s="9" t="s">
        <v>1863</v>
      </c>
      <c r="B898" s="8">
        <v>46166</v>
      </c>
      <c r="C898" s="7" t="s">
        <v>15</v>
      </c>
      <c r="D898" s="7" t="s">
        <v>19</v>
      </c>
      <c r="E898" s="7" t="s">
        <v>3</v>
      </c>
      <c r="F898" s="7" t="s">
        <v>23</v>
      </c>
      <c r="G898" s="7" t="s">
        <v>26</v>
      </c>
      <c r="H898" s="7" t="s">
        <v>50</v>
      </c>
      <c r="I898" s="3">
        <v>2</v>
      </c>
      <c r="J898" s="5">
        <v>125.95</v>
      </c>
      <c r="K898" s="6">
        <v>0.05</v>
      </c>
      <c r="L898" s="5">
        <v>61.74</v>
      </c>
      <c r="M898" s="5">
        <f>I898*J898*(1-K898)</f>
        <v>239.30500000000001</v>
      </c>
      <c r="N898" s="5">
        <f>I898*L898</f>
        <v>123.48</v>
      </c>
      <c r="O898" s="5">
        <f>M898-N898</f>
        <v>115.825</v>
      </c>
      <c r="P898" s="2">
        <f>IFERROR(O898/M898,0)</f>
        <v>0.48400576669940032</v>
      </c>
      <c r="Q898" s="4">
        <f>YEAR(SalesDataTable[[#This Row],[Order Date]])</f>
        <v>2026</v>
      </c>
      <c r="R898" s="2" t="str">
        <f>"Q"&amp;ROUNDUP(MONTH(SalesDataTable[[#This Row],[Order Date]])/3,0)</f>
        <v>Q2</v>
      </c>
      <c r="S898" s="3">
        <f>MONTH(SalesDataTable[[#This Row],[Order Date]])</f>
        <v>5</v>
      </c>
      <c r="T898" s="2" t="str">
        <f>TEXT(SalesDataTable[[#This Row],[Order Date]],"mmm")</f>
        <v>May</v>
      </c>
    </row>
    <row r="899" spans="1:20" ht="15.75" x14ac:dyDescent="0.25">
      <c r="A899" s="9" t="s">
        <v>1862</v>
      </c>
      <c r="B899" s="8">
        <v>46166</v>
      </c>
      <c r="C899" s="7" t="s">
        <v>15</v>
      </c>
      <c r="D899" s="7" t="s">
        <v>14</v>
      </c>
      <c r="E899" s="7" t="s">
        <v>3</v>
      </c>
      <c r="F899" s="7" t="s">
        <v>2</v>
      </c>
      <c r="G899" s="7" t="s">
        <v>34</v>
      </c>
      <c r="H899" s="7" t="s">
        <v>83</v>
      </c>
      <c r="I899" s="3">
        <v>2</v>
      </c>
      <c r="J899" s="5">
        <v>41.32</v>
      </c>
      <c r="K899" s="6">
        <v>0</v>
      </c>
      <c r="L899" s="5">
        <v>14.91</v>
      </c>
      <c r="M899" s="5">
        <f>I899*J899*(1-K899)</f>
        <v>82.64</v>
      </c>
      <c r="N899" s="5">
        <f>I899*L899</f>
        <v>29.82</v>
      </c>
      <c r="O899" s="5">
        <f>M899-N899</f>
        <v>52.82</v>
      </c>
      <c r="P899" s="2">
        <f>IFERROR(O899/M899,0)</f>
        <v>0.63915779283639884</v>
      </c>
      <c r="Q899" s="4">
        <f>YEAR(SalesDataTable[[#This Row],[Order Date]])</f>
        <v>2026</v>
      </c>
      <c r="R899" s="2" t="str">
        <f>"Q"&amp;ROUNDUP(MONTH(SalesDataTable[[#This Row],[Order Date]])/3,0)</f>
        <v>Q2</v>
      </c>
      <c r="S899" s="3">
        <f>MONTH(SalesDataTable[[#This Row],[Order Date]])</f>
        <v>5</v>
      </c>
      <c r="T899" s="2" t="str">
        <f>TEXT(SalesDataTable[[#This Row],[Order Date]],"mmm")</f>
        <v>May</v>
      </c>
    </row>
    <row r="900" spans="1:20" ht="15.75" x14ac:dyDescent="0.25">
      <c r="A900" s="9" t="s">
        <v>1861</v>
      </c>
      <c r="B900" s="8">
        <v>46166</v>
      </c>
      <c r="C900" s="7" t="s">
        <v>15</v>
      </c>
      <c r="D900" s="7" t="s">
        <v>61</v>
      </c>
      <c r="E900" s="7" t="s">
        <v>18</v>
      </c>
      <c r="F900" s="7" t="s">
        <v>2</v>
      </c>
      <c r="G900" s="7" t="s">
        <v>22</v>
      </c>
      <c r="H900" s="7" t="s">
        <v>37</v>
      </c>
      <c r="I900" s="3">
        <v>2</v>
      </c>
      <c r="J900" s="5">
        <v>144.01</v>
      </c>
      <c r="K900" s="6">
        <v>0</v>
      </c>
      <c r="L900" s="5">
        <v>79.37</v>
      </c>
      <c r="M900" s="5">
        <f>I900*J900*(1-K900)</f>
        <v>288.02</v>
      </c>
      <c r="N900" s="5">
        <f>I900*L900</f>
        <v>158.74</v>
      </c>
      <c r="O900" s="5">
        <f>M900-N900</f>
        <v>129.27999999999997</v>
      </c>
      <c r="P900" s="2">
        <f>IFERROR(O900/M900,0)</f>
        <v>0.44885771821401282</v>
      </c>
      <c r="Q900" s="4">
        <f>YEAR(SalesDataTable[[#This Row],[Order Date]])</f>
        <v>2026</v>
      </c>
      <c r="R900" s="2" t="str">
        <f>"Q"&amp;ROUNDUP(MONTH(SalesDataTable[[#This Row],[Order Date]])/3,0)</f>
        <v>Q2</v>
      </c>
      <c r="S900" s="3">
        <f>MONTH(SalesDataTable[[#This Row],[Order Date]])</f>
        <v>5</v>
      </c>
      <c r="T900" s="2" t="str">
        <f>TEXT(SalesDataTable[[#This Row],[Order Date]],"mmm")</f>
        <v>May</v>
      </c>
    </row>
    <row r="901" spans="1:20" ht="15.75" x14ac:dyDescent="0.25">
      <c r="A901" s="9" t="s">
        <v>1860</v>
      </c>
      <c r="B901" s="8">
        <v>46166</v>
      </c>
      <c r="C901" s="7" t="s">
        <v>42</v>
      </c>
      <c r="D901" s="7" t="s">
        <v>41</v>
      </c>
      <c r="E901" s="7" t="s">
        <v>3</v>
      </c>
      <c r="F901" s="7" t="s">
        <v>12</v>
      </c>
      <c r="G901" s="7" t="s">
        <v>1</v>
      </c>
      <c r="H901" s="7" t="s">
        <v>0</v>
      </c>
      <c r="I901" s="3">
        <v>2</v>
      </c>
      <c r="J901" s="5">
        <v>51.17</v>
      </c>
      <c r="K901" s="6">
        <v>0.05</v>
      </c>
      <c r="L901" s="5">
        <v>21.97</v>
      </c>
      <c r="M901" s="5">
        <f>I901*J901*(1-K901)</f>
        <v>97.222999999999999</v>
      </c>
      <c r="N901" s="5">
        <f>I901*L901</f>
        <v>43.94</v>
      </c>
      <c r="O901" s="5">
        <f>M901-N901</f>
        <v>53.283000000000001</v>
      </c>
      <c r="P901" s="2">
        <f>IFERROR(O901/M901,0)</f>
        <v>0.54804932989107513</v>
      </c>
      <c r="Q901" s="4">
        <f>YEAR(SalesDataTable[[#This Row],[Order Date]])</f>
        <v>2026</v>
      </c>
      <c r="R901" s="2" t="str">
        <f>"Q"&amp;ROUNDUP(MONTH(SalesDataTable[[#This Row],[Order Date]])/3,0)</f>
        <v>Q2</v>
      </c>
      <c r="S901" s="3">
        <f>MONTH(SalesDataTable[[#This Row],[Order Date]])</f>
        <v>5</v>
      </c>
      <c r="T901" s="2" t="str">
        <f>TEXT(SalesDataTable[[#This Row],[Order Date]],"mmm")</f>
        <v>May</v>
      </c>
    </row>
    <row r="902" spans="1:20" ht="15.75" x14ac:dyDescent="0.25">
      <c r="A902" s="9" t="s">
        <v>1859</v>
      </c>
      <c r="B902" s="8">
        <v>46166</v>
      </c>
      <c r="C902" s="7" t="s">
        <v>42</v>
      </c>
      <c r="D902" s="7" t="s">
        <v>95</v>
      </c>
      <c r="E902" s="7" t="s">
        <v>60</v>
      </c>
      <c r="F902" s="7" t="s">
        <v>12</v>
      </c>
      <c r="G902" s="7" t="s">
        <v>26</v>
      </c>
      <c r="H902" s="7" t="s">
        <v>65</v>
      </c>
      <c r="I902" s="3">
        <v>6</v>
      </c>
      <c r="J902" s="5">
        <v>83.58</v>
      </c>
      <c r="K902" s="6">
        <v>0.2</v>
      </c>
      <c r="L902" s="5">
        <v>40.5</v>
      </c>
      <c r="M902" s="5">
        <f>I902*J902*(1-K902)</f>
        <v>401.18400000000003</v>
      </c>
      <c r="N902" s="5">
        <f>I902*L902</f>
        <v>243</v>
      </c>
      <c r="O902" s="5">
        <f>M902-N902</f>
        <v>158.18400000000003</v>
      </c>
      <c r="P902" s="2">
        <f>IFERROR(O902/M902,0)</f>
        <v>0.39429289303661169</v>
      </c>
      <c r="Q902" s="4">
        <f>YEAR(SalesDataTable[[#This Row],[Order Date]])</f>
        <v>2026</v>
      </c>
      <c r="R902" s="2" t="str">
        <f>"Q"&amp;ROUNDUP(MONTH(SalesDataTable[[#This Row],[Order Date]])/3,0)</f>
        <v>Q2</v>
      </c>
      <c r="S902" s="3">
        <f>MONTH(SalesDataTable[[#This Row],[Order Date]])</f>
        <v>5</v>
      </c>
      <c r="T902" s="2" t="str">
        <f>TEXT(SalesDataTable[[#This Row],[Order Date]],"mmm")</f>
        <v>May</v>
      </c>
    </row>
    <row r="903" spans="1:20" ht="15.75" x14ac:dyDescent="0.25">
      <c r="A903" s="9" t="s">
        <v>1858</v>
      </c>
      <c r="B903" s="8">
        <v>46166</v>
      </c>
      <c r="C903" s="7" t="s">
        <v>5</v>
      </c>
      <c r="D903" s="7" t="s">
        <v>76</v>
      </c>
      <c r="E903" s="7" t="s">
        <v>18</v>
      </c>
      <c r="F903" s="7" t="s">
        <v>23</v>
      </c>
      <c r="G903" s="7" t="s">
        <v>26</v>
      </c>
      <c r="H903" s="7" t="s">
        <v>65</v>
      </c>
      <c r="I903" s="3">
        <v>2</v>
      </c>
      <c r="J903" s="5">
        <v>80.010000000000005</v>
      </c>
      <c r="K903" s="6">
        <v>0</v>
      </c>
      <c r="L903" s="5">
        <v>38.54</v>
      </c>
      <c r="M903" s="5">
        <f>I903*J903*(1-K903)</f>
        <v>160.02000000000001</v>
      </c>
      <c r="N903" s="5">
        <f>I903*L903</f>
        <v>77.08</v>
      </c>
      <c r="O903" s="5">
        <f>M903-N903</f>
        <v>82.940000000000012</v>
      </c>
      <c r="P903" s="2">
        <f>IFERROR(O903/M903,0)</f>
        <v>0.51831021122359711</v>
      </c>
      <c r="Q903" s="4">
        <f>YEAR(SalesDataTable[[#This Row],[Order Date]])</f>
        <v>2026</v>
      </c>
      <c r="R903" s="2" t="str">
        <f>"Q"&amp;ROUNDUP(MONTH(SalesDataTable[[#This Row],[Order Date]])/3,0)</f>
        <v>Q2</v>
      </c>
      <c r="S903" s="3">
        <f>MONTH(SalesDataTable[[#This Row],[Order Date]])</f>
        <v>5</v>
      </c>
      <c r="T903" s="2" t="str">
        <f>TEXT(SalesDataTable[[#This Row],[Order Date]],"mmm")</f>
        <v>May</v>
      </c>
    </row>
    <row r="904" spans="1:20" ht="15.75" x14ac:dyDescent="0.25">
      <c r="A904" s="9" t="s">
        <v>1857</v>
      </c>
      <c r="B904" s="8">
        <v>46167</v>
      </c>
      <c r="C904" s="7" t="s">
        <v>15</v>
      </c>
      <c r="D904" s="7" t="s">
        <v>14</v>
      </c>
      <c r="E904" s="7" t="s">
        <v>3</v>
      </c>
      <c r="F904" s="7" t="s">
        <v>2</v>
      </c>
      <c r="G904" s="7" t="s">
        <v>22</v>
      </c>
      <c r="H904" s="7" t="s">
        <v>44</v>
      </c>
      <c r="I904" s="3">
        <v>2</v>
      </c>
      <c r="J904" s="5">
        <v>94.4</v>
      </c>
      <c r="K904" s="6">
        <v>0</v>
      </c>
      <c r="L904" s="5">
        <v>46.39</v>
      </c>
      <c r="M904" s="5">
        <f>I904*J904*(1-K904)</f>
        <v>188.8</v>
      </c>
      <c r="N904" s="5">
        <f>I904*L904</f>
        <v>92.78</v>
      </c>
      <c r="O904" s="5">
        <f>M904-N904</f>
        <v>96.02000000000001</v>
      </c>
      <c r="P904" s="2">
        <f>IFERROR(O904/M904,0)</f>
        <v>0.50858050847457625</v>
      </c>
      <c r="Q904" s="4">
        <f>YEAR(SalesDataTable[[#This Row],[Order Date]])</f>
        <v>2026</v>
      </c>
      <c r="R904" s="2" t="str">
        <f>"Q"&amp;ROUNDUP(MONTH(SalesDataTable[[#This Row],[Order Date]])/3,0)</f>
        <v>Q2</v>
      </c>
      <c r="S904" s="3">
        <f>MONTH(SalesDataTable[[#This Row],[Order Date]])</f>
        <v>5</v>
      </c>
      <c r="T904" s="2" t="str">
        <f>TEXT(SalesDataTable[[#This Row],[Order Date]],"mmm")</f>
        <v>May</v>
      </c>
    </row>
    <row r="905" spans="1:20" ht="15.75" x14ac:dyDescent="0.25">
      <c r="A905" s="9" t="s">
        <v>1856</v>
      </c>
      <c r="B905" s="8">
        <v>46167</v>
      </c>
      <c r="C905" s="7" t="s">
        <v>5</v>
      </c>
      <c r="D905" s="7" t="s">
        <v>66</v>
      </c>
      <c r="E905" s="7" t="s">
        <v>13</v>
      </c>
      <c r="F905" s="7" t="s">
        <v>12</v>
      </c>
      <c r="G905" s="7" t="s">
        <v>22</v>
      </c>
      <c r="H905" s="7" t="s">
        <v>92</v>
      </c>
      <c r="I905" s="3">
        <v>6</v>
      </c>
      <c r="J905" s="5">
        <v>157.33000000000001</v>
      </c>
      <c r="K905" s="6">
        <v>0</v>
      </c>
      <c r="L905" s="5">
        <v>78.849999999999994</v>
      </c>
      <c r="M905" s="5">
        <f>I905*J905*(1-K905)</f>
        <v>943.98</v>
      </c>
      <c r="N905" s="5">
        <f>I905*L905</f>
        <v>473.09999999999997</v>
      </c>
      <c r="O905" s="5">
        <f>M905-N905</f>
        <v>470.88000000000005</v>
      </c>
      <c r="P905" s="2">
        <f>IFERROR(O905/M905,0)</f>
        <v>0.4988241276298227</v>
      </c>
      <c r="Q905" s="4">
        <f>YEAR(SalesDataTable[[#This Row],[Order Date]])</f>
        <v>2026</v>
      </c>
      <c r="R905" s="2" t="str">
        <f>"Q"&amp;ROUNDUP(MONTH(SalesDataTable[[#This Row],[Order Date]])/3,0)</f>
        <v>Q2</v>
      </c>
      <c r="S905" s="3">
        <f>MONTH(SalesDataTable[[#This Row],[Order Date]])</f>
        <v>5</v>
      </c>
      <c r="T905" s="2" t="str">
        <f>TEXT(SalesDataTable[[#This Row],[Order Date]],"mmm")</f>
        <v>May</v>
      </c>
    </row>
    <row r="906" spans="1:20" ht="15.75" x14ac:dyDescent="0.25">
      <c r="A906" s="9" t="s">
        <v>1855</v>
      </c>
      <c r="B906" s="8">
        <v>46167</v>
      </c>
      <c r="C906" s="7" t="s">
        <v>5</v>
      </c>
      <c r="D906" s="7" t="s">
        <v>114</v>
      </c>
      <c r="E906" s="7" t="s">
        <v>3</v>
      </c>
      <c r="F906" s="7" t="s">
        <v>2</v>
      </c>
      <c r="G906" s="7" t="s">
        <v>26</v>
      </c>
      <c r="H906" s="7" t="s">
        <v>50</v>
      </c>
      <c r="I906" s="3">
        <v>1</v>
      </c>
      <c r="J906" s="5">
        <v>125.44</v>
      </c>
      <c r="K906" s="6">
        <v>0</v>
      </c>
      <c r="L906" s="5">
        <v>59.92</v>
      </c>
      <c r="M906" s="5">
        <f>I906*J906*(1-K906)</f>
        <v>125.44</v>
      </c>
      <c r="N906" s="5">
        <f>I906*L906</f>
        <v>59.92</v>
      </c>
      <c r="O906" s="5">
        <f>M906-N906</f>
        <v>65.52</v>
      </c>
      <c r="P906" s="2">
        <f>IFERROR(O906/M906,0)</f>
        <v>0.5223214285714286</v>
      </c>
      <c r="Q906" s="4">
        <f>YEAR(SalesDataTable[[#This Row],[Order Date]])</f>
        <v>2026</v>
      </c>
      <c r="R906" s="2" t="str">
        <f>"Q"&amp;ROUNDUP(MONTH(SalesDataTable[[#This Row],[Order Date]])/3,0)</f>
        <v>Q2</v>
      </c>
      <c r="S906" s="3">
        <f>MONTH(SalesDataTable[[#This Row],[Order Date]])</f>
        <v>5</v>
      </c>
      <c r="T906" s="2" t="str">
        <f>TEXT(SalesDataTable[[#This Row],[Order Date]],"mmm")</f>
        <v>May</v>
      </c>
    </row>
    <row r="907" spans="1:20" ht="15.75" x14ac:dyDescent="0.25">
      <c r="A907" s="9" t="s">
        <v>1854</v>
      </c>
      <c r="B907" s="8">
        <v>46167</v>
      </c>
      <c r="C907" s="7" t="s">
        <v>9</v>
      </c>
      <c r="D907" s="7" t="s">
        <v>8</v>
      </c>
      <c r="E907" s="7" t="s">
        <v>18</v>
      </c>
      <c r="F907" s="7" t="s">
        <v>23</v>
      </c>
      <c r="G907" s="7" t="s">
        <v>34</v>
      </c>
      <c r="H907" s="7" t="s">
        <v>74</v>
      </c>
      <c r="I907" s="3">
        <v>2</v>
      </c>
      <c r="J907" s="5">
        <v>36.18</v>
      </c>
      <c r="K907" s="6">
        <v>0</v>
      </c>
      <c r="L907" s="5">
        <v>13.71</v>
      </c>
      <c r="M907" s="5">
        <f>I907*J907*(1-K907)</f>
        <v>72.36</v>
      </c>
      <c r="N907" s="5">
        <f>I907*L907</f>
        <v>27.42</v>
      </c>
      <c r="O907" s="5">
        <f>M907-N907</f>
        <v>44.94</v>
      </c>
      <c r="P907" s="2">
        <f>IFERROR(O907/M907,0)</f>
        <v>0.62106135986733002</v>
      </c>
      <c r="Q907" s="4">
        <f>YEAR(SalesDataTable[[#This Row],[Order Date]])</f>
        <v>2026</v>
      </c>
      <c r="R907" s="2" t="str">
        <f>"Q"&amp;ROUNDUP(MONTH(SalesDataTable[[#This Row],[Order Date]])/3,0)</f>
        <v>Q2</v>
      </c>
      <c r="S907" s="3">
        <f>MONTH(SalesDataTable[[#This Row],[Order Date]])</f>
        <v>5</v>
      </c>
      <c r="T907" s="2" t="str">
        <f>TEXT(SalesDataTable[[#This Row],[Order Date]],"mmm")</f>
        <v>May</v>
      </c>
    </row>
    <row r="908" spans="1:20" ht="15.75" x14ac:dyDescent="0.25">
      <c r="A908" s="9" t="s">
        <v>1853</v>
      </c>
      <c r="B908" s="8">
        <v>46167</v>
      </c>
      <c r="C908" s="7" t="s">
        <v>42</v>
      </c>
      <c r="D908" s="7" t="s">
        <v>41</v>
      </c>
      <c r="E908" s="7" t="s">
        <v>13</v>
      </c>
      <c r="F908" s="7" t="s">
        <v>23</v>
      </c>
      <c r="G908" s="7" t="s">
        <v>34</v>
      </c>
      <c r="H908" s="7" t="s">
        <v>83</v>
      </c>
      <c r="I908" s="3">
        <v>1</v>
      </c>
      <c r="J908" s="5">
        <v>41</v>
      </c>
      <c r="K908" s="6">
        <v>0.05</v>
      </c>
      <c r="L908" s="5">
        <v>14.51</v>
      </c>
      <c r="M908" s="5">
        <f>I908*J908*(1-K908)</f>
        <v>38.949999999999996</v>
      </c>
      <c r="N908" s="5">
        <f>I908*L908</f>
        <v>14.51</v>
      </c>
      <c r="O908" s="5">
        <f>M908-N908</f>
        <v>24.439999999999998</v>
      </c>
      <c r="P908" s="2">
        <f>IFERROR(O908/M908,0)</f>
        <v>0.62747111681643131</v>
      </c>
      <c r="Q908" s="4">
        <f>YEAR(SalesDataTable[[#This Row],[Order Date]])</f>
        <v>2026</v>
      </c>
      <c r="R908" s="2" t="str">
        <f>"Q"&amp;ROUNDUP(MONTH(SalesDataTable[[#This Row],[Order Date]])/3,0)</f>
        <v>Q2</v>
      </c>
      <c r="S908" s="3">
        <f>MONTH(SalesDataTable[[#This Row],[Order Date]])</f>
        <v>5</v>
      </c>
      <c r="T908" s="2" t="str">
        <f>TEXT(SalesDataTable[[#This Row],[Order Date]],"mmm")</f>
        <v>May</v>
      </c>
    </row>
    <row r="909" spans="1:20" ht="15.75" x14ac:dyDescent="0.25">
      <c r="A909" s="9" t="s">
        <v>1852</v>
      </c>
      <c r="B909" s="8">
        <v>46167</v>
      </c>
      <c r="C909" s="7" t="s">
        <v>5</v>
      </c>
      <c r="D909" s="7" t="s">
        <v>69</v>
      </c>
      <c r="E909" s="7" t="s">
        <v>3</v>
      </c>
      <c r="F909" s="7" t="s">
        <v>23</v>
      </c>
      <c r="G909" s="7" t="s">
        <v>22</v>
      </c>
      <c r="H909" s="7" t="s">
        <v>21</v>
      </c>
      <c r="I909" s="3">
        <v>1</v>
      </c>
      <c r="J909" s="5">
        <v>72.33</v>
      </c>
      <c r="K909" s="6">
        <v>0.1</v>
      </c>
      <c r="L909" s="5">
        <v>32.61</v>
      </c>
      <c r="M909" s="5">
        <f>I909*J909*(1-K909)</f>
        <v>65.096999999999994</v>
      </c>
      <c r="N909" s="5">
        <f>I909*L909</f>
        <v>32.61</v>
      </c>
      <c r="O909" s="5">
        <f>M909-N909</f>
        <v>32.486999999999995</v>
      </c>
      <c r="P909" s="2">
        <f>IFERROR(O909/M909,0)</f>
        <v>0.49905525600258072</v>
      </c>
      <c r="Q909" s="4">
        <f>YEAR(SalesDataTable[[#This Row],[Order Date]])</f>
        <v>2026</v>
      </c>
      <c r="R909" s="2" t="str">
        <f>"Q"&amp;ROUNDUP(MONTH(SalesDataTable[[#This Row],[Order Date]])/3,0)</f>
        <v>Q2</v>
      </c>
      <c r="S909" s="3">
        <f>MONTH(SalesDataTable[[#This Row],[Order Date]])</f>
        <v>5</v>
      </c>
      <c r="T909" s="2" t="str">
        <f>TEXT(SalesDataTable[[#This Row],[Order Date]],"mmm")</f>
        <v>May</v>
      </c>
    </row>
    <row r="910" spans="1:20" ht="15.75" x14ac:dyDescent="0.25">
      <c r="A910" s="9" t="s">
        <v>1851</v>
      </c>
      <c r="B910" s="8">
        <v>46167</v>
      </c>
      <c r="C910" s="7" t="s">
        <v>15</v>
      </c>
      <c r="D910" s="7" t="s">
        <v>51</v>
      </c>
      <c r="E910" s="7" t="s">
        <v>3</v>
      </c>
      <c r="F910" s="7" t="s">
        <v>12</v>
      </c>
      <c r="G910" s="7" t="s">
        <v>26</v>
      </c>
      <c r="H910" s="7" t="s">
        <v>50</v>
      </c>
      <c r="I910" s="3">
        <v>2</v>
      </c>
      <c r="J910" s="5">
        <v>125.42</v>
      </c>
      <c r="K910" s="6">
        <v>0</v>
      </c>
      <c r="L910" s="5">
        <v>62.28</v>
      </c>
      <c r="M910" s="5">
        <f>I910*J910*(1-K910)</f>
        <v>250.84</v>
      </c>
      <c r="N910" s="5">
        <f>I910*L910</f>
        <v>124.56</v>
      </c>
      <c r="O910" s="5">
        <f>M910-N910</f>
        <v>126.28</v>
      </c>
      <c r="P910" s="2">
        <f>IFERROR(O910/M910,0)</f>
        <v>0.50342848030617127</v>
      </c>
      <c r="Q910" s="4">
        <f>YEAR(SalesDataTable[[#This Row],[Order Date]])</f>
        <v>2026</v>
      </c>
      <c r="R910" s="2" t="str">
        <f>"Q"&amp;ROUNDUP(MONTH(SalesDataTable[[#This Row],[Order Date]])/3,0)</f>
        <v>Q2</v>
      </c>
      <c r="S910" s="3">
        <f>MONTH(SalesDataTable[[#This Row],[Order Date]])</f>
        <v>5</v>
      </c>
      <c r="T910" s="2" t="str">
        <f>TEXT(SalesDataTable[[#This Row],[Order Date]],"mmm")</f>
        <v>May</v>
      </c>
    </row>
    <row r="911" spans="1:20" ht="15.75" x14ac:dyDescent="0.25">
      <c r="A911" s="9" t="s">
        <v>1850</v>
      </c>
      <c r="B911" s="8">
        <v>46168</v>
      </c>
      <c r="C911" s="7" t="s">
        <v>42</v>
      </c>
      <c r="D911" s="7" t="s">
        <v>41</v>
      </c>
      <c r="E911" s="7" t="s">
        <v>3</v>
      </c>
      <c r="F911" s="7" t="s">
        <v>12</v>
      </c>
      <c r="G911" s="7" t="s">
        <v>1</v>
      </c>
      <c r="H911" s="7" t="s">
        <v>17</v>
      </c>
      <c r="I911" s="3">
        <v>2</v>
      </c>
      <c r="J911" s="5">
        <v>41.29</v>
      </c>
      <c r="K911" s="6">
        <v>0.15</v>
      </c>
      <c r="L911" s="5">
        <v>16.43</v>
      </c>
      <c r="M911" s="5">
        <f>I911*J911*(1-K911)</f>
        <v>70.192999999999998</v>
      </c>
      <c r="N911" s="5">
        <f>I911*L911</f>
        <v>32.86</v>
      </c>
      <c r="O911" s="5">
        <f>M911-N911</f>
        <v>37.332999999999998</v>
      </c>
      <c r="P911" s="2">
        <f>IFERROR(O911/M911,0)</f>
        <v>0.531862151496588</v>
      </c>
      <c r="Q911" s="4">
        <f>YEAR(SalesDataTable[[#This Row],[Order Date]])</f>
        <v>2026</v>
      </c>
      <c r="R911" s="2" t="str">
        <f>"Q"&amp;ROUNDUP(MONTH(SalesDataTable[[#This Row],[Order Date]])/3,0)</f>
        <v>Q2</v>
      </c>
      <c r="S911" s="3">
        <f>MONTH(SalesDataTable[[#This Row],[Order Date]])</f>
        <v>5</v>
      </c>
      <c r="T911" s="2" t="str">
        <f>TEXT(SalesDataTable[[#This Row],[Order Date]],"mmm")</f>
        <v>May</v>
      </c>
    </row>
    <row r="912" spans="1:20" ht="15.75" x14ac:dyDescent="0.25">
      <c r="A912" s="9" t="s">
        <v>1849</v>
      </c>
      <c r="B912" s="8">
        <v>46168</v>
      </c>
      <c r="C912" s="7" t="s">
        <v>15</v>
      </c>
      <c r="D912" s="7" t="s">
        <v>61</v>
      </c>
      <c r="E912" s="7" t="s">
        <v>60</v>
      </c>
      <c r="F912" s="7" t="s">
        <v>12</v>
      </c>
      <c r="G912" s="7" t="s">
        <v>29</v>
      </c>
      <c r="H912" s="7" t="s">
        <v>72</v>
      </c>
      <c r="I912" s="3">
        <v>8</v>
      </c>
      <c r="J912" s="5">
        <v>131.4</v>
      </c>
      <c r="K912" s="6">
        <v>0.05</v>
      </c>
      <c r="L912" s="5">
        <v>66.489999999999995</v>
      </c>
      <c r="M912" s="5">
        <f>I912*J912*(1-K912)</f>
        <v>998.64</v>
      </c>
      <c r="N912" s="5">
        <f>I912*L912</f>
        <v>531.91999999999996</v>
      </c>
      <c r="O912" s="5">
        <f>M912-N912</f>
        <v>466.72</v>
      </c>
      <c r="P912" s="2">
        <f>IFERROR(O912/M912,0)</f>
        <v>0.46735560362092449</v>
      </c>
      <c r="Q912" s="4">
        <f>YEAR(SalesDataTable[[#This Row],[Order Date]])</f>
        <v>2026</v>
      </c>
      <c r="R912" s="2" t="str">
        <f>"Q"&amp;ROUNDUP(MONTH(SalesDataTable[[#This Row],[Order Date]])/3,0)</f>
        <v>Q2</v>
      </c>
      <c r="S912" s="3">
        <f>MONTH(SalesDataTable[[#This Row],[Order Date]])</f>
        <v>5</v>
      </c>
      <c r="T912" s="2" t="str">
        <f>TEXT(SalesDataTable[[#This Row],[Order Date]],"mmm")</f>
        <v>May</v>
      </c>
    </row>
    <row r="913" spans="1:20" ht="15.75" x14ac:dyDescent="0.25">
      <c r="A913" s="9" t="s">
        <v>1848</v>
      </c>
      <c r="B913" s="8">
        <v>46168</v>
      </c>
      <c r="C913" s="7" t="s">
        <v>5</v>
      </c>
      <c r="D913" s="7" t="s">
        <v>76</v>
      </c>
      <c r="E913" s="7" t="s">
        <v>3</v>
      </c>
      <c r="F913" s="7" t="s">
        <v>2</v>
      </c>
      <c r="G913" s="7" t="s">
        <v>22</v>
      </c>
      <c r="H913" s="7" t="s">
        <v>37</v>
      </c>
      <c r="I913" s="3">
        <v>4</v>
      </c>
      <c r="J913" s="5">
        <v>140.66999999999999</v>
      </c>
      <c r="K913" s="6">
        <v>0</v>
      </c>
      <c r="L913" s="5">
        <v>80.72</v>
      </c>
      <c r="M913" s="5">
        <f>I913*J913*(1-K913)</f>
        <v>562.67999999999995</v>
      </c>
      <c r="N913" s="5">
        <f>I913*L913</f>
        <v>322.88</v>
      </c>
      <c r="O913" s="5">
        <f>M913-N913</f>
        <v>239.79999999999995</v>
      </c>
      <c r="P913" s="2">
        <f>IFERROR(O913/M913,0)</f>
        <v>0.42617473519584842</v>
      </c>
      <c r="Q913" s="4">
        <f>YEAR(SalesDataTable[[#This Row],[Order Date]])</f>
        <v>2026</v>
      </c>
      <c r="R913" s="2" t="str">
        <f>"Q"&amp;ROUNDUP(MONTH(SalesDataTable[[#This Row],[Order Date]])/3,0)</f>
        <v>Q2</v>
      </c>
      <c r="S913" s="3">
        <f>MONTH(SalesDataTable[[#This Row],[Order Date]])</f>
        <v>5</v>
      </c>
      <c r="T913" s="2" t="str">
        <f>TEXT(SalesDataTable[[#This Row],[Order Date]],"mmm")</f>
        <v>May</v>
      </c>
    </row>
    <row r="914" spans="1:20" ht="15.75" x14ac:dyDescent="0.25">
      <c r="A914" s="9" t="s">
        <v>1847</v>
      </c>
      <c r="B914" s="8">
        <v>46168</v>
      </c>
      <c r="C914" s="7" t="s">
        <v>15</v>
      </c>
      <c r="D914" s="7" t="s">
        <v>61</v>
      </c>
      <c r="E914" s="7" t="s">
        <v>3</v>
      </c>
      <c r="F914" s="7" t="s">
        <v>23</v>
      </c>
      <c r="G914" s="7" t="s">
        <v>34</v>
      </c>
      <c r="H914" s="7" t="s">
        <v>74</v>
      </c>
      <c r="I914" s="3">
        <v>1</v>
      </c>
      <c r="J914" s="5">
        <v>36.659999999999997</v>
      </c>
      <c r="K914" s="6">
        <v>0.05</v>
      </c>
      <c r="L914" s="5">
        <v>13.51</v>
      </c>
      <c r="M914" s="5">
        <f>I914*J914*(1-K914)</f>
        <v>34.826999999999998</v>
      </c>
      <c r="N914" s="5">
        <f>I914*L914</f>
        <v>13.51</v>
      </c>
      <c r="O914" s="5">
        <f>M914-N914</f>
        <v>21.317</v>
      </c>
      <c r="P914" s="2">
        <f>IFERROR(O914/M914,0)</f>
        <v>0.61208257960777557</v>
      </c>
      <c r="Q914" s="4">
        <f>YEAR(SalesDataTable[[#This Row],[Order Date]])</f>
        <v>2026</v>
      </c>
      <c r="R914" s="2" t="str">
        <f>"Q"&amp;ROUNDUP(MONTH(SalesDataTable[[#This Row],[Order Date]])/3,0)</f>
        <v>Q2</v>
      </c>
      <c r="S914" s="3">
        <f>MONTH(SalesDataTable[[#This Row],[Order Date]])</f>
        <v>5</v>
      </c>
      <c r="T914" s="2" t="str">
        <f>TEXT(SalesDataTable[[#This Row],[Order Date]],"mmm")</f>
        <v>May</v>
      </c>
    </row>
    <row r="915" spans="1:20" ht="15.75" x14ac:dyDescent="0.25">
      <c r="A915" s="9" t="s">
        <v>1846</v>
      </c>
      <c r="B915" s="8">
        <v>46169</v>
      </c>
      <c r="C915" s="7" t="s">
        <v>15</v>
      </c>
      <c r="D915" s="7" t="s">
        <v>51</v>
      </c>
      <c r="E915" s="7" t="s">
        <v>3</v>
      </c>
      <c r="F915" s="7" t="s">
        <v>23</v>
      </c>
      <c r="G915" s="7" t="s">
        <v>29</v>
      </c>
      <c r="H915" s="7" t="s">
        <v>39</v>
      </c>
      <c r="I915" s="3">
        <v>1</v>
      </c>
      <c r="J915" s="5">
        <v>46.28</v>
      </c>
      <c r="K915" s="6">
        <v>0.05</v>
      </c>
      <c r="L915" s="5">
        <v>17.95</v>
      </c>
      <c r="M915" s="5">
        <f>I915*J915*(1-K915)</f>
        <v>43.966000000000001</v>
      </c>
      <c r="N915" s="5">
        <f>I915*L915</f>
        <v>17.95</v>
      </c>
      <c r="O915" s="5">
        <f>M915-N915</f>
        <v>26.016000000000002</v>
      </c>
      <c r="P915" s="2">
        <f>IFERROR(O915/M915,0)</f>
        <v>0.591729973161079</v>
      </c>
      <c r="Q915" s="4">
        <f>YEAR(SalesDataTable[[#This Row],[Order Date]])</f>
        <v>2026</v>
      </c>
      <c r="R915" s="2" t="str">
        <f>"Q"&amp;ROUNDUP(MONTH(SalesDataTable[[#This Row],[Order Date]])/3,0)</f>
        <v>Q2</v>
      </c>
      <c r="S915" s="3">
        <f>MONTH(SalesDataTable[[#This Row],[Order Date]])</f>
        <v>5</v>
      </c>
      <c r="T915" s="2" t="str">
        <f>TEXT(SalesDataTable[[#This Row],[Order Date]],"mmm")</f>
        <v>May</v>
      </c>
    </row>
    <row r="916" spans="1:20" ht="15.75" x14ac:dyDescent="0.25">
      <c r="A916" s="9" t="s">
        <v>1845</v>
      </c>
      <c r="B916" s="8">
        <v>46169</v>
      </c>
      <c r="C916" s="7" t="s">
        <v>15</v>
      </c>
      <c r="D916" s="7" t="s">
        <v>19</v>
      </c>
      <c r="E916" s="7" t="s">
        <v>18</v>
      </c>
      <c r="F916" s="7" t="s">
        <v>23</v>
      </c>
      <c r="G916" s="7" t="s">
        <v>22</v>
      </c>
      <c r="H916" s="7" t="s">
        <v>44</v>
      </c>
      <c r="I916" s="3">
        <v>2</v>
      </c>
      <c r="J916" s="5">
        <v>92.12</v>
      </c>
      <c r="K916" s="6">
        <v>0</v>
      </c>
      <c r="L916" s="5">
        <v>46.64</v>
      </c>
      <c r="M916" s="5">
        <f>I916*J916*(1-K916)</f>
        <v>184.24</v>
      </c>
      <c r="N916" s="5">
        <f>I916*L916</f>
        <v>93.28</v>
      </c>
      <c r="O916" s="5">
        <f>M916-N916</f>
        <v>90.960000000000008</v>
      </c>
      <c r="P916" s="2">
        <f>IFERROR(O916/M916,0)</f>
        <v>0.49370386452453324</v>
      </c>
      <c r="Q916" s="4">
        <f>YEAR(SalesDataTable[[#This Row],[Order Date]])</f>
        <v>2026</v>
      </c>
      <c r="R916" s="2" t="str">
        <f>"Q"&amp;ROUNDUP(MONTH(SalesDataTable[[#This Row],[Order Date]])/3,0)</f>
        <v>Q2</v>
      </c>
      <c r="S916" s="3">
        <f>MONTH(SalesDataTable[[#This Row],[Order Date]])</f>
        <v>5</v>
      </c>
      <c r="T916" s="2" t="str">
        <f>TEXT(SalesDataTable[[#This Row],[Order Date]],"mmm")</f>
        <v>May</v>
      </c>
    </row>
    <row r="917" spans="1:20" ht="15.75" x14ac:dyDescent="0.25">
      <c r="A917" s="9" t="s">
        <v>1844</v>
      </c>
      <c r="B917" s="8">
        <v>46169</v>
      </c>
      <c r="C917" s="7" t="s">
        <v>15</v>
      </c>
      <c r="D917" s="7" t="s">
        <v>19</v>
      </c>
      <c r="E917" s="7" t="s">
        <v>3</v>
      </c>
      <c r="F917" s="7" t="s">
        <v>23</v>
      </c>
      <c r="G917" s="7" t="s">
        <v>34</v>
      </c>
      <c r="H917" s="7" t="s">
        <v>83</v>
      </c>
      <c r="I917" s="3">
        <v>3</v>
      </c>
      <c r="J917" s="5">
        <v>39.549999999999997</v>
      </c>
      <c r="K917" s="6">
        <v>0</v>
      </c>
      <c r="L917" s="5">
        <v>14.87</v>
      </c>
      <c r="M917" s="5">
        <f>I917*J917*(1-K917)</f>
        <v>118.64999999999999</v>
      </c>
      <c r="N917" s="5">
        <f>I917*L917</f>
        <v>44.61</v>
      </c>
      <c r="O917" s="5">
        <f>M917-N917</f>
        <v>74.039999999999992</v>
      </c>
      <c r="P917" s="2">
        <f>IFERROR(O917/M917,0)</f>
        <v>0.6240202275600506</v>
      </c>
      <c r="Q917" s="4">
        <f>YEAR(SalesDataTable[[#This Row],[Order Date]])</f>
        <v>2026</v>
      </c>
      <c r="R917" s="2" t="str">
        <f>"Q"&amp;ROUNDUP(MONTH(SalesDataTable[[#This Row],[Order Date]])/3,0)</f>
        <v>Q2</v>
      </c>
      <c r="S917" s="3">
        <f>MONTH(SalesDataTable[[#This Row],[Order Date]])</f>
        <v>5</v>
      </c>
      <c r="T917" s="2" t="str">
        <f>TEXT(SalesDataTable[[#This Row],[Order Date]],"mmm")</f>
        <v>May</v>
      </c>
    </row>
    <row r="918" spans="1:20" ht="15.75" x14ac:dyDescent="0.25">
      <c r="A918" s="9" t="s">
        <v>1843</v>
      </c>
      <c r="B918" s="8">
        <v>46169</v>
      </c>
      <c r="C918" s="7" t="s">
        <v>42</v>
      </c>
      <c r="D918" s="7" t="s">
        <v>95</v>
      </c>
      <c r="E918" s="7" t="s">
        <v>13</v>
      </c>
      <c r="F918" s="7" t="s">
        <v>2</v>
      </c>
      <c r="G918" s="7" t="s">
        <v>1</v>
      </c>
      <c r="H918" s="7" t="s">
        <v>11</v>
      </c>
      <c r="I918" s="3">
        <v>1</v>
      </c>
      <c r="J918" s="5">
        <v>83.3</v>
      </c>
      <c r="K918" s="6">
        <v>0</v>
      </c>
      <c r="L918" s="5">
        <v>41.93</v>
      </c>
      <c r="M918" s="5">
        <f>I918*J918*(1-K918)</f>
        <v>83.3</v>
      </c>
      <c r="N918" s="5">
        <f>I918*L918</f>
        <v>41.93</v>
      </c>
      <c r="O918" s="5">
        <f>M918-N918</f>
        <v>41.37</v>
      </c>
      <c r="P918" s="2">
        <f>IFERROR(O918/M918,0)</f>
        <v>0.49663865546218489</v>
      </c>
      <c r="Q918" s="4">
        <f>YEAR(SalesDataTable[[#This Row],[Order Date]])</f>
        <v>2026</v>
      </c>
      <c r="R918" s="2" t="str">
        <f>"Q"&amp;ROUNDUP(MONTH(SalesDataTable[[#This Row],[Order Date]])/3,0)</f>
        <v>Q2</v>
      </c>
      <c r="S918" s="3">
        <f>MONTH(SalesDataTable[[#This Row],[Order Date]])</f>
        <v>5</v>
      </c>
      <c r="T918" s="2" t="str">
        <f>TEXT(SalesDataTable[[#This Row],[Order Date]],"mmm")</f>
        <v>May</v>
      </c>
    </row>
    <row r="919" spans="1:20" ht="15.75" x14ac:dyDescent="0.25">
      <c r="A919" s="9" t="s">
        <v>1842</v>
      </c>
      <c r="B919" s="8">
        <v>46170</v>
      </c>
      <c r="C919" s="7" t="s">
        <v>15</v>
      </c>
      <c r="D919" s="7" t="s">
        <v>19</v>
      </c>
      <c r="E919" s="7" t="s">
        <v>13</v>
      </c>
      <c r="F919" s="7" t="s">
        <v>2</v>
      </c>
      <c r="G919" s="7" t="s">
        <v>22</v>
      </c>
      <c r="H919" s="7" t="s">
        <v>44</v>
      </c>
      <c r="I919" s="3">
        <v>2</v>
      </c>
      <c r="J919" s="5">
        <v>93.84</v>
      </c>
      <c r="K919" s="6">
        <v>0</v>
      </c>
      <c r="L919" s="5">
        <v>44.72</v>
      </c>
      <c r="M919" s="5">
        <f>I919*J919*(1-K919)</f>
        <v>187.68</v>
      </c>
      <c r="N919" s="5">
        <f>I919*L919</f>
        <v>89.44</v>
      </c>
      <c r="O919" s="5">
        <f>M919-N919</f>
        <v>98.240000000000009</v>
      </c>
      <c r="P919" s="2">
        <f>IFERROR(O919/M919,0)</f>
        <v>0.52344416027280483</v>
      </c>
      <c r="Q919" s="4">
        <f>YEAR(SalesDataTable[[#This Row],[Order Date]])</f>
        <v>2026</v>
      </c>
      <c r="R919" s="2" t="str">
        <f>"Q"&amp;ROUNDUP(MONTH(SalesDataTable[[#This Row],[Order Date]])/3,0)</f>
        <v>Q2</v>
      </c>
      <c r="S919" s="3">
        <f>MONTH(SalesDataTable[[#This Row],[Order Date]])</f>
        <v>5</v>
      </c>
      <c r="T919" s="2" t="str">
        <f>TEXT(SalesDataTable[[#This Row],[Order Date]],"mmm")</f>
        <v>May</v>
      </c>
    </row>
    <row r="920" spans="1:20" ht="15.75" x14ac:dyDescent="0.25">
      <c r="A920" s="9" t="s">
        <v>1841</v>
      </c>
      <c r="B920" s="8">
        <v>46170</v>
      </c>
      <c r="C920" s="7" t="s">
        <v>5</v>
      </c>
      <c r="D920" s="7" t="s">
        <v>76</v>
      </c>
      <c r="E920" s="7" t="s">
        <v>3</v>
      </c>
      <c r="F920" s="7" t="s">
        <v>23</v>
      </c>
      <c r="G920" s="7" t="s">
        <v>1</v>
      </c>
      <c r="H920" s="7" t="s">
        <v>0</v>
      </c>
      <c r="I920" s="3">
        <v>2</v>
      </c>
      <c r="J920" s="5">
        <v>51.25</v>
      </c>
      <c r="K920" s="6">
        <v>0</v>
      </c>
      <c r="L920" s="5">
        <v>22.57</v>
      </c>
      <c r="M920" s="5">
        <f>I920*J920*(1-K920)</f>
        <v>102.5</v>
      </c>
      <c r="N920" s="5">
        <f>I920*L920</f>
        <v>45.14</v>
      </c>
      <c r="O920" s="5">
        <f>M920-N920</f>
        <v>57.36</v>
      </c>
      <c r="P920" s="2">
        <f>IFERROR(O920/M920,0)</f>
        <v>0.55960975609756092</v>
      </c>
      <c r="Q920" s="4">
        <f>YEAR(SalesDataTable[[#This Row],[Order Date]])</f>
        <v>2026</v>
      </c>
      <c r="R920" s="2" t="str">
        <f>"Q"&amp;ROUNDUP(MONTH(SalesDataTable[[#This Row],[Order Date]])/3,0)</f>
        <v>Q2</v>
      </c>
      <c r="S920" s="3">
        <f>MONTH(SalesDataTable[[#This Row],[Order Date]])</f>
        <v>5</v>
      </c>
      <c r="T920" s="2" t="str">
        <f>TEXT(SalesDataTable[[#This Row],[Order Date]],"mmm")</f>
        <v>May</v>
      </c>
    </row>
    <row r="921" spans="1:20" ht="15.75" x14ac:dyDescent="0.25">
      <c r="A921" s="9" t="s">
        <v>1840</v>
      </c>
      <c r="B921" s="8">
        <v>46170</v>
      </c>
      <c r="C921" s="7" t="s">
        <v>15</v>
      </c>
      <c r="D921" s="7" t="s">
        <v>19</v>
      </c>
      <c r="E921" s="7" t="s">
        <v>60</v>
      </c>
      <c r="F921" s="7" t="s">
        <v>12</v>
      </c>
      <c r="G921" s="7" t="s">
        <v>1</v>
      </c>
      <c r="H921" s="7" t="s">
        <v>11</v>
      </c>
      <c r="I921" s="3">
        <v>8</v>
      </c>
      <c r="J921" s="5">
        <v>80.13</v>
      </c>
      <c r="K921" s="6">
        <v>0.1</v>
      </c>
      <c r="L921" s="5">
        <v>43.8</v>
      </c>
      <c r="M921" s="5">
        <f>I921*J921*(1-K921)</f>
        <v>576.93600000000004</v>
      </c>
      <c r="N921" s="5">
        <f>I921*L921</f>
        <v>350.4</v>
      </c>
      <c r="O921" s="5">
        <f>M921-N921</f>
        <v>226.53600000000006</v>
      </c>
      <c r="P921" s="2">
        <f>IFERROR(O921/M921,0)</f>
        <v>0.39265360455925796</v>
      </c>
      <c r="Q921" s="4">
        <f>YEAR(SalesDataTable[[#This Row],[Order Date]])</f>
        <v>2026</v>
      </c>
      <c r="R921" s="2" t="str">
        <f>"Q"&amp;ROUNDUP(MONTH(SalesDataTable[[#This Row],[Order Date]])/3,0)</f>
        <v>Q2</v>
      </c>
      <c r="S921" s="3">
        <f>MONTH(SalesDataTable[[#This Row],[Order Date]])</f>
        <v>5</v>
      </c>
      <c r="T921" s="2" t="str">
        <f>TEXT(SalesDataTable[[#This Row],[Order Date]],"mmm")</f>
        <v>May</v>
      </c>
    </row>
    <row r="922" spans="1:20" ht="15.75" x14ac:dyDescent="0.25">
      <c r="A922" s="9" t="s">
        <v>1839</v>
      </c>
      <c r="B922" s="8">
        <v>46170</v>
      </c>
      <c r="C922" s="7" t="s">
        <v>9</v>
      </c>
      <c r="D922" s="7" t="s">
        <v>8</v>
      </c>
      <c r="E922" s="7" t="s">
        <v>3</v>
      </c>
      <c r="F922" s="7" t="s">
        <v>23</v>
      </c>
      <c r="G922" s="7" t="s">
        <v>34</v>
      </c>
      <c r="H922" s="7" t="s">
        <v>83</v>
      </c>
      <c r="I922" s="3">
        <v>1</v>
      </c>
      <c r="J922" s="5">
        <v>41.13</v>
      </c>
      <c r="K922" s="6">
        <v>0</v>
      </c>
      <c r="L922" s="5">
        <v>14.8</v>
      </c>
      <c r="M922" s="5">
        <f>I922*J922*(1-K922)</f>
        <v>41.13</v>
      </c>
      <c r="N922" s="5">
        <f>I922*L922</f>
        <v>14.8</v>
      </c>
      <c r="O922" s="5">
        <f>M922-N922</f>
        <v>26.330000000000002</v>
      </c>
      <c r="P922" s="2">
        <f>IFERROR(O922/M922,0)</f>
        <v>0.64016532944322879</v>
      </c>
      <c r="Q922" s="4">
        <f>YEAR(SalesDataTable[[#This Row],[Order Date]])</f>
        <v>2026</v>
      </c>
      <c r="R922" s="2" t="str">
        <f>"Q"&amp;ROUNDUP(MONTH(SalesDataTable[[#This Row],[Order Date]])/3,0)</f>
        <v>Q2</v>
      </c>
      <c r="S922" s="3">
        <f>MONTH(SalesDataTable[[#This Row],[Order Date]])</f>
        <v>5</v>
      </c>
      <c r="T922" s="2" t="str">
        <f>TEXT(SalesDataTable[[#This Row],[Order Date]],"mmm")</f>
        <v>May</v>
      </c>
    </row>
    <row r="923" spans="1:20" ht="15.75" x14ac:dyDescent="0.25">
      <c r="A923" s="9" t="s">
        <v>1838</v>
      </c>
      <c r="B923" s="8">
        <v>46170</v>
      </c>
      <c r="C923" s="7" t="s">
        <v>15</v>
      </c>
      <c r="D923" s="7" t="s">
        <v>19</v>
      </c>
      <c r="E923" s="7" t="s">
        <v>3</v>
      </c>
      <c r="F923" s="7" t="s">
        <v>23</v>
      </c>
      <c r="G923" s="7" t="s">
        <v>26</v>
      </c>
      <c r="H923" s="7" t="s">
        <v>65</v>
      </c>
      <c r="I923" s="3">
        <v>1</v>
      </c>
      <c r="J923" s="5">
        <v>81.28</v>
      </c>
      <c r="K923" s="6">
        <v>0.15</v>
      </c>
      <c r="L923" s="5">
        <v>39.020000000000003</v>
      </c>
      <c r="M923" s="5">
        <f>I923*J923*(1-K923)</f>
        <v>69.087999999999994</v>
      </c>
      <c r="N923" s="5">
        <f>I923*L923</f>
        <v>39.020000000000003</v>
      </c>
      <c r="O923" s="5">
        <f>M923-N923</f>
        <v>30.067999999999991</v>
      </c>
      <c r="P923" s="2">
        <f>IFERROR(O923/M923,0)</f>
        <v>0.43521306160259371</v>
      </c>
      <c r="Q923" s="4">
        <f>YEAR(SalesDataTable[[#This Row],[Order Date]])</f>
        <v>2026</v>
      </c>
      <c r="R923" s="2" t="str">
        <f>"Q"&amp;ROUNDUP(MONTH(SalesDataTable[[#This Row],[Order Date]])/3,0)</f>
        <v>Q2</v>
      </c>
      <c r="S923" s="3">
        <f>MONTH(SalesDataTable[[#This Row],[Order Date]])</f>
        <v>5</v>
      </c>
      <c r="T923" s="2" t="str">
        <f>TEXT(SalesDataTable[[#This Row],[Order Date]],"mmm")</f>
        <v>May</v>
      </c>
    </row>
    <row r="924" spans="1:20" ht="15.75" x14ac:dyDescent="0.25">
      <c r="A924" s="9" t="s">
        <v>1837</v>
      </c>
      <c r="B924" s="8">
        <v>46170</v>
      </c>
      <c r="C924" s="7" t="s">
        <v>5</v>
      </c>
      <c r="D924" s="7" t="s">
        <v>114</v>
      </c>
      <c r="E924" s="7" t="s">
        <v>3</v>
      </c>
      <c r="F924" s="7" t="s">
        <v>12</v>
      </c>
      <c r="G924" s="7" t="s">
        <v>29</v>
      </c>
      <c r="H924" s="7" t="s">
        <v>39</v>
      </c>
      <c r="I924" s="3">
        <v>1</v>
      </c>
      <c r="J924" s="5">
        <v>46.19</v>
      </c>
      <c r="K924" s="6">
        <v>0</v>
      </c>
      <c r="L924" s="5">
        <v>18.329999999999998</v>
      </c>
      <c r="M924" s="5">
        <f>I924*J924*(1-K924)</f>
        <v>46.19</v>
      </c>
      <c r="N924" s="5">
        <f>I924*L924</f>
        <v>18.329999999999998</v>
      </c>
      <c r="O924" s="5">
        <f>M924-N924</f>
        <v>27.86</v>
      </c>
      <c r="P924" s="2">
        <f>IFERROR(O924/M924,0)</f>
        <v>0.60316085732842606</v>
      </c>
      <c r="Q924" s="4">
        <f>YEAR(SalesDataTable[[#This Row],[Order Date]])</f>
        <v>2026</v>
      </c>
      <c r="R924" s="2" t="str">
        <f>"Q"&amp;ROUNDUP(MONTH(SalesDataTable[[#This Row],[Order Date]])/3,0)</f>
        <v>Q2</v>
      </c>
      <c r="S924" s="3">
        <f>MONTH(SalesDataTable[[#This Row],[Order Date]])</f>
        <v>5</v>
      </c>
      <c r="T924" s="2" t="str">
        <f>TEXT(SalesDataTable[[#This Row],[Order Date]],"mmm")</f>
        <v>May</v>
      </c>
    </row>
    <row r="925" spans="1:20" ht="15.75" x14ac:dyDescent="0.25">
      <c r="A925" s="9" t="s">
        <v>1836</v>
      </c>
      <c r="B925" s="8">
        <v>46170</v>
      </c>
      <c r="C925" s="7" t="s">
        <v>15</v>
      </c>
      <c r="D925" s="7" t="s">
        <v>61</v>
      </c>
      <c r="E925" s="7" t="s">
        <v>3</v>
      </c>
      <c r="F925" s="7" t="s">
        <v>23</v>
      </c>
      <c r="G925" s="7" t="s">
        <v>22</v>
      </c>
      <c r="H925" s="7" t="s">
        <v>92</v>
      </c>
      <c r="I925" s="3">
        <v>3</v>
      </c>
      <c r="J925" s="5">
        <v>156.58000000000001</v>
      </c>
      <c r="K925" s="6">
        <v>0</v>
      </c>
      <c r="L925" s="5">
        <v>79.099999999999994</v>
      </c>
      <c r="M925" s="5">
        <f>I925*J925*(1-K925)</f>
        <v>469.74</v>
      </c>
      <c r="N925" s="5">
        <f>I925*L925</f>
        <v>237.29999999999998</v>
      </c>
      <c r="O925" s="5">
        <f>M925-N925</f>
        <v>232.44000000000003</v>
      </c>
      <c r="P925" s="2">
        <f>IFERROR(O925/M925,0)</f>
        <v>0.49482692553327379</v>
      </c>
      <c r="Q925" s="4">
        <f>YEAR(SalesDataTable[[#This Row],[Order Date]])</f>
        <v>2026</v>
      </c>
      <c r="R925" s="2" t="str">
        <f>"Q"&amp;ROUNDUP(MONTH(SalesDataTable[[#This Row],[Order Date]])/3,0)</f>
        <v>Q2</v>
      </c>
      <c r="S925" s="3">
        <f>MONTH(SalesDataTable[[#This Row],[Order Date]])</f>
        <v>5</v>
      </c>
      <c r="T925" s="2" t="str">
        <f>TEXT(SalesDataTable[[#This Row],[Order Date]],"mmm")</f>
        <v>May</v>
      </c>
    </row>
    <row r="926" spans="1:20" ht="15.75" x14ac:dyDescent="0.25">
      <c r="A926" s="9" t="s">
        <v>1835</v>
      </c>
      <c r="B926" s="8">
        <v>46170</v>
      </c>
      <c r="C926" s="7" t="s">
        <v>15</v>
      </c>
      <c r="D926" s="7" t="s">
        <v>19</v>
      </c>
      <c r="E926" s="7" t="s">
        <v>18</v>
      </c>
      <c r="F926" s="7" t="s">
        <v>2</v>
      </c>
      <c r="G926" s="7" t="s">
        <v>34</v>
      </c>
      <c r="H926" s="7" t="s">
        <v>121</v>
      </c>
      <c r="I926" s="3">
        <v>1</v>
      </c>
      <c r="J926" s="5">
        <v>123.91</v>
      </c>
      <c r="K926" s="6">
        <v>0</v>
      </c>
      <c r="L926" s="5">
        <v>68.89</v>
      </c>
      <c r="M926" s="5">
        <f>I926*J926*(1-K926)</f>
        <v>123.91</v>
      </c>
      <c r="N926" s="5">
        <f>I926*L926</f>
        <v>68.89</v>
      </c>
      <c r="O926" s="5">
        <f>M926-N926</f>
        <v>55.019999999999996</v>
      </c>
      <c r="P926" s="2">
        <f>IFERROR(O926/M926,0)</f>
        <v>0.44403195867968687</v>
      </c>
      <c r="Q926" s="4">
        <f>YEAR(SalesDataTable[[#This Row],[Order Date]])</f>
        <v>2026</v>
      </c>
      <c r="R926" s="2" t="str">
        <f>"Q"&amp;ROUNDUP(MONTH(SalesDataTable[[#This Row],[Order Date]])/3,0)</f>
        <v>Q2</v>
      </c>
      <c r="S926" s="3">
        <f>MONTH(SalesDataTable[[#This Row],[Order Date]])</f>
        <v>5</v>
      </c>
      <c r="T926" s="2" t="str">
        <f>TEXT(SalesDataTable[[#This Row],[Order Date]],"mmm")</f>
        <v>May</v>
      </c>
    </row>
    <row r="927" spans="1:20" ht="15.75" x14ac:dyDescent="0.25">
      <c r="A927" s="9" t="s">
        <v>1834</v>
      </c>
      <c r="B927" s="8">
        <v>46170</v>
      </c>
      <c r="C927" s="7" t="s">
        <v>5</v>
      </c>
      <c r="D927" s="7" t="s">
        <v>66</v>
      </c>
      <c r="E927" s="7" t="s">
        <v>18</v>
      </c>
      <c r="F927" s="7" t="s">
        <v>2</v>
      </c>
      <c r="G927" s="7" t="s">
        <v>1</v>
      </c>
      <c r="H927" s="7" t="s">
        <v>0</v>
      </c>
      <c r="I927" s="3">
        <v>1</v>
      </c>
      <c r="J927" s="5">
        <v>50.64</v>
      </c>
      <c r="K927" s="6">
        <v>0</v>
      </c>
      <c r="L927" s="5">
        <v>22.97</v>
      </c>
      <c r="M927" s="5">
        <f>I927*J927*(1-K927)</f>
        <v>50.64</v>
      </c>
      <c r="N927" s="5">
        <f>I927*L927</f>
        <v>22.97</v>
      </c>
      <c r="O927" s="5">
        <f>M927-N927</f>
        <v>27.67</v>
      </c>
      <c r="P927" s="2">
        <f>IFERROR(O927/M927,0)</f>
        <v>0.54640600315955767</v>
      </c>
      <c r="Q927" s="4">
        <f>YEAR(SalesDataTable[[#This Row],[Order Date]])</f>
        <v>2026</v>
      </c>
      <c r="R927" s="2" t="str">
        <f>"Q"&amp;ROUNDUP(MONTH(SalesDataTable[[#This Row],[Order Date]])/3,0)</f>
        <v>Q2</v>
      </c>
      <c r="S927" s="3">
        <f>MONTH(SalesDataTable[[#This Row],[Order Date]])</f>
        <v>5</v>
      </c>
      <c r="T927" s="2" t="str">
        <f>TEXT(SalesDataTable[[#This Row],[Order Date]],"mmm")</f>
        <v>May</v>
      </c>
    </row>
    <row r="928" spans="1:20" ht="15.75" x14ac:dyDescent="0.25">
      <c r="A928" s="9" t="s">
        <v>1833</v>
      </c>
      <c r="B928" s="8">
        <v>46171</v>
      </c>
      <c r="C928" s="7" t="s">
        <v>5</v>
      </c>
      <c r="D928" s="7" t="s">
        <v>69</v>
      </c>
      <c r="E928" s="7" t="s">
        <v>3</v>
      </c>
      <c r="F928" s="7" t="s">
        <v>23</v>
      </c>
      <c r="G928" s="7" t="s">
        <v>22</v>
      </c>
      <c r="H928" s="7" t="s">
        <v>21</v>
      </c>
      <c r="I928" s="3">
        <v>2</v>
      </c>
      <c r="J928" s="5">
        <v>70.48</v>
      </c>
      <c r="K928" s="6">
        <v>0.1</v>
      </c>
      <c r="L928" s="5">
        <v>33.229999999999997</v>
      </c>
      <c r="M928" s="5">
        <f>I928*J928*(1-K928)</f>
        <v>126.864</v>
      </c>
      <c r="N928" s="5">
        <f>I928*L928</f>
        <v>66.459999999999994</v>
      </c>
      <c r="O928" s="5">
        <f>M928-N928</f>
        <v>60.404000000000011</v>
      </c>
      <c r="P928" s="2">
        <f>IFERROR(O928/M928,0)</f>
        <v>0.47613192079707412</v>
      </c>
      <c r="Q928" s="4">
        <f>YEAR(SalesDataTable[[#This Row],[Order Date]])</f>
        <v>2026</v>
      </c>
      <c r="R928" s="2" t="str">
        <f>"Q"&amp;ROUNDUP(MONTH(SalesDataTable[[#This Row],[Order Date]])/3,0)</f>
        <v>Q2</v>
      </c>
      <c r="S928" s="3">
        <f>MONTH(SalesDataTable[[#This Row],[Order Date]])</f>
        <v>5</v>
      </c>
      <c r="T928" s="2" t="str">
        <f>TEXT(SalesDataTable[[#This Row],[Order Date]],"mmm")</f>
        <v>May</v>
      </c>
    </row>
    <row r="929" spans="1:20" ht="15.75" x14ac:dyDescent="0.25">
      <c r="A929" s="9" t="s">
        <v>1832</v>
      </c>
      <c r="B929" s="8">
        <v>46171</v>
      </c>
      <c r="C929" s="7" t="s">
        <v>9</v>
      </c>
      <c r="D929" s="7" t="s">
        <v>45</v>
      </c>
      <c r="E929" s="7" t="s">
        <v>18</v>
      </c>
      <c r="F929" s="7" t="s">
        <v>2</v>
      </c>
      <c r="G929" s="7" t="s">
        <v>1</v>
      </c>
      <c r="H929" s="7" t="s">
        <v>17</v>
      </c>
      <c r="I929" s="3">
        <v>1</v>
      </c>
      <c r="J929" s="5">
        <v>41.27</v>
      </c>
      <c r="K929" s="6">
        <v>0.05</v>
      </c>
      <c r="L929" s="5">
        <v>17.149999999999999</v>
      </c>
      <c r="M929" s="5">
        <f>I929*J929*(1-K929)</f>
        <v>39.206499999999998</v>
      </c>
      <c r="N929" s="5">
        <f>I929*L929</f>
        <v>17.149999999999999</v>
      </c>
      <c r="O929" s="5">
        <f>M929-N929</f>
        <v>22.0565</v>
      </c>
      <c r="P929" s="2">
        <f>IFERROR(O929/M929,0)</f>
        <v>0.56257253261576523</v>
      </c>
      <c r="Q929" s="4">
        <f>YEAR(SalesDataTable[[#This Row],[Order Date]])</f>
        <v>2026</v>
      </c>
      <c r="R929" s="2" t="str">
        <f>"Q"&amp;ROUNDUP(MONTH(SalesDataTable[[#This Row],[Order Date]])/3,0)</f>
        <v>Q2</v>
      </c>
      <c r="S929" s="3">
        <f>MONTH(SalesDataTable[[#This Row],[Order Date]])</f>
        <v>5</v>
      </c>
      <c r="T929" s="2" t="str">
        <f>TEXT(SalesDataTable[[#This Row],[Order Date]],"mmm")</f>
        <v>May</v>
      </c>
    </row>
    <row r="930" spans="1:20" ht="15.75" x14ac:dyDescent="0.25">
      <c r="A930" s="9" t="s">
        <v>1831</v>
      </c>
      <c r="B930" s="8">
        <v>46171</v>
      </c>
      <c r="C930" s="7" t="s">
        <v>42</v>
      </c>
      <c r="D930" s="7" t="s">
        <v>41</v>
      </c>
      <c r="E930" s="7" t="s">
        <v>18</v>
      </c>
      <c r="F930" s="7" t="s">
        <v>23</v>
      </c>
      <c r="G930" s="7" t="s">
        <v>34</v>
      </c>
      <c r="H930" s="7" t="s">
        <v>74</v>
      </c>
      <c r="I930" s="3">
        <v>2</v>
      </c>
      <c r="J930" s="5">
        <v>36.9</v>
      </c>
      <c r="K930" s="6">
        <v>0</v>
      </c>
      <c r="L930" s="5">
        <v>14.07</v>
      </c>
      <c r="M930" s="5">
        <f>I930*J930*(1-K930)</f>
        <v>73.8</v>
      </c>
      <c r="N930" s="5">
        <f>I930*L930</f>
        <v>28.14</v>
      </c>
      <c r="O930" s="5">
        <f>M930-N930</f>
        <v>45.66</v>
      </c>
      <c r="P930" s="2">
        <f>IFERROR(O930/M930,0)</f>
        <v>0.61869918699186988</v>
      </c>
      <c r="Q930" s="4">
        <f>YEAR(SalesDataTable[[#This Row],[Order Date]])</f>
        <v>2026</v>
      </c>
      <c r="R930" s="2" t="str">
        <f>"Q"&amp;ROUNDUP(MONTH(SalesDataTable[[#This Row],[Order Date]])/3,0)</f>
        <v>Q2</v>
      </c>
      <c r="S930" s="3">
        <f>MONTH(SalesDataTable[[#This Row],[Order Date]])</f>
        <v>5</v>
      </c>
      <c r="T930" s="2" t="str">
        <f>TEXT(SalesDataTable[[#This Row],[Order Date]],"mmm")</f>
        <v>May</v>
      </c>
    </row>
    <row r="931" spans="1:20" ht="15.75" x14ac:dyDescent="0.25">
      <c r="A931" s="9" t="s">
        <v>1830</v>
      </c>
      <c r="B931" s="8">
        <v>46171</v>
      </c>
      <c r="C931" s="7" t="s">
        <v>9</v>
      </c>
      <c r="D931" s="7" t="s">
        <v>45</v>
      </c>
      <c r="E931" s="7" t="s">
        <v>3</v>
      </c>
      <c r="F931" s="7" t="s">
        <v>23</v>
      </c>
      <c r="G931" s="7" t="s">
        <v>26</v>
      </c>
      <c r="H931" s="7" t="s">
        <v>25</v>
      </c>
      <c r="I931" s="3">
        <v>1</v>
      </c>
      <c r="J931" s="5">
        <v>196.91</v>
      </c>
      <c r="K931" s="6">
        <v>0</v>
      </c>
      <c r="L931" s="5">
        <v>106.31</v>
      </c>
      <c r="M931" s="5">
        <f>I931*J931*(1-K931)</f>
        <v>196.91</v>
      </c>
      <c r="N931" s="5">
        <f>I931*L931</f>
        <v>106.31</v>
      </c>
      <c r="O931" s="5">
        <f>M931-N931</f>
        <v>90.6</v>
      </c>
      <c r="P931" s="2">
        <f>IFERROR(O931/M931,0)</f>
        <v>0.46010867909197095</v>
      </c>
      <c r="Q931" s="4">
        <f>YEAR(SalesDataTable[[#This Row],[Order Date]])</f>
        <v>2026</v>
      </c>
      <c r="R931" s="2" t="str">
        <f>"Q"&amp;ROUNDUP(MONTH(SalesDataTable[[#This Row],[Order Date]])/3,0)</f>
        <v>Q2</v>
      </c>
      <c r="S931" s="3">
        <f>MONTH(SalesDataTable[[#This Row],[Order Date]])</f>
        <v>5</v>
      </c>
      <c r="T931" s="2" t="str">
        <f>TEXT(SalesDataTable[[#This Row],[Order Date]],"mmm")</f>
        <v>May</v>
      </c>
    </row>
    <row r="932" spans="1:20" ht="15.75" x14ac:dyDescent="0.25">
      <c r="A932" s="9" t="s">
        <v>1829</v>
      </c>
      <c r="B932" s="8">
        <v>46171</v>
      </c>
      <c r="C932" s="7" t="s">
        <v>9</v>
      </c>
      <c r="D932" s="7" t="s">
        <v>30</v>
      </c>
      <c r="E932" s="7" t="s">
        <v>13</v>
      </c>
      <c r="F932" s="7" t="s">
        <v>12</v>
      </c>
      <c r="G932" s="7" t="s">
        <v>34</v>
      </c>
      <c r="H932" s="7" t="s">
        <v>74</v>
      </c>
      <c r="I932" s="3">
        <v>3</v>
      </c>
      <c r="J932" s="5">
        <v>35.79</v>
      </c>
      <c r="K932" s="6">
        <v>0</v>
      </c>
      <c r="L932" s="5">
        <v>13.67</v>
      </c>
      <c r="M932" s="5">
        <f>I932*J932*(1-K932)</f>
        <v>107.37</v>
      </c>
      <c r="N932" s="5">
        <f>I932*L932</f>
        <v>41.01</v>
      </c>
      <c r="O932" s="5">
        <f>M932-N932</f>
        <v>66.360000000000014</v>
      </c>
      <c r="P932" s="2">
        <f>IFERROR(O932/M932,0)</f>
        <v>0.61804973456272716</v>
      </c>
      <c r="Q932" s="4">
        <f>YEAR(SalesDataTable[[#This Row],[Order Date]])</f>
        <v>2026</v>
      </c>
      <c r="R932" s="2" t="str">
        <f>"Q"&amp;ROUNDUP(MONTH(SalesDataTable[[#This Row],[Order Date]])/3,0)</f>
        <v>Q2</v>
      </c>
      <c r="S932" s="3">
        <f>MONTH(SalesDataTable[[#This Row],[Order Date]])</f>
        <v>5</v>
      </c>
      <c r="T932" s="2" t="str">
        <f>TEXT(SalesDataTable[[#This Row],[Order Date]],"mmm")</f>
        <v>May</v>
      </c>
    </row>
    <row r="933" spans="1:20" ht="15.75" x14ac:dyDescent="0.25">
      <c r="A933" s="9" t="s">
        <v>1828</v>
      </c>
      <c r="B933" s="8">
        <v>46171</v>
      </c>
      <c r="C933" s="7" t="s">
        <v>15</v>
      </c>
      <c r="D933" s="7" t="s">
        <v>19</v>
      </c>
      <c r="E933" s="7" t="s">
        <v>3</v>
      </c>
      <c r="F933" s="7" t="s">
        <v>2</v>
      </c>
      <c r="G933" s="7" t="s">
        <v>1</v>
      </c>
      <c r="H933" s="7" t="s">
        <v>11</v>
      </c>
      <c r="I933" s="3">
        <v>2</v>
      </c>
      <c r="J933" s="5">
        <v>82.22</v>
      </c>
      <c r="K933" s="6">
        <v>0.05</v>
      </c>
      <c r="L933" s="5">
        <v>42.35</v>
      </c>
      <c r="M933" s="5">
        <f>I933*J933*(1-K933)</f>
        <v>156.21799999999999</v>
      </c>
      <c r="N933" s="5">
        <f>I933*L933</f>
        <v>84.7</v>
      </c>
      <c r="O933" s="5">
        <f>M933-N933</f>
        <v>71.517999999999986</v>
      </c>
      <c r="P933" s="2">
        <f>IFERROR(O933/M933,0)</f>
        <v>0.45780895927485943</v>
      </c>
      <c r="Q933" s="4">
        <f>YEAR(SalesDataTable[[#This Row],[Order Date]])</f>
        <v>2026</v>
      </c>
      <c r="R933" s="2" t="str">
        <f>"Q"&amp;ROUNDUP(MONTH(SalesDataTable[[#This Row],[Order Date]])/3,0)</f>
        <v>Q2</v>
      </c>
      <c r="S933" s="3">
        <f>MONTH(SalesDataTable[[#This Row],[Order Date]])</f>
        <v>5</v>
      </c>
      <c r="T933" s="2" t="str">
        <f>TEXT(SalesDataTable[[#This Row],[Order Date]],"mmm")</f>
        <v>May</v>
      </c>
    </row>
    <row r="934" spans="1:20" ht="15.75" x14ac:dyDescent="0.25">
      <c r="A934" s="9" t="s">
        <v>1827</v>
      </c>
      <c r="B934" s="8">
        <v>46171</v>
      </c>
      <c r="C934" s="7" t="s">
        <v>5</v>
      </c>
      <c r="D934" s="7" t="s">
        <v>69</v>
      </c>
      <c r="E934" s="7" t="s">
        <v>3</v>
      </c>
      <c r="F934" s="7" t="s">
        <v>2</v>
      </c>
      <c r="G934" s="7" t="s">
        <v>1</v>
      </c>
      <c r="H934" s="7" t="s">
        <v>17</v>
      </c>
      <c r="I934" s="3">
        <v>1</v>
      </c>
      <c r="J934" s="5">
        <v>40.57</v>
      </c>
      <c r="K934" s="6">
        <v>0</v>
      </c>
      <c r="L934" s="5">
        <v>16.809999999999999</v>
      </c>
      <c r="M934" s="5">
        <f>I934*J934*(1-K934)</f>
        <v>40.57</v>
      </c>
      <c r="N934" s="5">
        <f>I934*L934</f>
        <v>16.809999999999999</v>
      </c>
      <c r="O934" s="5">
        <f>M934-N934</f>
        <v>23.76</v>
      </c>
      <c r="P934" s="2">
        <f>IFERROR(O934/M934,0)</f>
        <v>0.58565442445156524</v>
      </c>
      <c r="Q934" s="4">
        <f>YEAR(SalesDataTable[[#This Row],[Order Date]])</f>
        <v>2026</v>
      </c>
      <c r="R934" s="2" t="str">
        <f>"Q"&amp;ROUNDUP(MONTH(SalesDataTable[[#This Row],[Order Date]])/3,0)</f>
        <v>Q2</v>
      </c>
      <c r="S934" s="3">
        <f>MONTH(SalesDataTable[[#This Row],[Order Date]])</f>
        <v>5</v>
      </c>
      <c r="T934" s="2" t="str">
        <f>TEXT(SalesDataTable[[#This Row],[Order Date]],"mmm")</f>
        <v>May</v>
      </c>
    </row>
    <row r="935" spans="1:20" ht="15.75" x14ac:dyDescent="0.25">
      <c r="A935" s="9" t="s">
        <v>1826</v>
      </c>
      <c r="B935" s="8">
        <v>46171</v>
      </c>
      <c r="C935" s="7" t="s">
        <v>5</v>
      </c>
      <c r="D935" s="7" t="s">
        <v>4</v>
      </c>
      <c r="E935" s="7" t="s">
        <v>13</v>
      </c>
      <c r="F935" s="7" t="s">
        <v>23</v>
      </c>
      <c r="G935" s="7" t="s">
        <v>26</v>
      </c>
      <c r="H935" s="7" t="s">
        <v>25</v>
      </c>
      <c r="I935" s="3">
        <v>1</v>
      </c>
      <c r="J935" s="5">
        <v>191.62</v>
      </c>
      <c r="K935" s="6">
        <v>0.05</v>
      </c>
      <c r="L935" s="5">
        <v>106.15</v>
      </c>
      <c r="M935" s="5">
        <f>I935*J935*(1-K935)</f>
        <v>182.03899999999999</v>
      </c>
      <c r="N935" s="5">
        <f>I935*L935</f>
        <v>106.15</v>
      </c>
      <c r="O935" s="5">
        <f>M935-N935</f>
        <v>75.888999999999982</v>
      </c>
      <c r="P935" s="2">
        <f>IFERROR(O935/M935,0)</f>
        <v>0.41688319535923613</v>
      </c>
      <c r="Q935" s="4">
        <f>YEAR(SalesDataTable[[#This Row],[Order Date]])</f>
        <v>2026</v>
      </c>
      <c r="R935" s="2" t="str">
        <f>"Q"&amp;ROUNDUP(MONTH(SalesDataTable[[#This Row],[Order Date]])/3,0)</f>
        <v>Q2</v>
      </c>
      <c r="S935" s="3">
        <f>MONTH(SalesDataTable[[#This Row],[Order Date]])</f>
        <v>5</v>
      </c>
      <c r="T935" s="2" t="str">
        <f>TEXT(SalesDataTable[[#This Row],[Order Date]],"mmm")</f>
        <v>May</v>
      </c>
    </row>
    <row r="936" spans="1:20" ht="15.75" x14ac:dyDescent="0.25">
      <c r="A936" s="9" t="s">
        <v>1825</v>
      </c>
      <c r="B936" s="8">
        <v>46171</v>
      </c>
      <c r="C936" s="7" t="s">
        <v>9</v>
      </c>
      <c r="D936" s="7" t="s">
        <v>30</v>
      </c>
      <c r="E936" s="7" t="s">
        <v>18</v>
      </c>
      <c r="F936" s="7" t="s">
        <v>23</v>
      </c>
      <c r="G936" s="7" t="s">
        <v>22</v>
      </c>
      <c r="H936" s="7" t="s">
        <v>92</v>
      </c>
      <c r="I936" s="3">
        <v>1</v>
      </c>
      <c r="J936" s="5">
        <v>154.07</v>
      </c>
      <c r="K936" s="6">
        <v>0.05</v>
      </c>
      <c r="L936" s="5">
        <v>78.400000000000006</v>
      </c>
      <c r="M936" s="5">
        <f>I936*J936*(1-K936)</f>
        <v>146.36649999999997</v>
      </c>
      <c r="N936" s="5">
        <f>I936*L936</f>
        <v>78.400000000000006</v>
      </c>
      <c r="O936" s="5">
        <f>M936-N936</f>
        <v>67.966499999999968</v>
      </c>
      <c r="P936" s="2">
        <f>IFERROR(O936/M936,0)</f>
        <v>0.46435830603314271</v>
      </c>
      <c r="Q936" s="4">
        <f>YEAR(SalesDataTable[[#This Row],[Order Date]])</f>
        <v>2026</v>
      </c>
      <c r="R936" s="2" t="str">
        <f>"Q"&amp;ROUNDUP(MONTH(SalesDataTable[[#This Row],[Order Date]])/3,0)</f>
        <v>Q2</v>
      </c>
      <c r="S936" s="3">
        <f>MONTH(SalesDataTable[[#This Row],[Order Date]])</f>
        <v>5</v>
      </c>
      <c r="T936" s="2" t="str">
        <f>TEXT(SalesDataTable[[#This Row],[Order Date]],"mmm")</f>
        <v>May</v>
      </c>
    </row>
    <row r="937" spans="1:20" ht="15.75" x14ac:dyDescent="0.25">
      <c r="A937" s="9" t="s">
        <v>1824</v>
      </c>
      <c r="B937" s="8">
        <v>46172</v>
      </c>
      <c r="C937" s="7" t="s">
        <v>5</v>
      </c>
      <c r="D937" s="7" t="s">
        <v>4</v>
      </c>
      <c r="E937" s="7" t="s">
        <v>18</v>
      </c>
      <c r="F937" s="7" t="s">
        <v>23</v>
      </c>
      <c r="G937" s="7" t="s">
        <v>26</v>
      </c>
      <c r="H937" s="7" t="s">
        <v>50</v>
      </c>
      <c r="I937" s="3">
        <v>1</v>
      </c>
      <c r="J937" s="5">
        <v>120.8</v>
      </c>
      <c r="K937" s="6">
        <v>0</v>
      </c>
      <c r="L937" s="5">
        <v>61.4</v>
      </c>
      <c r="M937" s="5">
        <f>I937*J937*(1-K937)</f>
        <v>120.8</v>
      </c>
      <c r="N937" s="5">
        <f>I937*L937</f>
        <v>61.4</v>
      </c>
      <c r="O937" s="5">
        <f>M937-N937</f>
        <v>59.4</v>
      </c>
      <c r="P937" s="2">
        <f>IFERROR(O937/M937,0)</f>
        <v>0.49172185430463577</v>
      </c>
      <c r="Q937" s="4">
        <f>YEAR(SalesDataTable[[#This Row],[Order Date]])</f>
        <v>2026</v>
      </c>
      <c r="R937" s="2" t="str">
        <f>"Q"&amp;ROUNDUP(MONTH(SalesDataTable[[#This Row],[Order Date]])/3,0)</f>
        <v>Q2</v>
      </c>
      <c r="S937" s="3">
        <f>MONTH(SalesDataTable[[#This Row],[Order Date]])</f>
        <v>5</v>
      </c>
      <c r="T937" s="2" t="str">
        <f>TEXT(SalesDataTable[[#This Row],[Order Date]],"mmm")</f>
        <v>May</v>
      </c>
    </row>
    <row r="938" spans="1:20" ht="15.75" x14ac:dyDescent="0.25">
      <c r="A938" s="9" t="s">
        <v>1823</v>
      </c>
      <c r="B938" s="8">
        <v>46172</v>
      </c>
      <c r="C938" s="7" t="s">
        <v>5</v>
      </c>
      <c r="D938" s="7" t="s">
        <v>4</v>
      </c>
      <c r="E938" s="7" t="s">
        <v>3</v>
      </c>
      <c r="F938" s="7" t="s">
        <v>12</v>
      </c>
      <c r="G938" s="7" t="s">
        <v>1</v>
      </c>
      <c r="H938" s="7" t="s">
        <v>17</v>
      </c>
      <c r="I938" s="3">
        <v>1</v>
      </c>
      <c r="J938" s="5">
        <v>40.15</v>
      </c>
      <c r="K938" s="6">
        <v>0</v>
      </c>
      <c r="L938" s="5">
        <v>16.82</v>
      </c>
      <c r="M938" s="5">
        <f>I938*J938*(1-K938)</f>
        <v>40.15</v>
      </c>
      <c r="N938" s="5">
        <f>I938*L938</f>
        <v>16.82</v>
      </c>
      <c r="O938" s="5">
        <f>M938-N938</f>
        <v>23.33</v>
      </c>
      <c r="P938" s="2">
        <f>IFERROR(O938/M938,0)</f>
        <v>0.58107098381070976</v>
      </c>
      <c r="Q938" s="4">
        <f>YEAR(SalesDataTable[[#This Row],[Order Date]])</f>
        <v>2026</v>
      </c>
      <c r="R938" s="2" t="str">
        <f>"Q"&amp;ROUNDUP(MONTH(SalesDataTable[[#This Row],[Order Date]])/3,0)</f>
        <v>Q2</v>
      </c>
      <c r="S938" s="3">
        <f>MONTH(SalesDataTable[[#This Row],[Order Date]])</f>
        <v>5</v>
      </c>
      <c r="T938" s="2" t="str">
        <f>TEXT(SalesDataTable[[#This Row],[Order Date]],"mmm")</f>
        <v>May</v>
      </c>
    </row>
    <row r="939" spans="1:20" ht="15.75" x14ac:dyDescent="0.25">
      <c r="A939" s="9" t="s">
        <v>1822</v>
      </c>
      <c r="B939" s="8">
        <v>46172</v>
      </c>
      <c r="C939" s="7" t="s">
        <v>9</v>
      </c>
      <c r="D939" s="7" t="s">
        <v>8</v>
      </c>
      <c r="E939" s="7" t="s">
        <v>60</v>
      </c>
      <c r="F939" s="7" t="s">
        <v>12</v>
      </c>
      <c r="G939" s="7" t="s">
        <v>29</v>
      </c>
      <c r="H939" s="7" t="s">
        <v>72</v>
      </c>
      <c r="I939" s="3">
        <v>5</v>
      </c>
      <c r="J939" s="5">
        <v>134.4</v>
      </c>
      <c r="K939" s="6">
        <v>0.15</v>
      </c>
      <c r="L939" s="5">
        <v>67.709999999999994</v>
      </c>
      <c r="M939" s="5">
        <f>I939*J939*(1-K939)</f>
        <v>571.19999999999993</v>
      </c>
      <c r="N939" s="5">
        <f>I939*L939</f>
        <v>338.54999999999995</v>
      </c>
      <c r="O939" s="5">
        <f>M939-N939</f>
        <v>232.64999999999998</v>
      </c>
      <c r="P939" s="2">
        <f>IFERROR(O939/M939,0)</f>
        <v>0.40730042016806722</v>
      </c>
      <c r="Q939" s="4">
        <f>YEAR(SalesDataTable[[#This Row],[Order Date]])</f>
        <v>2026</v>
      </c>
      <c r="R939" s="2" t="str">
        <f>"Q"&amp;ROUNDUP(MONTH(SalesDataTable[[#This Row],[Order Date]])/3,0)</f>
        <v>Q2</v>
      </c>
      <c r="S939" s="3">
        <f>MONTH(SalesDataTable[[#This Row],[Order Date]])</f>
        <v>5</v>
      </c>
      <c r="T939" s="2" t="str">
        <f>TEXT(SalesDataTable[[#This Row],[Order Date]],"mmm")</f>
        <v>May</v>
      </c>
    </row>
    <row r="940" spans="1:20" ht="15.75" x14ac:dyDescent="0.25">
      <c r="A940" s="9" t="s">
        <v>1821</v>
      </c>
      <c r="B940" s="8">
        <v>46172</v>
      </c>
      <c r="C940" s="7" t="s">
        <v>15</v>
      </c>
      <c r="D940" s="7" t="s">
        <v>19</v>
      </c>
      <c r="E940" s="7" t="s">
        <v>3</v>
      </c>
      <c r="F940" s="7" t="s">
        <v>23</v>
      </c>
      <c r="G940" s="7" t="s">
        <v>29</v>
      </c>
      <c r="H940" s="7" t="s">
        <v>28</v>
      </c>
      <c r="I940" s="3">
        <v>2</v>
      </c>
      <c r="J940" s="5">
        <v>37.130000000000003</v>
      </c>
      <c r="K940" s="6">
        <v>0.05</v>
      </c>
      <c r="L940" s="5">
        <v>13.44</v>
      </c>
      <c r="M940" s="5">
        <f>I940*J940*(1-K940)</f>
        <v>70.546999999999997</v>
      </c>
      <c r="N940" s="5">
        <f>I940*L940</f>
        <v>26.88</v>
      </c>
      <c r="O940" s="5">
        <f>M940-N940</f>
        <v>43.667000000000002</v>
      </c>
      <c r="P940" s="2">
        <f>IFERROR(O940/M940,0)</f>
        <v>0.6189774193091131</v>
      </c>
      <c r="Q940" s="4">
        <f>YEAR(SalesDataTable[[#This Row],[Order Date]])</f>
        <v>2026</v>
      </c>
      <c r="R940" s="2" t="str">
        <f>"Q"&amp;ROUNDUP(MONTH(SalesDataTable[[#This Row],[Order Date]])/3,0)</f>
        <v>Q2</v>
      </c>
      <c r="S940" s="3">
        <f>MONTH(SalesDataTable[[#This Row],[Order Date]])</f>
        <v>5</v>
      </c>
      <c r="T940" s="2" t="str">
        <f>TEXT(SalesDataTable[[#This Row],[Order Date]],"mmm")</f>
        <v>May</v>
      </c>
    </row>
    <row r="941" spans="1:20" ht="15.75" x14ac:dyDescent="0.25">
      <c r="A941" s="9" t="s">
        <v>1820</v>
      </c>
      <c r="B941" s="8">
        <v>46172</v>
      </c>
      <c r="C941" s="7" t="s">
        <v>9</v>
      </c>
      <c r="D941" s="7" t="s">
        <v>79</v>
      </c>
      <c r="E941" s="7" t="s">
        <v>3</v>
      </c>
      <c r="F941" s="7" t="s">
        <v>12</v>
      </c>
      <c r="G941" s="7" t="s">
        <v>26</v>
      </c>
      <c r="H941" s="7" t="s">
        <v>50</v>
      </c>
      <c r="I941" s="3">
        <v>6</v>
      </c>
      <c r="J941" s="5">
        <v>123.82</v>
      </c>
      <c r="K941" s="6">
        <v>0</v>
      </c>
      <c r="L941" s="5">
        <v>61.91</v>
      </c>
      <c r="M941" s="5">
        <f>I941*J941*(1-K941)</f>
        <v>742.92</v>
      </c>
      <c r="N941" s="5">
        <f>I941*L941</f>
        <v>371.46</v>
      </c>
      <c r="O941" s="5">
        <f>M941-N941</f>
        <v>371.46</v>
      </c>
      <c r="P941" s="2">
        <f>IFERROR(O941/M941,0)</f>
        <v>0.5</v>
      </c>
      <c r="Q941" s="4">
        <f>YEAR(SalesDataTable[[#This Row],[Order Date]])</f>
        <v>2026</v>
      </c>
      <c r="R941" s="2" t="str">
        <f>"Q"&amp;ROUNDUP(MONTH(SalesDataTable[[#This Row],[Order Date]])/3,0)</f>
        <v>Q2</v>
      </c>
      <c r="S941" s="3">
        <f>MONTH(SalesDataTable[[#This Row],[Order Date]])</f>
        <v>5</v>
      </c>
      <c r="T941" s="2" t="str">
        <f>TEXT(SalesDataTable[[#This Row],[Order Date]],"mmm")</f>
        <v>May</v>
      </c>
    </row>
    <row r="942" spans="1:20" ht="15.75" x14ac:dyDescent="0.25">
      <c r="A942" s="9" t="s">
        <v>1819</v>
      </c>
      <c r="B942" s="8">
        <v>46172</v>
      </c>
      <c r="C942" s="7" t="s">
        <v>5</v>
      </c>
      <c r="D942" s="7" t="s">
        <v>76</v>
      </c>
      <c r="E942" s="7" t="s">
        <v>18</v>
      </c>
      <c r="F942" s="7" t="s">
        <v>23</v>
      </c>
      <c r="G942" s="7" t="s">
        <v>29</v>
      </c>
      <c r="H942" s="7" t="s">
        <v>28</v>
      </c>
      <c r="I942" s="3">
        <v>2</v>
      </c>
      <c r="J942" s="5">
        <v>36.94</v>
      </c>
      <c r="K942" s="6">
        <v>0.05</v>
      </c>
      <c r="L942" s="5">
        <v>13.82</v>
      </c>
      <c r="M942" s="5">
        <f>I942*J942*(1-K942)</f>
        <v>70.185999999999993</v>
      </c>
      <c r="N942" s="5">
        <f>I942*L942</f>
        <v>27.64</v>
      </c>
      <c r="O942" s="5">
        <f>M942-N942</f>
        <v>42.545999999999992</v>
      </c>
      <c r="P942" s="2">
        <f>IFERROR(O942/M942,0)</f>
        <v>0.60618926851508848</v>
      </c>
      <c r="Q942" s="4">
        <f>YEAR(SalesDataTable[[#This Row],[Order Date]])</f>
        <v>2026</v>
      </c>
      <c r="R942" s="2" t="str">
        <f>"Q"&amp;ROUNDUP(MONTH(SalesDataTable[[#This Row],[Order Date]])/3,0)</f>
        <v>Q2</v>
      </c>
      <c r="S942" s="3">
        <f>MONTH(SalesDataTable[[#This Row],[Order Date]])</f>
        <v>5</v>
      </c>
      <c r="T942" s="2" t="str">
        <f>TEXT(SalesDataTable[[#This Row],[Order Date]],"mmm")</f>
        <v>May</v>
      </c>
    </row>
    <row r="943" spans="1:20" ht="15.75" x14ac:dyDescent="0.25">
      <c r="A943" s="9" t="s">
        <v>1818</v>
      </c>
      <c r="B943" s="8">
        <v>46172</v>
      </c>
      <c r="C943" s="7" t="s">
        <v>42</v>
      </c>
      <c r="D943" s="7" t="s">
        <v>95</v>
      </c>
      <c r="E943" s="7" t="s">
        <v>3</v>
      </c>
      <c r="F943" s="7" t="s">
        <v>2</v>
      </c>
      <c r="G943" s="7" t="s">
        <v>26</v>
      </c>
      <c r="H943" s="7" t="s">
        <v>25</v>
      </c>
      <c r="I943" s="3">
        <v>3</v>
      </c>
      <c r="J943" s="5">
        <v>199.17</v>
      </c>
      <c r="K943" s="6">
        <v>0.05</v>
      </c>
      <c r="L943" s="5">
        <v>105.24</v>
      </c>
      <c r="M943" s="5">
        <f>I943*J943*(1-K943)</f>
        <v>567.6345</v>
      </c>
      <c r="N943" s="5">
        <f>I943*L943</f>
        <v>315.71999999999997</v>
      </c>
      <c r="O943" s="5">
        <f>M943-N943</f>
        <v>251.91450000000003</v>
      </c>
      <c r="P943" s="2">
        <f>IFERROR(O943/M943,0)</f>
        <v>0.4437970207941907</v>
      </c>
      <c r="Q943" s="4">
        <f>YEAR(SalesDataTable[[#This Row],[Order Date]])</f>
        <v>2026</v>
      </c>
      <c r="R943" s="2" t="str">
        <f>"Q"&amp;ROUNDUP(MONTH(SalesDataTable[[#This Row],[Order Date]])/3,0)</f>
        <v>Q2</v>
      </c>
      <c r="S943" s="3">
        <f>MONTH(SalesDataTable[[#This Row],[Order Date]])</f>
        <v>5</v>
      </c>
      <c r="T943" s="2" t="str">
        <f>TEXT(SalesDataTable[[#This Row],[Order Date]],"mmm")</f>
        <v>May</v>
      </c>
    </row>
    <row r="944" spans="1:20" ht="15.75" x14ac:dyDescent="0.25">
      <c r="A944" s="9" t="s">
        <v>1817</v>
      </c>
      <c r="B944" s="8">
        <v>46172</v>
      </c>
      <c r="C944" s="7" t="s">
        <v>42</v>
      </c>
      <c r="D944" s="7" t="s">
        <v>119</v>
      </c>
      <c r="E944" s="7" t="s">
        <v>3</v>
      </c>
      <c r="F944" s="7" t="s">
        <v>23</v>
      </c>
      <c r="G944" s="7" t="s">
        <v>26</v>
      </c>
      <c r="H944" s="7" t="s">
        <v>65</v>
      </c>
      <c r="I944" s="3">
        <v>3</v>
      </c>
      <c r="J944" s="5">
        <v>83.17</v>
      </c>
      <c r="K944" s="6">
        <v>0</v>
      </c>
      <c r="L944" s="5">
        <v>40.520000000000003</v>
      </c>
      <c r="M944" s="5">
        <f>I944*J944*(1-K944)</f>
        <v>249.51</v>
      </c>
      <c r="N944" s="5">
        <f>I944*L944</f>
        <v>121.56</v>
      </c>
      <c r="O944" s="5">
        <f>M944-N944</f>
        <v>127.94999999999999</v>
      </c>
      <c r="P944" s="2">
        <f>IFERROR(O944/M944,0)</f>
        <v>0.51280509799206442</v>
      </c>
      <c r="Q944" s="4">
        <f>YEAR(SalesDataTable[[#This Row],[Order Date]])</f>
        <v>2026</v>
      </c>
      <c r="R944" s="2" t="str">
        <f>"Q"&amp;ROUNDUP(MONTH(SalesDataTable[[#This Row],[Order Date]])/3,0)</f>
        <v>Q2</v>
      </c>
      <c r="S944" s="3">
        <f>MONTH(SalesDataTable[[#This Row],[Order Date]])</f>
        <v>5</v>
      </c>
      <c r="T944" s="2" t="str">
        <f>TEXT(SalesDataTable[[#This Row],[Order Date]],"mmm")</f>
        <v>May</v>
      </c>
    </row>
    <row r="945" spans="1:20" ht="15.75" x14ac:dyDescent="0.25">
      <c r="A945" s="9" t="s">
        <v>1816</v>
      </c>
      <c r="B945" s="8">
        <v>46172</v>
      </c>
      <c r="C945" s="7" t="s">
        <v>9</v>
      </c>
      <c r="D945" s="7" t="s">
        <v>30</v>
      </c>
      <c r="E945" s="7" t="s">
        <v>3</v>
      </c>
      <c r="F945" s="7" t="s">
        <v>12</v>
      </c>
      <c r="G945" s="7" t="s">
        <v>29</v>
      </c>
      <c r="H945" s="7" t="s">
        <v>39</v>
      </c>
      <c r="I945" s="3">
        <v>1</v>
      </c>
      <c r="J945" s="5">
        <v>45.8</v>
      </c>
      <c r="K945" s="6">
        <v>0.05</v>
      </c>
      <c r="L945" s="5">
        <v>17.88</v>
      </c>
      <c r="M945" s="5">
        <f>I945*J945*(1-K945)</f>
        <v>43.51</v>
      </c>
      <c r="N945" s="5">
        <f>I945*L945</f>
        <v>17.88</v>
      </c>
      <c r="O945" s="5">
        <f>M945-N945</f>
        <v>25.63</v>
      </c>
      <c r="P945" s="2">
        <f>IFERROR(O945/M945,0)</f>
        <v>0.58905998621006661</v>
      </c>
      <c r="Q945" s="4">
        <f>YEAR(SalesDataTable[[#This Row],[Order Date]])</f>
        <v>2026</v>
      </c>
      <c r="R945" s="2" t="str">
        <f>"Q"&amp;ROUNDUP(MONTH(SalesDataTable[[#This Row],[Order Date]])/3,0)</f>
        <v>Q2</v>
      </c>
      <c r="S945" s="3">
        <f>MONTH(SalesDataTable[[#This Row],[Order Date]])</f>
        <v>5</v>
      </c>
      <c r="T945" s="2" t="str">
        <f>TEXT(SalesDataTable[[#This Row],[Order Date]],"mmm")</f>
        <v>May</v>
      </c>
    </row>
    <row r="946" spans="1:20" ht="15.75" x14ac:dyDescent="0.25">
      <c r="A946" s="9" t="s">
        <v>1815</v>
      </c>
      <c r="B946" s="8">
        <v>46172</v>
      </c>
      <c r="C946" s="7" t="s">
        <v>5</v>
      </c>
      <c r="D946" s="7" t="s">
        <v>66</v>
      </c>
      <c r="E946" s="7" t="s">
        <v>18</v>
      </c>
      <c r="F946" s="7" t="s">
        <v>23</v>
      </c>
      <c r="G946" s="7" t="s">
        <v>22</v>
      </c>
      <c r="H946" s="7" t="s">
        <v>92</v>
      </c>
      <c r="I946" s="3">
        <v>1</v>
      </c>
      <c r="J946" s="5">
        <v>154.85</v>
      </c>
      <c r="K946" s="6">
        <v>0</v>
      </c>
      <c r="L946" s="5">
        <v>80.17</v>
      </c>
      <c r="M946" s="5">
        <f>I946*J946*(1-K946)</f>
        <v>154.85</v>
      </c>
      <c r="N946" s="5">
        <f>I946*L946</f>
        <v>80.17</v>
      </c>
      <c r="O946" s="5">
        <f>M946-N946</f>
        <v>74.679999999999993</v>
      </c>
      <c r="P946" s="2">
        <f>IFERROR(O946/M946,0)</f>
        <v>0.48227316758153049</v>
      </c>
      <c r="Q946" s="4">
        <f>YEAR(SalesDataTable[[#This Row],[Order Date]])</f>
        <v>2026</v>
      </c>
      <c r="R946" s="2" t="str">
        <f>"Q"&amp;ROUNDUP(MONTH(SalesDataTable[[#This Row],[Order Date]])/3,0)</f>
        <v>Q2</v>
      </c>
      <c r="S946" s="3">
        <f>MONTH(SalesDataTable[[#This Row],[Order Date]])</f>
        <v>5</v>
      </c>
      <c r="T946" s="2" t="str">
        <f>TEXT(SalesDataTable[[#This Row],[Order Date]],"mmm")</f>
        <v>May</v>
      </c>
    </row>
    <row r="947" spans="1:20" ht="15.75" x14ac:dyDescent="0.25">
      <c r="A947" s="9" t="s">
        <v>1814</v>
      </c>
      <c r="B947" s="8">
        <v>46172</v>
      </c>
      <c r="C947" s="7" t="s">
        <v>15</v>
      </c>
      <c r="D947" s="7" t="s">
        <v>19</v>
      </c>
      <c r="E947" s="7" t="s">
        <v>3</v>
      </c>
      <c r="F947" s="7" t="s">
        <v>12</v>
      </c>
      <c r="G947" s="7" t="s">
        <v>26</v>
      </c>
      <c r="H947" s="7" t="s">
        <v>25</v>
      </c>
      <c r="I947" s="3">
        <v>1</v>
      </c>
      <c r="J947" s="5">
        <v>194.99</v>
      </c>
      <c r="K947" s="6">
        <v>0</v>
      </c>
      <c r="L947" s="5">
        <v>101.21</v>
      </c>
      <c r="M947" s="5">
        <f>I947*J947*(1-K947)</f>
        <v>194.99</v>
      </c>
      <c r="N947" s="5">
        <f>I947*L947</f>
        <v>101.21</v>
      </c>
      <c r="O947" s="5">
        <f>M947-N947</f>
        <v>93.780000000000015</v>
      </c>
      <c r="P947" s="2">
        <f>IFERROR(O947/M947,0)</f>
        <v>0.48094774090979031</v>
      </c>
      <c r="Q947" s="4">
        <f>YEAR(SalesDataTable[[#This Row],[Order Date]])</f>
        <v>2026</v>
      </c>
      <c r="R947" s="2" t="str">
        <f>"Q"&amp;ROUNDUP(MONTH(SalesDataTable[[#This Row],[Order Date]])/3,0)</f>
        <v>Q2</v>
      </c>
      <c r="S947" s="3">
        <f>MONTH(SalesDataTable[[#This Row],[Order Date]])</f>
        <v>5</v>
      </c>
      <c r="T947" s="2" t="str">
        <f>TEXT(SalesDataTable[[#This Row],[Order Date]],"mmm")</f>
        <v>May</v>
      </c>
    </row>
    <row r="948" spans="1:20" ht="15.75" x14ac:dyDescent="0.25">
      <c r="A948" s="9" t="s">
        <v>1813</v>
      </c>
      <c r="B948" s="8">
        <v>46172</v>
      </c>
      <c r="C948" s="7" t="s">
        <v>5</v>
      </c>
      <c r="D948" s="7" t="s">
        <v>4</v>
      </c>
      <c r="E948" s="7" t="s">
        <v>3</v>
      </c>
      <c r="F948" s="7" t="s">
        <v>23</v>
      </c>
      <c r="G948" s="7" t="s">
        <v>34</v>
      </c>
      <c r="H948" s="7" t="s">
        <v>74</v>
      </c>
      <c r="I948" s="3">
        <v>1</v>
      </c>
      <c r="J948" s="5">
        <v>36.31</v>
      </c>
      <c r="K948" s="6">
        <v>0</v>
      </c>
      <c r="L948" s="5">
        <v>13.93</v>
      </c>
      <c r="M948" s="5">
        <f>I948*J948*(1-K948)</f>
        <v>36.31</v>
      </c>
      <c r="N948" s="5">
        <f>I948*L948</f>
        <v>13.93</v>
      </c>
      <c r="O948" s="5">
        <f>M948-N948</f>
        <v>22.380000000000003</v>
      </c>
      <c r="P948" s="2">
        <f>IFERROR(O948/M948,0)</f>
        <v>0.61635912971633167</v>
      </c>
      <c r="Q948" s="4">
        <f>YEAR(SalesDataTable[[#This Row],[Order Date]])</f>
        <v>2026</v>
      </c>
      <c r="R948" s="2" t="str">
        <f>"Q"&amp;ROUNDUP(MONTH(SalesDataTable[[#This Row],[Order Date]])/3,0)</f>
        <v>Q2</v>
      </c>
      <c r="S948" s="3">
        <f>MONTH(SalesDataTable[[#This Row],[Order Date]])</f>
        <v>5</v>
      </c>
      <c r="T948" s="2" t="str">
        <f>TEXT(SalesDataTable[[#This Row],[Order Date]],"mmm")</f>
        <v>May</v>
      </c>
    </row>
    <row r="949" spans="1:20" ht="15.75" x14ac:dyDescent="0.25">
      <c r="A949" s="9" t="s">
        <v>1812</v>
      </c>
      <c r="B949" s="8">
        <v>46172</v>
      </c>
      <c r="C949" s="7" t="s">
        <v>42</v>
      </c>
      <c r="D949" s="7" t="s">
        <v>95</v>
      </c>
      <c r="E949" s="7" t="s">
        <v>3</v>
      </c>
      <c r="F949" s="7" t="s">
        <v>23</v>
      </c>
      <c r="G949" s="7" t="s">
        <v>29</v>
      </c>
      <c r="H949" s="7" t="s">
        <v>39</v>
      </c>
      <c r="I949" s="3">
        <v>1</v>
      </c>
      <c r="J949" s="5">
        <v>47.19</v>
      </c>
      <c r="K949" s="6">
        <v>0</v>
      </c>
      <c r="L949" s="5">
        <v>18.54</v>
      </c>
      <c r="M949" s="5">
        <f>I949*J949*(1-K949)</f>
        <v>47.19</v>
      </c>
      <c r="N949" s="5">
        <f>I949*L949</f>
        <v>18.54</v>
      </c>
      <c r="O949" s="5">
        <f>M949-N949</f>
        <v>28.65</v>
      </c>
      <c r="P949" s="2">
        <f>IFERROR(O949/M949,0)</f>
        <v>0.60712015257469798</v>
      </c>
      <c r="Q949" s="4">
        <f>YEAR(SalesDataTable[[#This Row],[Order Date]])</f>
        <v>2026</v>
      </c>
      <c r="R949" s="2" t="str">
        <f>"Q"&amp;ROUNDUP(MONTH(SalesDataTable[[#This Row],[Order Date]])/3,0)</f>
        <v>Q2</v>
      </c>
      <c r="S949" s="3">
        <f>MONTH(SalesDataTable[[#This Row],[Order Date]])</f>
        <v>5</v>
      </c>
      <c r="T949" s="2" t="str">
        <f>TEXT(SalesDataTable[[#This Row],[Order Date]],"mmm")</f>
        <v>May</v>
      </c>
    </row>
    <row r="950" spans="1:20" ht="15.75" x14ac:dyDescent="0.25">
      <c r="A950" s="9" t="s">
        <v>1811</v>
      </c>
      <c r="B950" s="8">
        <v>46172</v>
      </c>
      <c r="C950" s="7" t="s">
        <v>15</v>
      </c>
      <c r="D950" s="7" t="s">
        <v>61</v>
      </c>
      <c r="E950" s="7" t="s">
        <v>3</v>
      </c>
      <c r="F950" s="7" t="s">
        <v>2</v>
      </c>
      <c r="G950" s="7" t="s">
        <v>34</v>
      </c>
      <c r="H950" s="7" t="s">
        <v>121</v>
      </c>
      <c r="I950" s="3">
        <v>1</v>
      </c>
      <c r="J950" s="5">
        <v>124.14</v>
      </c>
      <c r="K950" s="6">
        <v>0</v>
      </c>
      <c r="L950" s="5">
        <v>70.900000000000006</v>
      </c>
      <c r="M950" s="5">
        <f>I950*J950*(1-K950)</f>
        <v>124.14</v>
      </c>
      <c r="N950" s="5">
        <f>I950*L950</f>
        <v>70.900000000000006</v>
      </c>
      <c r="O950" s="5">
        <f>M950-N950</f>
        <v>53.239999999999995</v>
      </c>
      <c r="P950" s="2">
        <f>IFERROR(O950/M950,0)</f>
        <v>0.42887062993394548</v>
      </c>
      <c r="Q950" s="4">
        <f>YEAR(SalesDataTable[[#This Row],[Order Date]])</f>
        <v>2026</v>
      </c>
      <c r="R950" s="2" t="str">
        <f>"Q"&amp;ROUNDUP(MONTH(SalesDataTable[[#This Row],[Order Date]])/3,0)</f>
        <v>Q2</v>
      </c>
      <c r="S950" s="3">
        <f>MONTH(SalesDataTable[[#This Row],[Order Date]])</f>
        <v>5</v>
      </c>
      <c r="T950" s="2" t="str">
        <f>TEXT(SalesDataTable[[#This Row],[Order Date]],"mmm")</f>
        <v>May</v>
      </c>
    </row>
    <row r="951" spans="1:20" ht="15.75" x14ac:dyDescent="0.25">
      <c r="A951" s="9" t="s">
        <v>1810</v>
      </c>
      <c r="B951" s="8">
        <v>46173</v>
      </c>
      <c r="C951" s="7" t="s">
        <v>15</v>
      </c>
      <c r="D951" s="7" t="s">
        <v>61</v>
      </c>
      <c r="E951" s="7" t="s">
        <v>3</v>
      </c>
      <c r="F951" s="7" t="s">
        <v>23</v>
      </c>
      <c r="G951" s="7" t="s">
        <v>29</v>
      </c>
      <c r="H951" s="7" t="s">
        <v>72</v>
      </c>
      <c r="I951" s="3">
        <v>1</v>
      </c>
      <c r="J951" s="5">
        <v>131.94999999999999</v>
      </c>
      <c r="K951" s="6">
        <v>0</v>
      </c>
      <c r="L951" s="5">
        <v>65.17</v>
      </c>
      <c r="M951" s="5">
        <f>I951*J951*(1-K951)</f>
        <v>131.94999999999999</v>
      </c>
      <c r="N951" s="5">
        <f>I951*L951</f>
        <v>65.17</v>
      </c>
      <c r="O951" s="5">
        <f>M951-N951</f>
        <v>66.779999999999987</v>
      </c>
      <c r="P951" s="2">
        <f>IFERROR(O951/M951,0)</f>
        <v>0.50610079575596811</v>
      </c>
      <c r="Q951" s="4">
        <f>YEAR(SalesDataTable[[#This Row],[Order Date]])</f>
        <v>2026</v>
      </c>
      <c r="R951" s="2" t="str">
        <f>"Q"&amp;ROUNDUP(MONTH(SalesDataTable[[#This Row],[Order Date]])/3,0)</f>
        <v>Q2</v>
      </c>
      <c r="S951" s="3">
        <f>MONTH(SalesDataTable[[#This Row],[Order Date]])</f>
        <v>5</v>
      </c>
      <c r="T951" s="2" t="str">
        <f>TEXT(SalesDataTable[[#This Row],[Order Date]],"mmm")</f>
        <v>May</v>
      </c>
    </row>
    <row r="952" spans="1:20" ht="15.75" x14ac:dyDescent="0.25">
      <c r="A952" s="9" t="s">
        <v>1809</v>
      </c>
      <c r="B952" s="8">
        <v>46173</v>
      </c>
      <c r="C952" s="7" t="s">
        <v>15</v>
      </c>
      <c r="D952" s="7" t="s">
        <v>61</v>
      </c>
      <c r="E952" s="7" t="s">
        <v>18</v>
      </c>
      <c r="F952" s="7" t="s">
        <v>2</v>
      </c>
      <c r="G952" s="7" t="s">
        <v>1</v>
      </c>
      <c r="H952" s="7" t="s">
        <v>7</v>
      </c>
      <c r="I952" s="3">
        <v>1</v>
      </c>
      <c r="J952" s="5">
        <v>102.24</v>
      </c>
      <c r="K952" s="6">
        <v>0</v>
      </c>
      <c r="L952" s="5">
        <v>50.75</v>
      </c>
      <c r="M952" s="5">
        <f>I952*J952*(1-K952)</f>
        <v>102.24</v>
      </c>
      <c r="N952" s="5">
        <f>I952*L952</f>
        <v>50.75</v>
      </c>
      <c r="O952" s="5">
        <f>M952-N952</f>
        <v>51.489999999999995</v>
      </c>
      <c r="P952" s="2">
        <f>IFERROR(O952/M952,0)</f>
        <v>0.50361893583724571</v>
      </c>
      <c r="Q952" s="4">
        <f>YEAR(SalesDataTable[[#This Row],[Order Date]])</f>
        <v>2026</v>
      </c>
      <c r="R952" s="2" t="str">
        <f>"Q"&amp;ROUNDUP(MONTH(SalesDataTable[[#This Row],[Order Date]])/3,0)</f>
        <v>Q2</v>
      </c>
      <c r="S952" s="3">
        <f>MONTH(SalesDataTable[[#This Row],[Order Date]])</f>
        <v>5</v>
      </c>
      <c r="T952" s="2" t="str">
        <f>TEXT(SalesDataTable[[#This Row],[Order Date]],"mmm")</f>
        <v>May</v>
      </c>
    </row>
    <row r="953" spans="1:20" ht="15.75" x14ac:dyDescent="0.25">
      <c r="A953" s="9" t="s">
        <v>1808</v>
      </c>
      <c r="B953" s="8">
        <v>46173</v>
      </c>
      <c r="C953" s="7" t="s">
        <v>15</v>
      </c>
      <c r="D953" s="7" t="s">
        <v>19</v>
      </c>
      <c r="E953" s="7" t="s">
        <v>18</v>
      </c>
      <c r="F953" s="7" t="s">
        <v>2</v>
      </c>
      <c r="G953" s="7" t="s">
        <v>22</v>
      </c>
      <c r="H953" s="7" t="s">
        <v>92</v>
      </c>
      <c r="I953" s="3">
        <v>2</v>
      </c>
      <c r="J953" s="5">
        <v>152.07</v>
      </c>
      <c r="K953" s="6">
        <v>0</v>
      </c>
      <c r="L953" s="5">
        <v>76.849999999999994</v>
      </c>
      <c r="M953" s="5">
        <f>I953*J953*(1-K953)</f>
        <v>304.14</v>
      </c>
      <c r="N953" s="5">
        <f>I953*L953</f>
        <v>153.69999999999999</v>
      </c>
      <c r="O953" s="5">
        <f>M953-N953</f>
        <v>150.44</v>
      </c>
      <c r="P953" s="2">
        <f>IFERROR(O953/M953,0)</f>
        <v>0.49464062602748737</v>
      </c>
      <c r="Q953" s="4">
        <f>YEAR(SalesDataTable[[#This Row],[Order Date]])</f>
        <v>2026</v>
      </c>
      <c r="R953" s="2" t="str">
        <f>"Q"&amp;ROUNDUP(MONTH(SalesDataTable[[#This Row],[Order Date]])/3,0)</f>
        <v>Q2</v>
      </c>
      <c r="S953" s="3">
        <f>MONTH(SalesDataTable[[#This Row],[Order Date]])</f>
        <v>5</v>
      </c>
      <c r="T953" s="2" t="str">
        <f>TEXT(SalesDataTable[[#This Row],[Order Date]],"mmm")</f>
        <v>May</v>
      </c>
    </row>
    <row r="954" spans="1:20" ht="15.75" x14ac:dyDescent="0.25">
      <c r="A954" s="9" t="s">
        <v>1807</v>
      </c>
      <c r="B954" s="8">
        <v>46173</v>
      </c>
      <c r="C954" s="7" t="s">
        <v>5</v>
      </c>
      <c r="D954" s="7" t="s">
        <v>114</v>
      </c>
      <c r="E954" s="7" t="s">
        <v>3</v>
      </c>
      <c r="F954" s="7" t="s">
        <v>2</v>
      </c>
      <c r="G954" s="7" t="s">
        <v>26</v>
      </c>
      <c r="H954" s="7" t="s">
        <v>50</v>
      </c>
      <c r="I954" s="3">
        <v>2</v>
      </c>
      <c r="J954" s="5">
        <v>123.34</v>
      </c>
      <c r="K954" s="6">
        <v>0.05</v>
      </c>
      <c r="L954" s="5">
        <v>58.96</v>
      </c>
      <c r="M954" s="5">
        <f>I954*J954*(1-K954)</f>
        <v>234.346</v>
      </c>
      <c r="N954" s="5">
        <f>I954*L954</f>
        <v>117.92</v>
      </c>
      <c r="O954" s="5">
        <f>M954-N954</f>
        <v>116.426</v>
      </c>
      <c r="P954" s="2">
        <f>IFERROR(O954/M954,0)</f>
        <v>0.49681240558831813</v>
      </c>
      <c r="Q954" s="4">
        <f>YEAR(SalesDataTable[[#This Row],[Order Date]])</f>
        <v>2026</v>
      </c>
      <c r="R954" s="2" t="str">
        <f>"Q"&amp;ROUNDUP(MONTH(SalesDataTable[[#This Row],[Order Date]])/3,0)</f>
        <v>Q2</v>
      </c>
      <c r="S954" s="3">
        <f>MONTH(SalesDataTable[[#This Row],[Order Date]])</f>
        <v>5</v>
      </c>
      <c r="T954" s="2" t="str">
        <f>TEXT(SalesDataTable[[#This Row],[Order Date]],"mmm")</f>
        <v>May</v>
      </c>
    </row>
    <row r="955" spans="1:20" ht="15.75" x14ac:dyDescent="0.25">
      <c r="A955" s="9" t="s">
        <v>1806</v>
      </c>
      <c r="B955" s="8">
        <v>46173</v>
      </c>
      <c r="C955" s="7" t="s">
        <v>5</v>
      </c>
      <c r="D955" s="7" t="s">
        <v>66</v>
      </c>
      <c r="E955" s="7" t="s">
        <v>13</v>
      </c>
      <c r="F955" s="7" t="s">
        <v>23</v>
      </c>
      <c r="G955" s="7" t="s">
        <v>22</v>
      </c>
      <c r="H955" s="7" t="s">
        <v>92</v>
      </c>
      <c r="I955" s="3">
        <v>1</v>
      </c>
      <c r="J955" s="5">
        <v>155.81</v>
      </c>
      <c r="K955" s="6">
        <v>0</v>
      </c>
      <c r="L955" s="5">
        <v>80.31</v>
      </c>
      <c r="M955" s="5">
        <f>I955*J955*(1-K955)</f>
        <v>155.81</v>
      </c>
      <c r="N955" s="5">
        <f>I955*L955</f>
        <v>80.31</v>
      </c>
      <c r="O955" s="5">
        <f>M955-N955</f>
        <v>75.5</v>
      </c>
      <c r="P955" s="2">
        <f>IFERROR(O955/M955,0)</f>
        <v>0.48456453372697517</v>
      </c>
      <c r="Q955" s="4">
        <f>YEAR(SalesDataTable[[#This Row],[Order Date]])</f>
        <v>2026</v>
      </c>
      <c r="R955" s="2" t="str">
        <f>"Q"&amp;ROUNDUP(MONTH(SalesDataTable[[#This Row],[Order Date]])/3,0)</f>
        <v>Q2</v>
      </c>
      <c r="S955" s="3">
        <f>MONTH(SalesDataTable[[#This Row],[Order Date]])</f>
        <v>5</v>
      </c>
      <c r="T955" s="2" t="str">
        <f>TEXT(SalesDataTable[[#This Row],[Order Date]],"mmm")</f>
        <v>May</v>
      </c>
    </row>
    <row r="956" spans="1:20" ht="15.75" x14ac:dyDescent="0.25">
      <c r="A956" s="9" t="s">
        <v>1805</v>
      </c>
      <c r="B956" s="8">
        <v>46173</v>
      </c>
      <c r="C956" s="7" t="s">
        <v>5</v>
      </c>
      <c r="D956" s="7" t="s">
        <v>76</v>
      </c>
      <c r="E956" s="7" t="s">
        <v>3</v>
      </c>
      <c r="F956" s="7" t="s">
        <v>23</v>
      </c>
      <c r="G956" s="7" t="s">
        <v>29</v>
      </c>
      <c r="H956" s="7" t="s">
        <v>88</v>
      </c>
      <c r="I956" s="3">
        <v>1</v>
      </c>
      <c r="J956" s="5">
        <v>163.19</v>
      </c>
      <c r="K956" s="6">
        <v>0.05</v>
      </c>
      <c r="L956" s="5">
        <v>87.95</v>
      </c>
      <c r="M956" s="5">
        <f>I956*J956*(1-K956)</f>
        <v>155.03049999999999</v>
      </c>
      <c r="N956" s="5">
        <f>I956*L956</f>
        <v>87.95</v>
      </c>
      <c r="O956" s="5">
        <f>M956-N956</f>
        <v>67.080499999999986</v>
      </c>
      <c r="P956" s="2">
        <f>IFERROR(O956/M956,0)</f>
        <v>0.4326922766810401</v>
      </c>
      <c r="Q956" s="4">
        <f>YEAR(SalesDataTable[[#This Row],[Order Date]])</f>
        <v>2026</v>
      </c>
      <c r="R956" s="2" t="str">
        <f>"Q"&amp;ROUNDUP(MONTH(SalesDataTable[[#This Row],[Order Date]])/3,0)</f>
        <v>Q2</v>
      </c>
      <c r="S956" s="3">
        <f>MONTH(SalesDataTable[[#This Row],[Order Date]])</f>
        <v>5</v>
      </c>
      <c r="T956" s="2" t="str">
        <f>TEXT(SalesDataTable[[#This Row],[Order Date]],"mmm")</f>
        <v>May</v>
      </c>
    </row>
    <row r="957" spans="1:20" ht="15.75" x14ac:dyDescent="0.25">
      <c r="A957" s="9" t="s">
        <v>1804</v>
      </c>
      <c r="B957" s="8">
        <v>46173</v>
      </c>
      <c r="C957" s="7" t="s">
        <v>9</v>
      </c>
      <c r="D957" s="7" t="s">
        <v>8</v>
      </c>
      <c r="E957" s="7" t="s">
        <v>3</v>
      </c>
      <c r="F957" s="7" t="s">
        <v>23</v>
      </c>
      <c r="G957" s="7" t="s">
        <v>22</v>
      </c>
      <c r="H957" s="7" t="s">
        <v>37</v>
      </c>
      <c r="I957" s="3">
        <v>1</v>
      </c>
      <c r="J957" s="5">
        <v>147.30000000000001</v>
      </c>
      <c r="K957" s="6">
        <v>0.05</v>
      </c>
      <c r="L957" s="5">
        <v>81.510000000000005</v>
      </c>
      <c r="M957" s="5">
        <f>I957*J957*(1-K957)</f>
        <v>139.935</v>
      </c>
      <c r="N957" s="5">
        <f>I957*L957</f>
        <v>81.510000000000005</v>
      </c>
      <c r="O957" s="5">
        <f>M957-N957</f>
        <v>58.424999999999997</v>
      </c>
      <c r="P957" s="2">
        <f>IFERROR(O957/M957,0)</f>
        <v>0.41751527494908347</v>
      </c>
      <c r="Q957" s="4">
        <f>YEAR(SalesDataTable[[#This Row],[Order Date]])</f>
        <v>2026</v>
      </c>
      <c r="R957" s="2" t="str">
        <f>"Q"&amp;ROUNDUP(MONTH(SalesDataTable[[#This Row],[Order Date]])/3,0)</f>
        <v>Q2</v>
      </c>
      <c r="S957" s="3">
        <f>MONTH(SalesDataTable[[#This Row],[Order Date]])</f>
        <v>5</v>
      </c>
      <c r="T957" s="2" t="str">
        <f>TEXT(SalesDataTable[[#This Row],[Order Date]],"mmm")</f>
        <v>May</v>
      </c>
    </row>
    <row r="958" spans="1:20" ht="15.75" x14ac:dyDescent="0.25">
      <c r="A958" s="9" t="s">
        <v>1803</v>
      </c>
      <c r="B958" s="8">
        <v>46173</v>
      </c>
      <c r="C958" s="7" t="s">
        <v>5</v>
      </c>
      <c r="D958" s="7" t="s">
        <v>66</v>
      </c>
      <c r="E958" s="7" t="s">
        <v>3</v>
      </c>
      <c r="F958" s="7" t="s">
        <v>23</v>
      </c>
      <c r="G958" s="7" t="s">
        <v>34</v>
      </c>
      <c r="H958" s="7" t="s">
        <v>121</v>
      </c>
      <c r="I958" s="3">
        <v>5</v>
      </c>
      <c r="J958" s="5">
        <v>126.16</v>
      </c>
      <c r="K958" s="6">
        <v>0</v>
      </c>
      <c r="L958" s="5">
        <v>68.59</v>
      </c>
      <c r="M958" s="5">
        <f>I958*J958*(1-K958)</f>
        <v>630.79999999999995</v>
      </c>
      <c r="N958" s="5">
        <f>I958*L958</f>
        <v>342.95000000000005</v>
      </c>
      <c r="O958" s="5">
        <f>M958-N958</f>
        <v>287.84999999999991</v>
      </c>
      <c r="P958" s="2">
        <f>IFERROR(O958/M958,0)</f>
        <v>0.45632530120481918</v>
      </c>
      <c r="Q958" s="4">
        <f>YEAR(SalesDataTable[[#This Row],[Order Date]])</f>
        <v>2026</v>
      </c>
      <c r="R958" s="2" t="str">
        <f>"Q"&amp;ROUNDUP(MONTH(SalesDataTable[[#This Row],[Order Date]])/3,0)</f>
        <v>Q2</v>
      </c>
      <c r="S958" s="3">
        <f>MONTH(SalesDataTable[[#This Row],[Order Date]])</f>
        <v>5</v>
      </c>
      <c r="T958" s="2" t="str">
        <f>TEXT(SalesDataTable[[#This Row],[Order Date]],"mmm")</f>
        <v>May</v>
      </c>
    </row>
    <row r="959" spans="1:20" ht="15.75" x14ac:dyDescent="0.25">
      <c r="A959" s="9" t="s">
        <v>1802</v>
      </c>
      <c r="B959" s="8">
        <v>46173</v>
      </c>
      <c r="C959" s="7" t="s">
        <v>15</v>
      </c>
      <c r="D959" s="7" t="s">
        <v>61</v>
      </c>
      <c r="E959" s="7" t="s">
        <v>3</v>
      </c>
      <c r="F959" s="7" t="s">
        <v>2</v>
      </c>
      <c r="G959" s="7" t="s">
        <v>29</v>
      </c>
      <c r="H959" s="7" t="s">
        <v>88</v>
      </c>
      <c r="I959" s="3">
        <v>2</v>
      </c>
      <c r="J959" s="5">
        <v>163.57</v>
      </c>
      <c r="K959" s="6">
        <v>0</v>
      </c>
      <c r="L959" s="5">
        <v>85.72</v>
      </c>
      <c r="M959" s="5">
        <f>I959*J959*(1-K959)</f>
        <v>327.14</v>
      </c>
      <c r="N959" s="5">
        <f>I959*L959</f>
        <v>171.44</v>
      </c>
      <c r="O959" s="5">
        <f>M959-N959</f>
        <v>155.69999999999999</v>
      </c>
      <c r="P959" s="2">
        <f>IFERROR(O959/M959,0)</f>
        <v>0.47594302133643085</v>
      </c>
      <c r="Q959" s="4">
        <f>YEAR(SalesDataTable[[#This Row],[Order Date]])</f>
        <v>2026</v>
      </c>
      <c r="R959" s="2" t="str">
        <f>"Q"&amp;ROUNDUP(MONTH(SalesDataTable[[#This Row],[Order Date]])/3,0)</f>
        <v>Q2</v>
      </c>
      <c r="S959" s="3">
        <f>MONTH(SalesDataTable[[#This Row],[Order Date]])</f>
        <v>5</v>
      </c>
      <c r="T959" s="2" t="str">
        <f>TEXT(SalesDataTable[[#This Row],[Order Date]],"mmm")</f>
        <v>May</v>
      </c>
    </row>
    <row r="960" spans="1:20" ht="15.75" x14ac:dyDescent="0.25">
      <c r="A960" s="9" t="s">
        <v>1801</v>
      </c>
      <c r="B960" s="8">
        <v>46173</v>
      </c>
      <c r="C960" s="7" t="s">
        <v>5</v>
      </c>
      <c r="D960" s="7" t="s">
        <v>76</v>
      </c>
      <c r="E960" s="7" t="s">
        <v>3</v>
      </c>
      <c r="F960" s="7" t="s">
        <v>2</v>
      </c>
      <c r="G960" s="7" t="s">
        <v>22</v>
      </c>
      <c r="H960" s="7" t="s">
        <v>37</v>
      </c>
      <c r="I960" s="3">
        <v>1</v>
      </c>
      <c r="J960" s="5">
        <v>142.06</v>
      </c>
      <c r="K960" s="6">
        <v>0</v>
      </c>
      <c r="L960" s="5">
        <v>77.36</v>
      </c>
      <c r="M960" s="5">
        <f>I960*J960*(1-K960)</f>
        <v>142.06</v>
      </c>
      <c r="N960" s="5">
        <f>I960*L960</f>
        <v>77.36</v>
      </c>
      <c r="O960" s="5">
        <f>M960-N960</f>
        <v>64.7</v>
      </c>
      <c r="P960" s="2">
        <f>IFERROR(O960/M960,0)</f>
        <v>0.45544136280444886</v>
      </c>
      <c r="Q960" s="4">
        <f>YEAR(SalesDataTable[[#This Row],[Order Date]])</f>
        <v>2026</v>
      </c>
      <c r="R960" s="2" t="str">
        <f>"Q"&amp;ROUNDUP(MONTH(SalesDataTable[[#This Row],[Order Date]])/3,0)</f>
        <v>Q2</v>
      </c>
      <c r="S960" s="3">
        <f>MONTH(SalesDataTable[[#This Row],[Order Date]])</f>
        <v>5</v>
      </c>
      <c r="T960" s="2" t="str">
        <f>TEXT(SalesDataTable[[#This Row],[Order Date]],"mmm")</f>
        <v>May</v>
      </c>
    </row>
    <row r="961" spans="1:20" ht="15.75" x14ac:dyDescent="0.25">
      <c r="A961" s="9" t="s">
        <v>1800</v>
      </c>
      <c r="B961" s="8">
        <v>46173</v>
      </c>
      <c r="C961" s="7" t="s">
        <v>9</v>
      </c>
      <c r="D961" s="7" t="s">
        <v>45</v>
      </c>
      <c r="E961" s="7" t="s">
        <v>3</v>
      </c>
      <c r="F961" s="7" t="s">
        <v>2</v>
      </c>
      <c r="G961" s="7" t="s">
        <v>1</v>
      </c>
      <c r="H961" s="7" t="s">
        <v>11</v>
      </c>
      <c r="I961" s="3">
        <v>1</v>
      </c>
      <c r="J961" s="5">
        <v>81.37</v>
      </c>
      <c r="K961" s="6">
        <v>0</v>
      </c>
      <c r="L961" s="5">
        <v>42.01</v>
      </c>
      <c r="M961" s="5">
        <f>I961*J961*(1-K961)</f>
        <v>81.37</v>
      </c>
      <c r="N961" s="5">
        <f>I961*L961</f>
        <v>42.01</v>
      </c>
      <c r="O961" s="5">
        <f>M961-N961</f>
        <v>39.360000000000007</v>
      </c>
      <c r="P961" s="2">
        <f>IFERROR(O961/M961,0)</f>
        <v>0.48371635737986979</v>
      </c>
      <c r="Q961" s="4">
        <f>YEAR(SalesDataTable[[#This Row],[Order Date]])</f>
        <v>2026</v>
      </c>
      <c r="R961" s="2" t="str">
        <f>"Q"&amp;ROUNDUP(MONTH(SalesDataTable[[#This Row],[Order Date]])/3,0)</f>
        <v>Q2</v>
      </c>
      <c r="S961" s="3">
        <f>MONTH(SalesDataTable[[#This Row],[Order Date]])</f>
        <v>5</v>
      </c>
      <c r="T961" s="2" t="str">
        <f>TEXT(SalesDataTable[[#This Row],[Order Date]],"mmm")</f>
        <v>May</v>
      </c>
    </row>
    <row r="962" spans="1:20" ht="15.75" x14ac:dyDescent="0.25">
      <c r="A962" s="9" t="s">
        <v>1799</v>
      </c>
      <c r="B962" s="8">
        <v>46173</v>
      </c>
      <c r="C962" s="7" t="s">
        <v>15</v>
      </c>
      <c r="D962" s="7" t="s">
        <v>61</v>
      </c>
      <c r="E962" s="7" t="s">
        <v>13</v>
      </c>
      <c r="F962" s="7" t="s">
        <v>2</v>
      </c>
      <c r="G962" s="7" t="s">
        <v>26</v>
      </c>
      <c r="H962" s="7" t="s">
        <v>50</v>
      </c>
      <c r="I962" s="3">
        <v>1</v>
      </c>
      <c r="J962" s="5">
        <v>120.75</v>
      </c>
      <c r="K962" s="6">
        <v>0</v>
      </c>
      <c r="L962" s="5">
        <v>61.21</v>
      </c>
      <c r="M962" s="5">
        <f>I962*J962*(1-K962)</f>
        <v>120.75</v>
      </c>
      <c r="N962" s="5">
        <f>I962*L962</f>
        <v>61.21</v>
      </c>
      <c r="O962" s="5">
        <f>M962-N962</f>
        <v>59.54</v>
      </c>
      <c r="P962" s="2">
        <f>IFERROR(O962/M962,0)</f>
        <v>0.49308488612836437</v>
      </c>
      <c r="Q962" s="4">
        <f>YEAR(SalesDataTable[[#This Row],[Order Date]])</f>
        <v>2026</v>
      </c>
      <c r="R962" s="2" t="str">
        <f>"Q"&amp;ROUNDUP(MONTH(SalesDataTable[[#This Row],[Order Date]])/3,0)</f>
        <v>Q2</v>
      </c>
      <c r="S962" s="3">
        <f>MONTH(SalesDataTable[[#This Row],[Order Date]])</f>
        <v>5</v>
      </c>
      <c r="T962" s="2" t="str">
        <f>TEXT(SalesDataTable[[#This Row],[Order Date]],"mmm")</f>
        <v>May</v>
      </c>
    </row>
    <row r="963" spans="1:20" ht="15.75" x14ac:dyDescent="0.25">
      <c r="A963" s="9" t="s">
        <v>1798</v>
      </c>
      <c r="B963" s="8">
        <v>46173</v>
      </c>
      <c r="C963" s="7" t="s">
        <v>9</v>
      </c>
      <c r="D963" s="7" t="s">
        <v>47</v>
      </c>
      <c r="E963" s="7" t="s">
        <v>3</v>
      </c>
      <c r="F963" s="7" t="s">
        <v>2</v>
      </c>
      <c r="G963" s="7" t="s">
        <v>1</v>
      </c>
      <c r="H963" s="7" t="s">
        <v>11</v>
      </c>
      <c r="I963" s="3">
        <v>4</v>
      </c>
      <c r="J963" s="5">
        <v>81.790000000000006</v>
      </c>
      <c r="K963" s="6">
        <v>0</v>
      </c>
      <c r="L963" s="5">
        <v>42.96</v>
      </c>
      <c r="M963" s="5">
        <f>I963*J963*(1-K963)</f>
        <v>327.16000000000003</v>
      </c>
      <c r="N963" s="5">
        <f>I963*L963</f>
        <v>171.84</v>
      </c>
      <c r="O963" s="5">
        <f>M963-N963</f>
        <v>155.32000000000002</v>
      </c>
      <c r="P963" s="2">
        <f>IFERROR(O963/M963,0)</f>
        <v>0.47475241472062601</v>
      </c>
      <c r="Q963" s="4">
        <f>YEAR(SalesDataTable[[#This Row],[Order Date]])</f>
        <v>2026</v>
      </c>
      <c r="R963" s="2" t="str">
        <f>"Q"&amp;ROUNDUP(MONTH(SalesDataTable[[#This Row],[Order Date]])/3,0)</f>
        <v>Q2</v>
      </c>
      <c r="S963" s="3">
        <f>MONTH(SalesDataTable[[#This Row],[Order Date]])</f>
        <v>5</v>
      </c>
      <c r="T963" s="2" t="str">
        <f>TEXT(SalesDataTable[[#This Row],[Order Date]],"mmm")</f>
        <v>May</v>
      </c>
    </row>
    <row r="964" spans="1:20" ht="15.75" x14ac:dyDescent="0.25">
      <c r="A964" s="9" t="s">
        <v>1797</v>
      </c>
      <c r="B964" s="8">
        <v>46173</v>
      </c>
      <c r="C964" s="7" t="s">
        <v>42</v>
      </c>
      <c r="D964" s="7" t="s">
        <v>41</v>
      </c>
      <c r="E964" s="7" t="s">
        <v>3</v>
      </c>
      <c r="F964" s="7" t="s">
        <v>2</v>
      </c>
      <c r="G964" s="7" t="s">
        <v>26</v>
      </c>
      <c r="H964" s="7" t="s">
        <v>65</v>
      </c>
      <c r="I964" s="3">
        <v>1</v>
      </c>
      <c r="J964" s="5">
        <v>81.2</v>
      </c>
      <c r="K964" s="6">
        <v>0.1</v>
      </c>
      <c r="L964" s="5">
        <v>40.270000000000003</v>
      </c>
      <c r="M964" s="5">
        <f>I964*J964*(1-K964)</f>
        <v>73.08</v>
      </c>
      <c r="N964" s="5">
        <f>I964*L964</f>
        <v>40.270000000000003</v>
      </c>
      <c r="O964" s="5">
        <f>M964-N964</f>
        <v>32.809999999999995</v>
      </c>
      <c r="P964" s="2">
        <f>IFERROR(O964/M964,0)</f>
        <v>0.44896004378762994</v>
      </c>
      <c r="Q964" s="4">
        <f>YEAR(SalesDataTable[[#This Row],[Order Date]])</f>
        <v>2026</v>
      </c>
      <c r="R964" s="2" t="str">
        <f>"Q"&amp;ROUNDUP(MONTH(SalesDataTable[[#This Row],[Order Date]])/3,0)</f>
        <v>Q2</v>
      </c>
      <c r="S964" s="3">
        <f>MONTH(SalesDataTable[[#This Row],[Order Date]])</f>
        <v>5</v>
      </c>
      <c r="T964" s="2" t="str">
        <f>TEXT(SalesDataTable[[#This Row],[Order Date]],"mmm")</f>
        <v>May</v>
      </c>
    </row>
    <row r="965" spans="1:20" ht="15.75" x14ac:dyDescent="0.25">
      <c r="A965" s="9" t="s">
        <v>1796</v>
      </c>
      <c r="B965" s="8">
        <v>46173</v>
      </c>
      <c r="C965" s="7" t="s">
        <v>9</v>
      </c>
      <c r="D965" s="7" t="s">
        <v>79</v>
      </c>
      <c r="E965" s="7" t="s">
        <v>18</v>
      </c>
      <c r="F965" s="7" t="s">
        <v>2</v>
      </c>
      <c r="G965" s="7" t="s">
        <v>29</v>
      </c>
      <c r="H965" s="7" t="s">
        <v>39</v>
      </c>
      <c r="I965" s="3">
        <v>2</v>
      </c>
      <c r="J965" s="5">
        <v>46.52</v>
      </c>
      <c r="K965" s="6">
        <v>0.05</v>
      </c>
      <c r="L965" s="5">
        <v>18.739999999999998</v>
      </c>
      <c r="M965" s="5">
        <f>I965*J965*(1-K965)</f>
        <v>88.388000000000005</v>
      </c>
      <c r="N965" s="5">
        <f>I965*L965</f>
        <v>37.479999999999997</v>
      </c>
      <c r="O965" s="5">
        <f>M965-N965</f>
        <v>50.908000000000008</v>
      </c>
      <c r="P965" s="2">
        <f>IFERROR(O965/M965,0)</f>
        <v>0.57596053762954258</v>
      </c>
      <c r="Q965" s="4">
        <f>YEAR(SalesDataTable[[#This Row],[Order Date]])</f>
        <v>2026</v>
      </c>
      <c r="R965" s="2" t="str">
        <f>"Q"&amp;ROUNDUP(MONTH(SalesDataTable[[#This Row],[Order Date]])/3,0)</f>
        <v>Q2</v>
      </c>
      <c r="S965" s="3">
        <f>MONTH(SalesDataTable[[#This Row],[Order Date]])</f>
        <v>5</v>
      </c>
      <c r="T965" s="2" t="str">
        <f>TEXT(SalesDataTable[[#This Row],[Order Date]],"mmm")</f>
        <v>May</v>
      </c>
    </row>
    <row r="966" spans="1:20" ht="15.75" x14ac:dyDescent="0.25">
      <c r="A966" s="9" t="s">
        <v>1795</v>
      </c>
      <c r="B966" s="8">
        <v>46174</v>
      </c>
      <c r="C966" s="7" t="s">
        <v>15</v>
      </c>
      <c r="D966" s="7" t="s">
        <v>19</v>
      </c>
      <c r="E966" s="7" t="s">
        <v>3</v>
      </c>
      <c r="F966" s="7" t="s">
        <v>23</v>
      </c>
      <c r="G966" s="7" t="s">
        <v>26</v>
      </c>
      <c r="H966" s="7" t="s">
        <v>25</v>
      </c>
      <c r="I966" s="3">
        <v>1</v>
      </c>
      <c r="J966" s="5">
        <v>195.22</v>
      </c>
      <c r="K966" s="6">
        <v>0</v>
      </c>
      <c r="L966" s="5">
        <v>105.91</v>
      </c>
      <c r="M966" s="5">
        <f>I966*J966*(1-K966)</f>
        <v>195.22</v>
      </c>
      <c r="N966" s="5">
        <f>I966*L966</f>
        <v>105.91</v>
      </c>
      <c r="O966" s="5">
        <f>M966-N966</f>
        <v>89.31</v>
      </c>
      <c r="P966" s="2">
        <f>IFERROR(O966/M966,0)</f>
        <v>0.45748386435816002</v>
      </c>
      <c r="Q966" s="4">
        <f>YEAR(SalesDataTable[[#This Row],[Order Date]])</f>
        <v>2026</v>
      </c>
      <c r="R966" s="2" t="str">
        <f>"Q"&amp;ROUNDUP(MONTH(SalesDataTable[[#This Row],[Order Date]])/3,0)</f>
        <v>Q2</v>
      </c>
      <c r="S966" s="3">
        <f>MONTH(SalesDataTable[[#This Row],[Order Date]])</f>
        <v>6</v>
      </c>
      <c r="T966" s="2" t="str">
        <f>TEXT(SalesDataTable[[#This Row],[Order Date]],"mmm")</f>
        <v>Jun</v>
      </c>
    </row>
    <row r="967" spans="1:20" ht="15.75" x14ac:dyDescent="0.25">
      <c r="A967" s="9" t="s">
        <v>1794</v>
      </c>
      <c r="B967" s="8">
        <v>46174</v>
      </c>
      <c r="C967" s="7" t="s">
        <v>15</v>
      </c>
      <c r="D967" s="7" t="s">
        <v>51</v>
      </c>
      <c r="E967" s="7" t="s">
        <v>3</v>
      </c>
      <c r="F967" s="7" t="s">
        <v>2</v>
      </c>
      <c r="G967" s="7" t="s">
        <v>1</v>
      </c>
      <c r="H967" s="7" t="s">
        <v>17</v>
      </c>
      <c r="I967" s="3">
        <v>1</v>
      </c>
      <c r="J967" s="5">
        <v>40.71</v>
      </c>
      <c r="K967" s="6">
        <v>0.05</v>
      </c>
      <c r="L967" s="5">
        <v>16.559999999999999</v>
      </c>
      <c r="M967" s="5">
        <f>I967*J967*(1-K967)</f>
        <v>38.674500000000002</v>
      </c>
      <c r="N967" s="5">
        <f>I967*L967</f>
        <v>16.559999999999999</v>
      </c>
      <c r="O967" s="5">
        <f>M967-N967</f>
        <v>22.114500000000003</v>
      </c>
      <c r="P967" s="2">
        <f>IFERROR(O967/M967,0)</f>
        <v>0.57181088314005357</v>
      </c>
      <c r="Q967" s="4">
        <f>YEAR(SalesDataTable[[#This Row],[Order Date]])</f>
        <v>2026</v>
      </c>
      <c r="R967" s="2" t="str">
        <f>"Q"&amp;ROUNDUP(MONTH(SalesDataTable[[#This Row],[Order Date]])/3,0)</f>
        <v>Q2</v>
      </c>
      <c r="S967" s="3">
        <f>MONTH(SalesDataTable[[#This Row],[Order Date]])</f>
        <v>6</v>
      </c>
      <c r="T967" s="2" t="str">
        <f>TEXT(SalesDataTable[[#This Row],[Order Date]],"mmm")</f>
        <v>Jun</v>
      </c>
    </row>
    <row r="968" spans="1:20" ht="15.75" x14ac:dyDescent="0.25">
      <c r="A968" s="9" t="s">
        <v>1793</v>
      </c>
      <c r="B968" s="8">
        <v>46174</v>
      </c>
      <c r="C968" s="7" t="s">
        <v>9</v>
      </c>
      <c r="D968" s="7" t="s">
        <v>45</v>
      </c>
      <c r="E968" s="7" t="s">
        <v>3</v>
      </c>
      <c r="F968" s="7" t="s">
        <v>23</v>
      </c>
      <c r="G968" s="7" t="s">
        <v>34</v>
      </c>
      <c r="H968" s="7" t="s">
        <v>83</v>
      </c>
      <c r="I968" s="3">
        <v>1</v>
      </c>
      <c r="J968" s="5">
        <v>41.26</v>
      </c>
      <c r="K968" s="6">
        <v>0.05</v>
      </c>
      <c r="L968" s="5">
        <v>14.32</v>
      </c>
      <c r="M968" s="5">
        <f>I968*J968*(1-K968)</f>
        <v>39.196999999999996</v>
      </c>
      <c r="N968" s="5">
        <f>I968*L968</f>
        <v>14.32</v>
      </c>
      <c r="O968" s="5">
        <f>M968-N968</f>
        <v>24.876999999999995</v>
      </c>
      <c r="P968" s="2">
        <f>IFERROR(O968/M968,0)</f>
        <v>0.63466591831007468</v>
      </c>
      <c r="Q968" s="4">
        <f>YEAR(SalesDataTable[[#This Row],[Order Date]])</f>
        <v>2026</v>
      </c>
      <c r="R968" s="2" t="str">
        <f>"Q"&amp;ROUNDUP(MONTH(SalesDataTable[[#This Row],[Order Date]])/3,0)</f>
        <v>Q2</v>
      </c>
      <c r="S968" s="3">
        <f>MONTH(SalesDataTable[[#This Row],[Order Date]])</f>
        <v>6</v>
      </c>
      <c r="T968" s="2" t="str">
        <f>TEXT(SalesDataTable[[#This Row],[Order Date]],"mmm")</f>
        <v>Jun</v>
      </c>
    </row>
    <row r="969" spans="1:20" ht="15.75" x14ac:dyDescent="0.25">
      <c r="A969" s="9" t="s">
        <v>1792</v>
      </c>
      <c r="B969" s="8">
        <v>46174</v>
      </c>
      <c r="C969" s="7" t="s">
        <v>9</v>
      </c>
      <c r="D969" s="7" t="s">
        <v>45</v>
      </c>
      <c r="E969" s="7" t="s">
        <v>13</v>
      </c>
      <c r="F969" s="7" t="s">
        <v>2</v>
      </c>
      <c r="G969" s="7" t="s">
        <v>34</v>
      </c>
      <c r="H969" s="7" t="s">
        <v>83</v>
      </c>
      <c r="I969" s="3">
        <v>2</v>
      </c>
      <c r="J969" s="5">
        <v>40.840000000000003</v>
      </c>
      <c r="K969" s="6">
        <v>0</v>
      </c>
      <c r="L969" s="5">
        <v>14.48</v>
      </c>
      <c r="M969" s="5">
        <f>I969*J969*(1-K969)</f>
        <v>81.680000000000007</v>
      </c>
      <c r="N969" s="5">
        <f>I969*L969</f>
        <v>28.96</v>
      </c>
      <c r="O969" s="5">
        <f>M969-N969</f>
        <v>52.720000000000006</v>
      </c>
      <c r="P969" s="2">
        <f>IFERROR(O969/M969,0)</f>
        <v>0.64544564152791384</v>
      </c>
      <c r="Q969" s="4">
        <f>YEAR(SalesDataTable[[#This Row],[Order Date]])</f>
        <v>2026</v>
      </c>
      <c r="R969" s="2" t="str">
        <f>"Q"&amp;ROUNDUP(MONTH(SalesDataTable[[#This Row],[Order Date]])/3,0)</f>
        <v>Q2</v>
      </c>
      <c r="S969" s="3">
        <f>MONTH(SalesDataTable[[#This Row],[Order Date]])</f>
        <v>6</v>
      </c>
      <c r="T969" s="2" t="str">
        <f>TEXT(SalesDataTable[[#This Row],[Order Date]],"mmm")</f>
        <v>Jun</v>
      </c>
    </row>
    <row r="970" spans="1:20" ht="15.75" x14ac:dyDescent="0.25">
      <c r="A970" s="9" t="s">
        <v>1791</v>
      </c>
      <c r="B970" s="8">
        <v>46174</v>
      </c>
      <c r="C970" s="7" t="s">
        <v>15</v>
      </c>
      <c r="D970" s="7" t="s">
        <v>51</v>
      </c>
      <c r="E970" s="7" t="s">
        <v>3</v>
      </c>
      <c r="F970" s="7" t="s">
        <v>23</v>
      </c>
      <c r="G970" s="7" t="s">
        <v>22</v>
      </c>
      <c r="H970" s="7" t="s">
        <v>37</v>
      </c>
      <c r="I970" s="3">
        <v>1</v>
      </c>
      <c r="J970" s="5">
        <v>143.32</v>
      </c>
      <c r="K970" s="6">
        <v>0</v>
      </c>
      <c r="L970" s="5">
        <v>80.36</v>
      </c>
      <c r="M970" s="5">
        <f>I970*J970*(1-K970)</f>
        <v>143.32</v>
      </c>
      <c r="N970" s="5">
        <f>I970*L970</f>
        <v>80.36</v>
      </c>
      <c r="O970" s="5">
        <f>M970-N970</f>
        <v>62.959999999999994</v>
      </c>
      <c r="P970" s="2">
        <f>IFERROR(O970/M970,0)</f>
        <v>0.43929667876081496</v>
      </c>
      <c r="Q970" s="4">
        <f>YEAR(SalesDataTable[[#This Row],[Order Date]])</f>
        <v>2026</v>
      </c>
      <c r="R970" s="2" t="str">
        <f>"Q"&amp;ROUNDUP(MONTH(SalesDataTable[[#This Row],[Order Date]])/3,0)</f>
        <v>Q2</v>
      </c>
      <c r="S970" s="3">
        <f>MONTH(SalesDataTable[[#This Row],[Order Date]])</f>
        <v>6</v>
      </c>
      <c r="T970" s="2" t="str">
        <f>TEXT(SalesDataTable[[#This Row],[Order Date]],"mmm")</f>
        <v>Jun</v>
      </c>
    </row>
    <row r="971" spans="1:20" ht="15.75" x14ac:dyDescent="0.25">
      <c r="A971" s="9" t="s">
        <v>1790</v>
      </c>
      <c r="B971" s="8">
        <v>46174</v>
      </c>
      <c r="C971" s="7" t="s">
        <v>42</v>
      </c>
      <c r="D971" s="7" t="s">
        <v>41</v>
      </c>
      <c r="E971" s="7" t="s">
        <v>3</v>
      </c>
      <c r="F971" s="7" t="s">
        <v>2</v>
      </c>
      <c r="G971" s="7" t="s">
        <v>22</v>
      </c>
      <c r="H971" s="7" t="s">
        <v>92</v>
      </c>
      <c r="I971" s="3">
        <v>2</v>
      </c>
      <c r="J971" s="5">
        <v>156.31</v>
      </c>
      <c r="K971" s="6">
        <v>0</v>
      </c>
      <c r="L971" s="5">
        <v>79.87</v>
      </c>
      <c r="M971" s="5">
        <f>I971*J971*(1-K971)</f>
        <v>312.62</v>
      </c>
      <c r="N971" s="5">
        <f>I971*L971</f>
        <v>159.74</v>
      </c>
      <c r="O971" s="5">
        <f>M971-N971</f>
        <v>152.88</v>
      </c>
      <c r="P971" s="2">
        <f>IFERROR(O971/M971,0)</f>
        <v>0.4890282131661442</v>
      </c>
      <c r="Q971" s="4">
        <f>YEAR(SalesDataTable[[#This Row],[Order Date]])</f>
        <v>2026</v>
      </c>
      <c r="R971" s="2" t="str">
        <f>"Q"&amp;ROUNDUP(MONTH(SalesDataTable[[#This Row],[Order Date]])/3,0)</f>
        <v>Q2</v>
      </c>
      <c r="S971" s="3">
        <f>MONTH(SalesDataTable[[#This Row],[Order Date]])</f>
        <v>6</v>
      </c>
      <c r="T971" s="2" t="str">
        <f>TEXT(SalesDataTable[[#This Row],[Order Date]],"mmm")</f>
        <v>Jun</v>
      </c>
    </row>
    <row r="972" spans="1:20" ht="15.75" x14ac:dyDescent="0.25">
      <c r="A972" s="9" t="s">
        <v>1789</v>
      </c>
      <c r="B972" s="8">
        <v>46174</v>
      </c>
      <c r="C972" s="7" t="s">
        <v>15</v>
      </c>
      <c r="D972" s="7" t="s">
        <v>61</v>
      </c>
      <c r="E972" s="7" t="s">
        <v>3</v>
      </c>
      <c r="F972" s="7" t="s">
        <v>2</v>
      </c>
      <c r="G972" s="7" t="s">
        <v>1</v>
      </c>
      <c r="H972" s="7" t="s">
        <v>7</v>
      </c>
      <c r="I972" s="3">
        <v>3</v>
      </c>
      <c r="J972" s="5">
        <v>100.69</v>
      </c>
      <c r="K972" s="6">
        <v>0.1</v>
      </c>
      <c r="L972" s="5">
        <v>51.31</v>
      </c>
      <c r="M972" s="5">
        <f>I972*J972*(1-K972)</f>
        <v>271.863</v>
      </c>
      <c r="N972" s="5">
        <f>I972*L972</f>
        <v>153.93</v>
      </c>
      <c r="O972" s="5">
        <f>M972-N972</f>
        <v>117.93299999999999</v>
      </c>
      <c r="P972" s="2">
        <f>IFERROR(O972/M972,0)</f>
        <v>0.43379569856876438</v>
      </c>
      <c r="Q972" s="4">
        <f>YEAR(SalesDataTable[[#This Row],[Order Date]])</f>
        <v>2026</v>
      </c>
      <c r="R972" s="2" t="str">
        <f>"Q"&amp;ROUNDUP(MONTH(SalesDataTable[[#This Row],[Order Date]])/3,0)</f>
        <v>Q2</v>
      </c>
      <c r="S972" s="3">
        <f>MONTH(SalesDataTable[[#This Row],[Order Date]])</f>
        <v>6</v>
      </c>
      <c r="T972" s="2" t="str">
        <f>TEXT(SalesDataTable[[#This Row],[Order Date]],"mmm")</f>
        <v>Jun</v>
      </c>
    </row>
    <row r="973" spans="1:20" ht="15.75" x14ac:dyDescent="0.25">
      <c r="A973" s="9" t="s">
        <v>1788</v>
      </c>
      <c r="B973" s="8">
        <v>46174</v>
      </c>
      <c r="C973" s="7" t="s">
        <v>15</v>
      </c>
      <c r="D973" s="7" t="s">
        <v>19</v>
      </c>
      <c r="E973" s="7" t="s">
        <v>13</v>
      </c>
      <c r="F973" s="7" t="s">
        <v>12</v>
      </c>
      <c r="G973" s="7" t="s">
        <v>29</v>
      </c>
      <c r="H973" s="7" t="s">
        <v>39</v>
      </c>
      <c r="I973" s="3">
        <v>2</v>
      </c>
      <c r="J973" s="5">
        <v>45.54</v>
      </c>
      <c r="K973" s="6">
        <v>0.1</v>
      </c>
      <c r="L973" s="5">
        <v>18.309999999999999</v>
      </c>
      <c r="M973" s="5">
        <f>I973*J973*(1-K973)</f>
        <v>81.971999999999994</v>
      </c>
      <c r="N973" s="5">
        <f>I973*L973</f>
        <v>36.619999999999997</v>
      </c>
      <c r="O973" s="5">
        <f>M973-N973</f>
        <v>45.351999999999997</v>
      </c>
      <c r="P973" s="2">
        <f>IFERROR(O973/M973,0)</f>
        <v>0.5532620894939736</v>
      </c>
      <c r="Q973" s="4">
        <f>YEAR(SalesDataTable[[#This Row],[Order Date]])</f>
        <v>2026</v>
      </c>
      <c r="R973" s="2" t="str">
        <f>"Q"&amp;ROUNDUP(MONTH(SalesDataTable[[#This Row],[Order Date]])/3,0)</f>
        <v>Q2</v>
      </c>
      <c r="S973" s="3">
        <f>MONTH(SalesDataTable[[#This Row],[Order Date]])</f>
        <v>6</v>
      </c>
      <c r="T973" s="2" t="str">
        <f>TEXT(SalesDataTable[[#This Row],[Order Date]],"mmm")</f>
        <v>Jun</v>
      </c>
    </row>
    <row r="974" spans="1:20" ht="15.75" x14ac:dyDescent="0.25">
      <c r="A974" s="9" t="s">
        <v>1787</v>
      </c>
      <c r="B974" s="8">
        <v>46174</v>
      </c>
      <c r="C974" s="7" t="s">
        <v>5</v>
      </c>
      <c r="D974" s="7" t="s">
        <v>114</v>
      </c>
      <c r="E974" s="7" t="s">
        <v>60</v>
      </c>
      <c r="F974" s="7" t="s">
        <v>12</v>
      </c>
      <c r="G974" s="7" t="s">
        <v>22</v>
      </c>
      <c r="H974" s="7" t="s">
        <v>92</v>
      </c>
      <c r="I974" s="3">
        <v>5</v>
      </c>
      <c r="J974" s="5">
        <v>153.97</v>
      </c>
      <c r="K974" s="6">
        <v>0.15</v>
      </c>
      <c r="L974" s="5">
        <v>79.81</v>
      </c>
      <c r="M974" s="5">
        <f>I974*J974*(1-K974)</f>
        <v>654.37249999999995</v>
      </c>
      <c r="N974" s="5">
        <f>I974*L974</f>
        <v>399.05</v>
      </c>
      <c r="O974" s="5">
        <f>M974-N974</f>
        <v>255.32249999999993</v>
      </c>
      <c r="P974" s="2">
        <f>IFERROR(O974/M974,0)</f>
        <v>0.39017914108554369</v>
      </c>
      <c r="Q974" s="4">
        <f>YEAR(SalesDataTable[[#This Row],[Order Date]])</f>
        <v>2026</v>
      </c>
      <c r="R974" s="2" t="str">
        <f>"Q"&amp;ROUNDUP(MONTH(SalesDataTable[[#This Row],[Order Date]])/3,0)</f>
        <v>Q2</v>
      </c>
      <c r="S974" s="3">
        <f>MONTH(SalesDataTable[[#This Row],[Order Date]])</f>
        <v>6</v>
      </c>
      <c r="T974" s="2" t="str">
        <f>TEXT(SalesDataTable[[#This Row],[Order Date]],"mmm")</f>
        <v>Jun</v>
      </c>
    </row>
    <row r="975" spans="1:20" ht="15.75" x14ac:dyDescent="0.25">
      <c r="A975" s="9" t="s">
        <v>1786</v>
      </c>
      <c r="B975" s="8">
        <v>46174</v>
      </c>
      <c r="C975" s="7" t="s">
        <v>5</v>
      </c>
      <c r="D975" s="7" t="s">
        <v>76</v>
      </c>
      <c r="E975" s="7" t="s">
        <v>13</v>
      </c>
      <c r="F975" s="7" t="s">
        <v>23</v>
      </c>
      <c r="G975" s="7" t="s">
        <v>34</v>
      </c>
      <c r="H975" s="7" t="s">
        <v>121</v>
      </c>
      <c r="I975" s="3">
        <v>1</v>
      </c>
      <c r="J975" s="5">
        <v>124.17</v>
      </c>
      <c r="K975" s="6">
        <v>0</v>
      </c>
      <c r="L975" s="5">
        <v>71.040000000000006</v>
      </c>
      <c r="M975" s="5">
        <f>I975*J975*(1-K975)</f>
        <v>124.17</v>
      </c>
      <c r="N975" s="5">
        <f>I975*L975</f>
        <v>71.040000000000006</v>
      </c>
      <c r="O975" s="5">
        <f>M975-N975</f>
        <v>53.129999999999995</v>
      </c>
      <c r="P975" s="2">
        <f>IFERROR(O975/M975,0)</f>
        <v>0.4278811307079004</v>
      </c>
      <c r="Q975" s="4">
        <f>YEAR(SalesDataTable[[#This Row],[Order Date]])</f>
        <v>2026</v>
      </c>
      <c r="R975" s="2" t="str">
        <f>"Q"&amp;ROUNDUP(MONTH(SalesDataTable[[#This Row],[Order Date]])/3,0)</f>
        <v>Q2</v>
      </c>
      <c r="S975" s="3">
        <f>MONTH(SalesDataTable[[#This Row],[Order Date]])</f>
        <v>6</v>
      </c>
      <c r="T975" s="2" t="str">
        <f>TEXT(SalesDataTable[[#This Row],[Order Date]],"mmm")</f>
        <v>Jun</v>
      </c>
    </row>
    <row r="976" spans="1:20" ht="15.75" x14ac:dyDescent="0.25">
      <c r="A976" s="9" t="s">
        <v>1785</v>
      </c>
      <c r="B976" s="8">
        <v>46174</v>
      </c>
      <c r="C976" s="7" t="s">
        <v>5</v>
      </c>
      <c r="D976" s="7" t="s">
        <v>69</v>
      </c>
      <c r="E976" s="7" t="s">
        <v>13</v>
      </c>
      <c r="F976" s="7" t="s">
        <v>23</v>
      </c>
      <c r="G976" s="7" t="s">
        <v>22</v>
      </c>
      <c r="H976" s="7" t="s">
        <v>92</v>
      </c>
      <c r="I976" s="3">
        <v>1</v>
      </c>
      <c r="J976" s="5">
        <v>152.94999999999999</v>
      </c>
      <c r="K976" s="6">
        <v>0.05</v>
      </c>
      <c r="L976" s="5">
        <v>76.97</v>
      </c>
      <c r="M976" s="5">
        <f>I976*J976*(1-K976)</f>
        <v>145.30249999999998</v>
      </c>
      <c r="N976" s="5">
        <f>I976*L976</f>
        <v>76.97</v>
      </c>
      <c r="O976" s="5">
        <f>M976-N976</f>
        <v>68.332499999999982</v>
      </c>
      <c r="P976" s="2">
        <f>IFERROR(O976/M976,0)</f>
        <v>0.47027752447480248</v>
      </c>
      <c r="Q976" s="4">
        <f>YEAR(SalesDataTable[[#This Row],[Order Date]])</f>
        <v>2026</v>
      </c>
      <c r="R976" s="2" t="str">
        <f>"Q"&amp;ROUNDUP(MONTH(SalesDataTable[[#This Row],[Order Date]])/3,0)</f>
        <v>Q2</v>
      </c>
      <c r="S976" s="3">
        <f>MONTH(SalesDataTable[[#This Row],[Order Date]])</f>
        <v>6</v>
      </c>
      <c r="T976" s="2" t="str">
        <f>TEXT(SalesDataTable[[#This Row],[Order Date]],"mmm")</f>
        <v>Jun</v>
      </c>
    </row>
    <row r="977" spans="1:20" ht="15.75" x14ac:dyDescent="0.25">
      <c r="A977" s="9" t="s">
        <v>1784</v>
      </c>
      <c r="B977" s="8">
        <v>46174</v>
      </c>
      <c r="C977" s="7" t="s">
        <v>15</v>
      </c>
      <c r="D977" s="7" t="s">
        <v>19</v>
      </c>
      <c r="E977" s="7" t="s">
        <v>3</v>
      </c>
      <c r="F977" s="7" t="s">
        <v>2</v>
      </c>
      <c r="G977" s="7" t="s">
        <v>1</v>
      </c>
      <c r="H977" s="7" t="s">
        <v>11</v>
      </c>
      <c r="I977" s="3">
        <v>3</v>
      </c>
      <c r="J977" s="5">
        <v>80.099999999999994</v>
      </c>
      <c r="K977" s="6">
        <v>0</v>
      </c>
      <c r="L977" s="5">
        <v>43.51</v>
      </c>
      <c r="M977" s="5">
        <f>I977*J977*(1-K977)</f>
        <v>240.29999999999998</v>
      </c>
      <c r="N977" s="5">
        <f>I977*L977</f>
        <v>130.53</v>
      </c>
      <c r="O977" s="5">
        <f>M977-N977</f>
        <v>109.76999999999998</v>
      </c>
      <c r="P977" s="2">
        <f>IFERROR(O977/M977,0)</f>
        <v>0.45680399500624214</v>
      </c>
      <c r="Q977" s="4">
        <f>YEAR(SalesDataTable[[#This Row],[Order Date]])</f>
        <v>2026</v>
      </c>
      <c r="R977" s="2" t="str">
        <f>"Q"&amp;ROUNDUP(MONTH(SalesDataTable[[#This Row],[Order Date]])/3,0)</f>
        <v>Q2</v>
      </c>
      <c r="S977" s="3">
        <f>MONTH(SalesDataTable[[#This Row],[Order Date]])</f>
        <v>6</v>
      </c>
      <c r="T977" s="2" t="str">
        <f>TEXT(SalesDataTable[[#This Row],[Order Date]],"mmm")</f>
        <v>Jun</v>
      </c>
    </row>
    <row r="978" spans="1:20" ht="15.75" x14ac:dyDescent="0.25">
      <c r="A978" s="9" t="s">
        <v>1783</v>
      </c>
      <c r="B978" s="8">
        <v>46174</v>
      </c>
      <c r="C978" s="7" t="s">
        <v>15</v>
      </c>
      <c r="D978" s="7" t="s">
        <v>51</v>
      </c>
      <c r="E978" s="7" t="s">
        <v>13</v>
      </c>
      <c r="F978" s="7" t="s">
        <v>2</v>
      </c>
      <c r="G978" s="7" t="s">
        <v>34</v>
      </c>
      <c r="H978" s="7" t="s">
        <v>74</v>
      </c>
      <c r="I978" s="3">
        <v>2</v>
      </c>
      <c r="J978" s="5">
        <v>36.61</v>
      </c>
      <c r="K978" s="6">
        <v>0</v>
      </c>
      <c r="L978" s="5">
        <v>14.15</v>
      </c>
      <c r="M978" s="5">
        <f>I978*J978*(1-K978)</f>
        <v>73.22</v>
      </c>
      <c r="N978" s="5">
        <f>I978*L978</f>
        <v>28.3</v>
      </c>
      <c r="O978" s="5">
        <f>M978-N978</f>
        <v>44.92</v>
      </c>
      <c r="P978" s="2">
        <f>IFERROR(O978/M978,0)</f>
        <v>0.61349358098880091</v>
      </c>
      <c r="Q978" s="4">
        <f>YEAR(SalesDataTable[[#This Row],[Order Date]])</f>
        <v>2026</v>
      </c>
      <c r="R978" s="2" t="str">
        <f>"Q"&amp;ROUNDUP(MONTH(SalesDataTable[[#This Row],[Order Date]])/3,0)</f>
        <v>Q2</v>
      </c>
      <c r="S978" s="3">
        <f>MONTH(SalesDataTable[[#This Row],[Order Date]])</f>
        <v>6</v>
      </c>
      <c r="T978" s="2" t="str">
        <f>TEXT(SalesDataTable[[#This Row],[Order Date]],"mmm")</f>
        <v>Jun</v>
      </c>
    </row>
    <row r="979" spans="1:20" ht="15.75" x14ac:dyDescent="0.25">
      <c r="A979" s="9" t="s">
        <v>1782</v>
      </c>
      <c r="B979" s="8">
        <v>46175</v>
      </c>
      <c r="C979" s="7" t="s">
        <v>9</v>
      </c>
      <c r="D979" s="7" t="s">
        <v>45</v>
      </c>
      <c r="E979" s="7" t="s">
        <v>3</v>
      </c>
      <c r="F979" s="7" t="s">
        <v>23</v>
      </c>
      <c r="G979" s="7" t="s">
        <v>29</v>
      </c>
      <c r="H979" s="7" t="s">
        <v>72</v>
      </c>
      <c r="I979" s="3">
        <v>2</v>
      </c>
      <c r="J979" s="5">
        <v>131.81</v>
      </c>
      <c r="K979" s="6">
        <v>0.05</v>
      </c>
      <c r="L979" s="5">
        <v>66.09</v>
      </c>
      <c r="M979" s="5">
        <f>I979*J979*(1-K979)</f>
        <v>250.43899999999999</v>
      </c>
      <c r="N979" s="5">
        <f>I979*L979</f>
        <v>132.18</v>
      </c>
      <c r="O979" s="5">
        <f>M979-N979</f>
        <v>118.25899999999999</v>
      </c>
      <c r="P979" s="2">
        <f>IFERROR(O979/M979,0)</f>
        <v>0.47220680485068217</v>
      </c>
      <c r="Q979" s="4">
        <f>YEAR(SalesDataTable[[#This Row],[Order Date]])</f>
        <v>2026</v>
      </c>
      <c r="R979" s="2" t="str">
        <f>"Q"&amp;ROUNDUP(MONTH(SalesDataTable[[#This Row],[Order Date]])/3,0)</f>
        <v>Q2</v>
      </c>
      <c r="S979" s="3">
        <f>MONTH(SalesDataTable[[#This Row],[Order Date]])</f>
        <v>6</v>
      </c>
      <c r="T979" s="2" t="str">
        <f>TEXT(SalesDataTable[[#This Row],[Order Date]],"mmm")</f>
        <v>Jun</v>
      </c>
    </row>
    <row r="980" spans="1:20" ht="15.75" x14ac:dyDescent="0.25">
      <c r="A980" s="9" t="s">
        <v>1781</v>
      </c>
      <c r="B980" s="8">
        <v>46175</v>
      </c>
      <c r="C980" s="7" t="s">
        <v>42</v>
      </c>
      <c r="D980" s="7" t="s">
        <v>41</v>
      </c>
      <c r="E980" s="7" t="s">
        <v>3</v>
      </c>
      <c r="F980" s="7" t="s">
        <v>23</v>
      </c>
      <c r="G980" s="7" t="s">
        <v>22</v>
      </c>
      <c r="H980" s="7" t="s">
        <v>92</v>
      </c>
      <c r="I980" s="3">
        <v>1</v>
      </c>
      <c r="J980" s="5">
        <v>153.43</v>
      </c>
      <c r="K980" s="6">
        <v>0.05</v>
      </c>
      <c r="L980" s="5">
        <v>78.16</v>
      </c>
      <c r="M980" s="5">
        <f>I980*J980*(1-K980)</f>
        <v>145.7585</v>
      </c>
      <c r="N980" s="5">
        <f>I980*L980</f>
        <v>78.16</v>
      </c>
      <c r="O980" s="5">
        <f>M980-N980</f>
        <v>67.598500000000001</v>
      </c>
      <c r="P980" s="2">
        <f>IFERROR(O980/M980,0)</f>
        <v>0.46377055197467043</v>
      </c>
      <c r="Q980" s="4">
        <f>YEAR(SalesDataTable[[#This Row],[Order Date]])</f>
        <v>2026</v>
      </c>
      <c r="R980" s="2" t="str">
        <f>"Q"&amp;ROUNDUP(MONTH(SalesDataTable[[#This Row],[Order Date]])/3,0)</f>
        <v>Q2</v>
      </c>
      <c r="S980" s="3">
        <f>MONTH(SalesDataTable[[#This Row],[Order Date]])</f>
        <v>6</v>
      </c>
      <c r="T980" s="2" t="str">
        <f>TEXT(SalesDataTable[[#This Row],[Order Date]],"mmm")</f>
        <v>Jun</v>
      </c>
    </row>
    <row r="981" spans="1:20" ht="15.75" x14ac:dyDescent="0.25">
      <c r="A981" s="9" t="s">
        <v>1780</v>
      </c>
      <c r="B981" s="8">
        <v>46175</v>
      </c>
      <c r="C981" s="7" t="s">
        <v>9</v>
      </c>
      <c r="D981" s="7" t="s">
        <v>47</v>
      </c>
      <c r="E981" s="7" t="s">
        <v>3</v>
      </c>
      <c r="F981" s="7" t="s">
        <v>2</v>
      </c>
      <c r="G981" s="7" t="s">
        <v>1</v>
      </c>
      <c r="H981" s="7" t="s">
        <v>11</v>
      </c>
      <c r="I981" s="3">
        <v>2</v>
      </c>
      <c r="J981" s="5">
        <v>80.06</v>
      </c>
      <c r="K981" s="6">
        <v>0</v>
      </c>
      <c r="L981" s="5">
        <v>42.87</v>
      </c>
      <c r="M981" s="5">
        <f>I981*J981*(1-K981)</f>
        <v>160.12</v>
      </c>
      <c r="N981" s="5">
        <f>I981*L981</f>
        <v>85.74</v>
      </c>
      <c r="O981" s="5">
        <f>M981-N981</f>
        <v>74.38000000000001</v>
      </c>
      <c r="P981" s="2">
        <f>IFERROR(O981/M981,0)</f>
        <v>0.4645266050462154</v>
      </c>
      <c r="Q981" s="4">
        <f>YEAR(SalesDataTable[[#This Row],[Order Date]])</f>
        <v>2026</v>
      </c>
      <c r="R981" s="2" t="str">
        <f>"Q"&amp;ROUNDUP(MONTH(SalesDataTable[[#This Row],[Order Date]])/3,0)</f>
        <v>Q2</v>
      </c>
      <c r="S981" s="3">
        <f>MONTH(SalesDataTable[[#This Row],[Order Date]])</f>
        <v>6</v>
      </c>
      <c r="T981" s="2" t="str">
        <f>TEXT(SalesDataTable[[#This Row],[Order Date]],"mmm")</f>
        <v>Jun</v>
      </c>
    </row>
    <row r="982" spans="1:20" ht="15.75" x14ac:dyDescent="0.25">
      <c r="A982" s="9" t="s">
        <v>1779</v>
      </c>
      <c r="B982" s="8">
        <v>46175</v>
      </c>
      <c r="C982" s="7" t="s">
        <v>15</v>
      </c>
      <c r="D982" s="7" t="s">
        <v>19</v>
      </c>
      <c r="E982" s="7" t="s">
        <v>13</v>
      </c>
      <c r="F982" s="7" t="s">
        <v>12</v>
      </c>
      <c r="G982" s="7" t="s">
        <v>34</v>
      </c>
      <c r="H982" s="7" t="s">
        <v>83</v>
      </c>
      <c r="I982" s="3">
        <v>1</v>
      </c>
      <c r="J982" s="5">
        <v>40.549999999999997</v>
      </c>
      <c r="K982" s="6">
        <v>0</v>
      </c>
      <c r="L982" s="5">
        <v>15.16</v>
      </c>
      <c r="M982" s="5">
        <f>I982*J982*(1-K982)</f>
        <v>40.549999999999997</v>
      </c>
      <c r="N982" s="5">
        <f>I982*L982</f>
        <v>15.16</v>
      </c>
      <c r="O982" s="5">
        <f>M982-N982</f>
        <v>25.389999999999997</v>
      </c>
      <c r="P982" s="2">
        <f>IFERROR(O982/M982,0)</f>
        <v>0.62614056720098643</v>
      </c>
      <c r="Q982" s="4">
        <f>YEAR(SalesDataTable[[#This Row],[Order Date]])</f>
        <v>2026</v>
      </c>
      <c r="R982" s="2" t="str">
        <f>"Q"&amp;ROUNDUP(MONTH(SalesDataTable[[#This Row],[Order Date]])/3,0)</f>
        <v>Q2</v>
      </c>
      <c r="S982" s="3">
        <f>MONTH(SalesDataTable[[#This Row],[Order Date]])</f>
        <v>6</v>
      </c>
      <c r="T982" s="2" t="str">
        <f>TEXT(SalesDataTable[[#This Row],[Order Date]],"mmm")</f>
        <v>Jun</v>
      </c>
    </row>
    <row r="983" spans="1:20" ht="15.75" x14ac:dyDescent="0.25">
      <c r="A983" s="9" t="s">
        <v>1778</v>
      </c>
      <c r="B983" s="8">
        <v>46175</v>
      </c>
      <c r="C983" s="7" t="s">
        <v>9</v>
      </c>
      <c r="D983" s="7" t="s">
        <v>30</v>
      </c>
      <c r="E983" s="7" t="s">
        <v>3</v>
      </c>
      <c r="F983" s="7" t="s">
        <v>2</v>
      </c>
      <c r="G983" s="7" t="s">
        <v>29</v>
      </c>
      <c r="H983" s="7" t="s">
        <v>39</v>
      </c>
      <c r="I983" s="3">
        <v>3</v>
      </c>
      <c r="J983" s="5">
        <v>45.43</v>
      </c>
      <c r="K983" s="6">
        <v>0.15</v>
      </c>
      <c r="L983" s="5">
        <v>17.850000000000001</v>
      </c>
      <c r="M983" s="5">
        <f>I983*J983*(1-K983)</f>
        <v>115.84649999999999</v>
      </c>
      <c r="N983" s="5">
        <f>I983*L983</f>
        <v>53.550000000000004</v>
      </c>
      <c r="O983" s="5">
        <f>M983-N983</f>
        <v>62.296499999999988</v>
      </c>
      <c r="P983" s="2">
        <f>IFERROR(O983/M983,0)</f>
        <v>0.53775038520801222</v>
      </c>
      <c r="Q983" s="4">
        <f>YEAR(SalesDataTable[[#This Row],[Order Date]])</f>
        <v>2026</v>
      </c>
      <c r="R983" s="2" t="str">
        <f>"Q"&amp;ROUNDUP(MONTH(SalesDataTable[[#This Row],[Order Date]])/3,0)</f>
        <v>Q2</v>
      </c>
      <c r="S983" s="3">
        <f>MONTH(SalesDataTable[[#This Row],[Order Date]])</f>
        <v>6</v>
      </c>
      <c r="T983" s="2" t="str">
        <f>TEXT(SalesDataTable[[#This Row],[Order Date]],"mmm")</f>
        <v>Jun</v>
      </c>
    </row>
    <row r="984" spans="1:20" ht="15.75" x14ac:dyDescent="0.25">
      <c r="A984" s="9" t="s">
        <v>1777</v>
      </c>
      <c r="B984" s="8">
        <v>46175</v>
      </c>
      <c r="C984" s="7" t="s">
        <v>15</v>
      </c>
      <c r="D984" s="7" t="s">
        <v>51</v>
      </c>
      <c r="E984" s="7" t="s">
        <v>60</v>
      </c>
      <c r="F984" s="7" t="s">
        <v>12</v>
      </c>
      <c r="G984" s="7" t="s">
        <v>22</v>
      </c>
      <c r="H984" s="7" t="s">
        <v>37</v>
      </c>
      <c r="I984" s="3">
        <v>6</v>
      </c>
      <c r="J984" s="5">
        <v>146.85</v>
      </c>
      <c r="K984" s="6">
        <v>0.15</v>
      </c>
      <c r="L984" s="5">
        <v>80.45</v>
      </c>
      <c r="M984" s="5">
        <f>I984*J984*(1-K984)</f>
        <v>748.93499999999995</v>
      </c>
      <c r="N984" s="5">
        <f>I984*L984</f>
        <v>482.70000000000005</v>
      </c>
      <c r="O984" s="5">
        <f>M984-N984</f>
        <v>266.2349999999999</v>
      </c>
      <c r="P984" s="2">
        <f>IFERROR(O984/M984,0)</f>
        <v>0.35548478839952724</v>
      </c>
      <c r="Q984" s="4">
        <f>YEAR(SalesDataTable[[#This Row],[Order Date]])</f>
        <v>2026</v>
      </c>
      <c r="R984" s="2" t="str">
        <f>"Q"&amp;ROUNDUP(MONTH(SalesDataTable[[#This Row],[Order Date]])/3,0)</f>
        <v>Q2</v>
      </c>
      <c r="S984" s="3">
        <f>MONTH(SalesDataTable[[#This Row],[Order Date]])</f>
        <v>6</v>
      </c>
      <c r="T984" s="2" t="str">
        <f>TEXT(SalesDataTable[[#This Row],[Order Date]],"mmm")</f>
        <v>Jun</v>
      </c>
    </row>
    <row r="985" spans="1:20" ht="15.75" x14ac:dyDescent="0.25">
      <c r="A985" s="9" t="s">
        <v>1776</v>
      </c>
      <c r="B985" s="8">
        <v>46176</v>
      </c>
      <c r="C985" s="7" t="s">
        <v>5</v>
      </c>
      <c r="D985" s="7" t="s">
        <v>114</v>
      </c>
      <c r="E985" s="7" t="s">
        <v>3</v>
      </c>
      <c r="F985" s="7" t="s">
        <v>12</v>
      </c>
      <c r="G985" s="7" t="s">
        <v>26</v>
      </c>
      <c r="H985" s="7" t="s">
        <v>25</v>
      </c>
      <c r="I985" s="3">
        <v>1</v>
      </c>
      <c r="J985" s="5">
        <v>192.33</v>
      </c>
      <c r="K985" s="6">
        <v>0.1</v>
      </c>
      <c r="L985" s="5">
        <v>105.15</v>
      </c>
      <c r="M985" s="5">
        <f>I985*J985*(1-K985)</f>
        <v>173.09700000000001</v>
      </c>
      <c r="N985" s="5">
        <f>I985*L985</f>
        <v>105.15</v>
      </c>
      <c r="O985" s="5">
        <f>M985-N985</f>
        <v>67.947000000000003</v>
      </c>
      <c r="P985" s="2">
        <f>IFERROR(O985/M985,0)</f>
        <v>0.39253713235931298</v>
      </c>
      <c r="Q985" s="4">
        <f>YEAR(SalesDataTable[[#This Row],[Order Date]])</f>
        <v>2026</v>
      </c>
      <c r="R985" s="2" t="str">
        <f>"Q"&amp;ROUNDUP(MONTH(SalesDataTable[[#This Row],[Order Date]])/3,0)</f>
        <v>Q2</v>
      </c>
      <c r="S985" s="3">
        <f>MONTH(SalesDataTable[[#This Row],[Order Date]])</f>
        <v>6</v>
      </c>
      <c r="T985" s="2" t="str">
        <f>TEXT(SalesDataTable[[#This Row],[Order Date]],"mmm")</f>
        <v>Jun</v>
      </c>
    </row>
    <row r="986" spans="1:20" ht="15.75" x14ac:dyDescent="0.25">
      <c r="A986" s="9" t="s">
        <v>1775</v>
      </c>
      <c r="B986" s="8">
        <v>46176</v>
      </c>
      <c r="C986" s="7" t="s">
        <v>5</v>
      </c>
      <c r="D986" s="7" t="s">
        <v>4</v>
      </c>
      <c r="E986" s="7" t="s">
        <v>18</v>
      </c>
      <c r="F986" s="7" t="s">
        <v>2</v>
      </c>
      <c r="G986" s="7" t="s">
        <v>29</v>
      </c>
      <c r="H986" s="7" t="s">
        <v>72</v>
      </c>
      <c r="I986" s="3">
        <v>3</v>
      </c>
      <c r="J986" s="5">
        <v>135.4</v>
      </c>
      <c r="K986" s="6">
        <v>0</v>
      </c>
      <c r="L986" s="5">
        <v>65.16</v>
      </c>
      <c r="M986" s="5">
        <f>I986*J986*(1-K986)</f>
        <v>406.20000000000005</v>
      </c>
      <c r="N986" s="5">
        <f>I986*L986</f>
        <v>195.48</v>
      </c>
      <c r="O986" s="5">
        <f>M986-N986</f>
        <v>210.72000000000006</v>
      </c>
      <c r="P986" s="2">
        <f>IFERROR(O986/M986,0)</f>
        <v>0.51875923190546536</v>
      </c>
      <c r="Q986" s="4">
        <f>YEAR(SalesDataTable[[#This Row],[Order Date]])</f>
        <v>2026</v>
      </c>
      <c r="R986" s="2" t="str">
        <f>"Q"&amp;ROUNDUP(MONTH(SalesDataTable[[#This Row],[Order Date]])/3,0)</f>
        <v>Q2</v>
      </c>
      <c r="S986" s="3">
        <f>MONTH(SalesDataTable[[#This Row],[Order Date]])</f>
        <v>6</v>
      </c>
      <c r="T986" s="2" t="str">
        <f>TEXT(SalesDataTable[[#This Row],[Order Date]],"mmm")</f>
        <v>Jun</v>
      </c>
    </row>
    <row r="987" spans="1:20" ht="15.75" x14ac:dyDescent="0.25">
      <c r="A987" s="9" t="s">
        <v>1774</v>
      </c>
      <c r="B987" s="8">
        <v>46176</v>
      </c>
      <c r="C987" s="7" t="s">
        <v>5</v>
      </c>
      <c r="D987" s="7" t="s">
        <v>69</v>
      </c>
      <c r="E987" s="7" t="s">
        <v>3</v>
      </c>
      <c r="F987" s="7" t="s">
        <v>2</v>
      </c>
      <c r="G987" s="7" t="s">
        <v>34</v>
      </c>
      <c r="H987" s="7" t="s">
        <v>74</v>
      </c>
      <c r="I987" s="3">
        <v>2</v>
      </c>
      <c r="J987" s="5">
        <v>36.08</v>
      </c>
      <c r="K987" s="6">
        <v>0.05</v>
      </c>
      <c r="L987" s="5">
        <v>13.73</v>
      </c>
      <c r="M987" s="5">
        <f>I987*J987*(1-K987)</f>
        <v>68.551999999999992</v>
      </c>
      <c r="N987" s="5">
        <f>I987*L987</f>
        <v>27.46</v>
      </c>
      <c r="O987" s="5">
        <f>M987-N987</f>
        <v>41.091999999999992</v>
      </c>
      <c r="P987" s="2">
        <f>IFERROR(O987/M987,0)</f>
        <v>0.59942817131520587</v>
      </c>
      <c r="Q987" s="4">
        <f>YEAR(SalesDataTable[[#This Row],[Order Date]])</f>
        <v>2026</v>
      </c>
      <c r="R987" s="2" t="str">
        <f>"Q"&amp;ROUNDUP(MONTH(SalesDataTable[[#This Row],[Order Date]])/3,0)</f>
        <v>Q2</v>
      </c>
      <c r="S987" s="3">
        <f>MONTH(SalesDataTable[[#This Row],[Order Date]])</f>
        <v>6</v>
      </c>
      <c r="T987" s="2" t="str">
        <f>TEXT(SalesDataTable[[#This Row],[Order Date]],"mmm")</f>
        <v>Jun</v>
      </c>
    </row>
    <row r="988" spans="1:20" ht="15.75" x14ac:dyDescent="0.25">
      <c r="A988" s="9" t="s">
        <v>1773</v>
      </c>
      <c r="B988" s="8">
        <v>46176</v>
      </c>
      <c r="C988" s="7" t="s">
        <v>42</v>
      </c>
      <c r="D988" s="7" t="s">
        <v>119</v>
      </c>
      <c r="E988" s="7" t="s">
        <v>3</v>
      </c>
      <c r="F988" s="7" t="s">
        <v>2</v>
      </c>
      <c r="G988" s="7" t="s">
        <v>29</v>
      </c>
      <c r="H988" s="7" t="s">
        <v>39</v>
      </c>
      <c r="I988" s="3">
        <v>1</v>
      </c>
      <c r="J988" s="5">
        <v>46.16</v>
      </c>
      <c r="K988" s="6">
        <v>0</v>
      </c>
      <c r="L988" s="5">
        <v>18.36</v>
      </c>
      <c r="M988" s="5">
        <f>I988*J988*(1-K988)</f>
        <v>46.16</v>
      </c>
      <c r="N988" s="5">
        <f>I988*L988</f>
        <v>18.36</v>
      </c>
      <c r="O988" s="5">
        <f>M988-N988</f>
        <v>27.799999999999997</v>
      </c>
      <c r="P988" s="2">
        <f>IFERROR(O988/M988,0)</f>
        <v>0.60225303292894283</v>
      </c>
      <c r="Q988" s="4">
        <f>YEAR(SalesDataTable[[#This Row],[Order Date]])</f>
        <v>2026</v>
      </c>
      <c r="R988" s="2" t="str">
        <f>"Q"&amp;ROUNDUP(MONTH(SalesDataTable[[#This Row],[Order Date]])/3,0)</f>
        <v>Q2</v>
      </c>
      <c r="S988" s="3">
        <f>MONTH(SalesDataTable[[#This Row],[Order Date]])</f>
        <v>6</v>
      </c>
      <c r="T988" s="2" t="str">
        <f>TEXT(SalesDataTable[[#This Row],[Order Date]],"mmm")</f>
        <v>Jun</v>
      </c>
    </row>
    <row r="989" spans="1:20" ht="15.75" x14ac:dyDescent="0.25">
      <c r="A989" s="9" t="s">
        <v>1772</v>
      </c>
      <c r="B989" s="8">
        <v>46176</v>
      </c>
      <c r="C989" s="7" t="s">
        <v>9</v>
      </c>
      <c r="D989" s="7" t="s">
        <v>79</v>
      </c>
      <c r="E989" s="7" t="s">
        <v>3</v>
      </c>
      <c r="F989" s="7" t="s">
        <v>23</v>
      </c>
      <c r="G989" s="7" t="s">
        <v>1</v>
      </c>
      <c r="H989" s="7" t="s">
        <v>0</v>
      </c>
      <c r="I989" s="3">
        <v>2</v>
      </c>
      <c r="J989" s="5">
        <v>50.77</v>
      </c>
      <c r="K989" s="6">
        <v>0</v>
      </c>
      <c r="L989" s="5">
        <v>22.93</v>
      </c>
      <c r="M989" s="5">
        <f>I989*J989*(1-K989)</f>
        <v>101.54</v>
      </c>
      <c r="N989" s="5">
        <f>I989*L989</f>
        <v>45.86</v>
      </c>
      <c r="O989" s="5">
        <f>M989-N989</f>
        <v>55.680000000000007</v>
      </c>
      <c r="P989" s="2">
        <f>IFERROR(O989/M989,0)</f>
        <v>0.54835532794957653</v>
      </c>
      <c r="Q989" s="4">
        <f>YEAR(SalesDataTable[[#This Row],[Order Date]])</f>
        <v>2026</v>
      </c>
      <c r="R989" s="2" t="str">
        <f>"Q"&amp;ROUNDUP(MONTH(SalesDataTable[[#This Row],[Order Date]])/3,0)</f>
        <v>Q2</v>
      </c>
      <c r="S989" s="3">
        <f>MONTH(SalesDataTable[[#This Row],[Order Date]])</f>
        <v>6</v>
      </c>
      <c r="T989" s="2" t="str">
        <f>TEXT(SalesDataTable[[#This Row],[Order Date]],"mmm")</f>
        <v>Jun</v>
      </c>
    </row>
    <row r="990" spans="1:20" ht="15.75" x14ac:dyDescent="0.25">
      <c r="A990" s="9" t="s">
        <v>1771</v>
      </c>
      <c r="B990" s="8">
        <v>46176</v>
      </c>
      <c r="C990" s="7" t="s">
        <v>15</v>
      </c>
      <c r="D990" s="7" t="s">
        <v>61</v>
      </c>
      <c r="E990" s="7" t="s">
        <v>18</v>
      </c>
      <c r="F990" s="7" t="s">
        <v>12</v>
      </c>
      <c r="G990" s="7" t="s">
        <v>22</v>
      </c>
      <c r="H990" s="7" t="s">
        <v>21</v>
      </c>
      <c r="I990" s="3">
        <v>2</v>
      </c>
      <c r="J990" s="5">
        <v>70.97</v>
      </c>
      <c r="K990" s="6">
        <v>0.05</v>
      </c>
      <c r="L990" s="5">
        <v>32.54</v>
      </c>
      <c r="M990" s="5">
        <f>I990*J990*(1-K990)</f>
        <v>134.84299999999999</v>
      </c>
      <c r="N990" s="5">
        <f>I990*L990</f>
        <v>65.08</v>
      </c>
      <c r="O990" s="5">
        <f>M990-N990</f>
        <v>69.762999999999991</v>
      </c>
      <c r="P990" s="2">
        <f>IFERROR(O990/M990,0)</f>
        <v>0.51736463887632278</v>
      </c>
      <c r="Q990" s="4">
        <f>YEAR(SalesDataTable[[#This Row],[Order Date]])</f>
        <v>2026</v>
      </c>
      <c r="R990" s="2" t="str">
        <f>"Q"&amp;ROUNDUP(MONTH(SalesDataTable[[#This Row],[Order Date]])/3,0)</f>
        <v>Q2</v>
      </c>
      <c r="S990" s="3">
        <f>MONTH(SalesDataTable[[#This Row],[Order Date]])</f>
        <v>6</v>
      </c>
      <c r="T990" s="2" t="str">
        <f>TEXT(SalesDataTable[[#This Row],[Order Date]],"mmm")</f>
        <v>Jun</v>
      </c>
    </row>
    <row r="991" spans="1:20" ht="15.75" x14ac:dyDescent="0.25">
      <c r="A991" s="9" t="s">
        <v>1770</v>
      </c>
      <c r="B991" s="8">
        <v>46176</v>
      </c>
      <c r="C991" s="7" t="s">
        <v>15</v>
      </c>
      <c r="D991" s="7" t="s">
        <v>19</v>
      </c>
      <c r="E991" s="7" t="s">
        <v>3</v>
      </c>
      <c r="F991" s="7" t="s">
        <v>23</v>
      </c>
      <c r="G991" s="7" t="s">
        <v>22</v>
      </c>
      <c r="H991" s="7" t="s">
        <v>37</v>
      </c>
      <c r="I991" s="3">
        <v>3</v>
      </c>
      <c r="J991" s="5">
        <v>141.6</v>
      </c>
      <c r="K991" s="6">
        <v>0</v>
      </c>
      <c r="L991" s="5">
        <v>78.02</v>
      </c>
      <c r="M991" s="5">
        <f>I991*J991*(1-K991)</f>
        <v>424.79999999999995</v>
      </c>
      <c r="N991" s="5">
        <f>I991*L991</f>
        <v>234.06</v>
      </c>
      <c r="O991" s="5">
        <f>M991-N991</f>
        <v>190.73999999999995</v>
      </c>
      <c r="P991" s="2">
        <f>IFERROR(O991/M991,0)</f>
        <v>0.44901129943502821</v>
      </c>
      <c r="Q991" s="4">
        <f>YEAR(SalesDataTable[[#This Row],[Order Date]])</f>
        <v>2026</v>
      </c>
      <c r="R991" s="2" t="str">
        <f>"Q"&amp;ROUNDUP(MONTH(SalesDataTable[[#This Row],[Order Date]])/3,0)</f>
        <v>Q2</v>
      </c>
      <c r="S991" s="3">
        <f>MONTH(SalesDataTable[[#This Row],[Order Date]])</f>
        <v>6</v>
      </c>
      <c r="T991" s="2" t="str">
        <f>TEXT(SalesDataTable[[#This Row],[Order Date]],"mmm")</f>
        <v>Jun</v>
      </c>
    </row>
    <row r="992" spans="1:20" ht="15.75" x14ac:dyDescent="0.25">
      <c r="A992" s="9" t="s">
        <v>1769</v>
      </c>
      <c r="B992" s="8">
        <v>46176</v>
      </c>
      <c r="C992" s="7" t="s">
        <v>15</v>
      </c>
      <c r="D992" s="7" t="s">
        <v>19</v>
      </c>
      <c r="E992" s="7" t="s">
        <v>3</v>
      </c>
      <c r="F992" s="7" t="s">
        <v>2</v>
      </c>
      <c r="G992" s="7" t="s">
        <v>1</v>
      </c>
      <c r="H992" s="7" t="s">
        <v>17</v>
      </c>
      <c r="I992" s="3">
        <v>1</v>
      </c>
      <c r="J992" s="5">
        <v>40.57</v>
      </c>
      <c r="K992" s="6">
        <v>0</v>
      </c>
      <c r="L992" s="5">
        <v>16.329999999999998</v>
      </c>
      <c r="M992" s="5">
        <f>I992*J992*(1-K992)</f>
        <v>40.57</v>
      </c>
      <c r="N992" s="5">
        <f>I992*L992</f>
        <v>16.329999999999998</v>
      </c>
      <c r="O992" s="5">
        <f>M992-N992</f>
        <v>24.240000000000002</v>
      </c>
      <c r="P992" s="2">
        <f>IFERROR(O992/M992,0)</f>
        <v>0.59748582696573826</v>
      </c>
      <c r="Q992" s="4">
        <f>YEAR(SalesDataTable[[#This Row],[Order Date]])</f>
        <v>2026</v>
      </c>
      <c r="R992" s="2" t="str">
        <f>"Q"&amp;ROUNDUP(MONTH(SalesDataTable[[#This Row],[Order Date]])/3,0)</f>
        <v>Q2</v>
      </c>
      <c r="S992" s="3">
        <f>MONTH(SalesDataTable[[#This Row],[Order Date]])</f>
        <v>6</v>
      </c>
      <c r="T992" s="2" t="str">
        <f>TEXT(SalesDataTable[[#This Row],[Order Date]],"mmm")</f>
        <v>Jun</v>
      </c>
    </row>
    <row r="993" spans="1:20" ht="15.75" x14ac:dyDescent="0.25">
      <c r="A993" s="9" t="s">
        <v>1768</v>
      </c>
      <c r="B993" s="8">
        <v>46177</v>
      </c>
      <c r="C993" s="7" t="s">
        <v>9</v>
      </c>
      <c r="D993" s="7" t="s">
        <v>47</v>
      </c>
      <c r="E993" s="7" t="s">
        <v>18</v>
      </c>
      <c r="F993" s="7" t="s">
        <v>23</v>
      </c>
      <c r="G993" s="7" t="s">
        <v>1</v>
      </c>
      <c r="H993" s="7" t="s">
        <v>11</v>
      </c>
      <c r="I993" s="3">
        <v>2</v>
      </c>
      <c r="J993" s="5">
        <v>81.81</v>
      </c>
      <c r="K993" s="6">
        <v>0</v>
      </c>
      <c r="L993" s="5">
        <v>42.54</v>
      </c>
      <c r="M993" s="5">
        <f>I993*J993*(1-K993)</f>
        <v>163.62</v>
      </c>
      <c r="N993" s="5">
        <f>I993*L993</f>
        <v>85.08</v>
      </c>
      <c r="O993" s="5">
        <f>M993-N993</f>
        <v>78.540000000000006</v>
      </c>
      <c r="P993" s="2">
        <f>IFERROR(O993/M993,0)</f>
        <v>0.48001466813348004</v>
      </c>
      <c r="Q993" s="4">
        <f>YEAR(SalesDataTable[[#This Row],[Order Date]])</f>
        <v>2026</v>
      </c>
      <c r="R993" s="2" t="str">
        <f>"Q"&amp;ROUNDUP(MONTH(SalesDataTable[[#This Row],[Order Date]])/3,0)</f>
        <v>Q2</v>
      </c>
      <c r="S993" s="3">
        <f>MONTH(SalesDataTable[[#This Row],[Order Date]])</f>
        <v>6</v>
      </c>
      <c r="T993" s="2" t="str">
        <f>TEXT(SalesDataTable[[#This Row],[Order Date]],"mmm")</f>
        <v>Jun</v>
      </c>
    </row>
    <row r="994" spans="1:20" ht="15.75" x14ac:dyDescent="0.25">
      <c r="A994" s="9" t="s">
        <v>1767</v>
      </c>
      <c r="B994" s="8">
        <v>46177</v>
      </c>
      <c r="C994" s="7" t="s">
        <v>42</v>
      </c>
      <c r="D994" s="7" t="s">
        <v>95</v>
      </c>
      <c r="E994" s="7" t="s">
        <v>18</v>
      </c>
      <c r="F994" s="7" t="s">
        <v>23</v>
      </c>
      <c r="G994" s="7" t="s">
        <v>1</v>
      </c>
      <c r="H994" s="7" t="s">
        <v>0</v>
      </c>
      <c r="I994" s="3">
        <v>2</v>
      </c>
      <c r="J994" s="5">
        <v>50.09</v>
      </c>
      <c r="K994" s="6">
        <v>0</v>
      </c>
      <c r="L994" s="5">
        <v>22.91</v>
      </c>
      <c r="M994" s="5">
        <f>I994*J994*(1-K994)</f>
        <v>100.18</v>
      </c>
      <c r="N994" s="5">
        <f>I994*L994</f>
        <v>45.82</v>
      </c>
      <c r="O994" s="5">
        <f>M994-N994</f>
        <v>54.360000000000007</v>
      </c>
      <c r="P994" s="2">
        <f>IFERROR(O994/M994,0)</f>
        <v>0.54262327809942112</v>
      </c>
      <c r="Q994" s="4">
        <f>YEAR(SalesDataTable[[#This Row],[Order Date]])</f>
        <v>2026</v>
      </c>
      <c r="R994" s="2" t="str">
        <f>"Q"&amp;ROUNDUP(MONTH(SalesDataTable[[#This Row],[Order Date]])/3,0)</f>
        <v>Q2</v>
      </c>
      <c r="S994" s="3">
        <f>MONTH(SalesDataTable[[#This Row],[Order Date]])</f>
        <v>6</v>
      </c>
      <c r="T994" s="2" t="str">
        <f>TEXT(SalesDataTable[[#This Row],[Order Date]],"mmm")</f>
        <v>Jun</v>
      </c>
    </row>
    <row r="995" spans="1:20" ht="15.75" x14ac:dyDescent="0.25">
      <c r="A995" s="9" t="s">
        <v>1766</v>
      </c>
      <c r="B995" s="8">
        <v>46177</v>
      </c>
      <c r="C995" s="7" t="s">
        <v>15</v>
      </c>
      <c r="D995" s="7" t="s">
        <v>61</v>
      </c>
      <c r="E995" s="7" t="s">
        <v>3</v>
      </c>
      <c r="F995" s="7" t="s">
        <v>23</v>
      </c>
      <c r="G995" s="7" t="s">
        <v>22</v>
      </c>
      <c r="H995" s="7" t="s">
        <v>21</v>
      </c>
      <c r="I995" s="3">
        <v>1</v>
      </c>
      <c r="J995" s="5">
        <v>72.38</v>
      </c>
      <c r="K995" s="6">
        <v>0</v>
      </c>
      <c r="L995" s="5">
        <v>32.68</v>
      </c>
      <c r="M995" s="5">
        <f>I995*J995*(1-K995)</f>
        <v>72.38</v>
      </c>
      <c r="N995" s="5">
        <f>I995*L995</f>
        <v>32.68</v>
      </c>
      <c r="O995" s="5">
        <f>M995-N995</f>
        <v>39.699999999999996</v>
      </c>
      <c r="P995" s="2">
        <f>IFERROR(O995/M995,0)</f>
        <v>0.54849405913235694</v>
      </c>
      <c r="Q995" s="4">
        <f>YEAR(SalesDataTable[[#This Row],[Order Date]])</f>
        <v>2026</v>
      </c>
      <c r="R995" s="2" t="str">
        <f>"Q"&amp;ROUNDUP(MONTH(SalesDataTable[[#This Row],[Order Date]])/3,0)</f>
        <v>Q2</v>
      </c>
      <c r="S995" s="3">
        <f>MONTH(SalesDataTable[[#This Row],[Order Date]])</f>
        <v>6</v>
      </c>
      <c r="T995" s="2" t="str">
        <f>TEXT(SalesDataTable[[#This Row],[Order Date]],"mmm")</f>
        <v>Jun</v>
      </c>
    </row>
    <row r="996" spans="1:20" ht="15.75" x14ac:dyDescent="0.25">
      <c r="A996" s="9" t="s">
        <v>1765</v>
      </c>
      <c r="B996" s="8">
        <v>46177</v>
      </c>
      <c r="C996" s="7" t="s">
        <v>9</v>
      </c>
      <c r="D996" s="7" t="s">
        <v>79</v>
      </c>
      <c r="E996" s="7" t="s">
        <v>3</v>
      </c>
      <c r="F996" s="7" t="s">
        <v>2</v>
      </c>
      <c r="G996" s="7" t="s">
        <v>22</v>
      </c>
      <c r="H996" s="7" t="s">
        <v>44</v>
      </c>
      <c r="I996" s="3">
        <v>1</v>
      </c>
      <c r="J996" s="5">
        <v>92.31</v>
      </c>
      <c r="K996" s="6">
        <v>0</v>
      </c>
      <c r="L996" s="5">
        <v>45.58</v>
      </c>
      <c r="M996" s="5">
        <f>I996*J996*(1-K996)</f>
        <v>92.31</v>
      </c>
      <c r="N996" s="5">
        <f>I996*L996</f>
        <v>45.58</v>
      </c>
      <c r="O996" s="5">
        <f>M996-N996</f>
        <v>46.730000000000004</v>
      </c>
      <c r="P996" s="2">
        <f>IFERROR(O996/M996,0)</f>
        <v>0.50622901094139316</v>
      </c>
      <c r="Q996" s="4">
        <f>YEAR(SalesDataTable[[#This Row],[Order Date]])</f>
        <v>2026</v>
      </c>
      <c r="R996" s="2" t="str">
        <f>"Q"&amp;ROUNDUP(MONTH(SalesDataTable[[#This Row],[Order Date]])/3,0)</f>
        <v>Q2</v>
      </c>
      <c r="S996" s="3">
        <f>MONTH(SalesDataTable[[#This Row],[Order Date]])</f>
        <v>6</v>
      </c>
      <c r="T996" s="2" t="str">
        <f>TEXT(SalesDataTable[[#This Row],[Order Date]],"mmm")</f>
        <v>Jun</v>
      </c>
    </row>
    <row r="997" spans="1:20" ht="15.75" x14ac:dyDescent="0.25">
      <c r="A997" s="9" t="s">
        <v>1764</v>
      </c>
      <c r="B997" s="8">
        <v>46177</v>
      </c>
      <c r="C997" s="7" t="s">
        <v>15</v>
      </c>
      <c r="D997" s="7" t="s">
        <v>61</v>
      </c>
      <c r="E997" s="7" t="s">
        <v>60</v>
      </c>
      <c r="F997" s="7" t="s">
        <v>23</v>
      </c>
      <c r="G997" s="7" t="s">
        <v>29</v>
      </c>
      <c r="H997" s="7" t="s">
        <v>39</v>
      </c>
      <c r="I997" s="3">
        <v>12</v>
      </c>
      <c r="J997" s="5">
        <v>47.6</v>
      </c>
      <c r="K997" s="6">
        <v>0.15</v>
      </c>
      <c r="L997" s="5">
        <v>18.670000000000002</v>
      </c>
      <c r="M997" s="5">
        <f>I997*J997*(1-K997)</f>
        <v>485.52000000000004</v>
      </c>
      <c r="N997" s="5">
        <f>I997*L997</f>
        <v>224.04000000000002</v>
      </c>
      <c r="O997" s="5">
        <f>M997-N997</f>
        <v>261.48</v>
      </c>
      <c r="P997" s="2">
        <f>IFERROR(O997/M997,0)</f>
        <v>0.53855659911023235</v>
      </c>
      <c r="Q997" s="4">
        <f>YEAR(SalesDataTable[[#This Row],[Order Date]])</f>
        <v>2026</v>
      </c>
      <c r="R997" s="2" t="str">
        <f>"Q"&amp;ROUNDUP(MONTH(SalesDataTable[[#This Row],[Order Date]])/3,0)</f>
        <v>Q2</v>
      </c>
      <c r="S997" s="3">
        <f>MONTH(SalesDataTable[[#This Row],[Order Date]])</f>
        <v>6</v>
      </c>
      <c r="T997" s="2" t="str">
        <f>TEXT(SalesDataTable[[#This Row],[Order Date]],"mmm")</f>
        <v>Jun</v>
      </c>
    </row>
    <row r="998" spans="1:20" ht="15.75" x14ac:dyDescent="0.25">
      <c r="A998" s="9" t="s">
        <v>1763</v>
      </c>
      <c r="B998" s="8">
        <v>46177</v>
      </c>
      <c r="C998" s="7" t="s">
        <v>9</v>
      </c>
      <c r="D998" s="7" t="s">
        <v>47</v>
      </c>
      <c r="E998" s="7" t="s">
        <v>3</v>
      </c>
      <c r="F998" s="7" t="s">
        <v>23</v>
      </c>
      <c r="G998" s="7" t="s">
        <v>29</v>
      </c>
      <c r="H998" s="7" t="s">
        <v>39</v>
      </c>
      <c r="I998" s="3">
        <v>1</v>
      </c>
      <c r="J998" s="5">
        <v>45.5</v>
      </c>
      <c r="K998" s="6">
        <v>0.05</v>
      </c>
      <c r="L998" s="5">
        <v>18.89</v>
      </c>
      <c r="M998" s="5">
        <f>I998*J998*(1-K998)</f>
        <v>43.225000000000001</v>
      </c>
      <c r="N998" s="5">
        <f>I998*L998</f>
        <v>18.89</v>
      </c>
      <c r="O998" s="5">
        <f>M998-N998</f>
        <v>24.335000000000001</v>
      </c>
      <c r="P998" s="2">
        <f>IFERROR(O998/M998,0)</f>
        <v>0.56298438403701567</v>
      </c>
      <c r="Q998" s="4">
        <f>YEAR(SalesDataTable[[#This Row],[Order Date]])</f>
        <v>2026</v>
      </c>
      <c r="R998" s="2" t="str">
        <f>"Q"&amp;ROUNDUP(MONTH(SalesDataTable[[#This Row],[Order Date]])/3,0)</f>
        <v>Q2</v>
      </c>
      <c r="S998" s="3">
        <f>MONTH(SalesDataTable[[#This Row],[Order Date]])</f>
        <v>6</v>
      </c>
      <c r="T998" s="2" t="str">
        <f>TEXT(SalesDataTable[[#This Row],[Order Date]],"mmm")</f>
        <v>Jun</v>
      </c>
    </row>
    <row r="999" spans="1:20" ht="15.75" x14ac:dyDescent="0.25">
      <c r="A999" s="9" t="s">
        <v>1762</v>
      </c>
      <c r="B999" s="8">
        <v>46177</v>
      </c>
      <c r="C999" s="7" t="s">
        <v>5</v>
      </c>
      <c r="D999" s="7" t="s">
        <v>69</v>
      </c>
      <c r="E999" s="7" t="s">
        <v>3</v>
      </c>
      <c r="F999" s="7" t="s">
        <v>23</v>
      </c>
      <c r="G999" s="7" t="s">
        <v>34</v>
      </c>
      <c r="H999" s="7" t="s">
        <v>74</v>
      </c>
      <c r="I999" s="3">
        <v>1</v>
      </c>
      <c r="J999" s="5">
        <v>35.99</v>
      </c>
      <c r="K999" s="6">
        <v>0</v>
      </c>
      <c r="L999" s="5">
        <v>14.05</v>
      </c>
      <c r="M999" s="5">
        <f>I999*J999*(1-K999)</f>
        <v>35.99</v>
      </c>
      <c r="N999" s="5">
        <f>I999*L999</f>
        <v>14.05</v>
      </c>
      <c r="O999" s="5">
        <f>M999-N999</f>
        <v>21.94</v>
      </c>
      <c r="P999" s="2">
        <f>IFERROR(O999/M999,0)</f>
        <v>0.60961378160600166</v>
      </c>
      <c r="Q999" s="4">
        <f>YEAR(SalesDataTable[[#This Row],[Order Date]])</f>
        <v>2026</v>
      </c>
      <c r="R999" s="2" t="str">
        <f>"Q"&amp;ROUNDUP(MONTH(SalesDataTable[[#This Row],[Order Date]])/3,0)</f>
        <v>Q2</v>
      </c>
      <c r="S999" s="3">
        <f>MONTH(SalesDataTable[[#This Row],[Order Date]])</f>
        <v>6</v>
      </c>
      <c r="T999" s="2" t="str">
        <f>TEXT(SalesDataTable[[#This Row],[Order Date]],"mmm")</f>
        <v>Jun</v>
      </c>
    </row>
    <row r="1000" spans="1:20" ht="15.75" x14ac:dyDescent="0.25">
      <c r="A1000" s="9" t="s">
        <v>1761</v>
      </c>
      <c r="B1000" s="8">
        <v>46177</v>
      </c>
      <c r="C1000" s="7" t="s">
        <v>9</v>
      </c>
      <c r="D1000" s="7" t="s">
        <v>8</v>
      </c>
      <c r="E1000" s="7" t="s">
        <v>18</v>
      </c>
      <c r="F1000" s="7" t="s">
        <v>23</v>
      </c>
      <c r="G1000" s="7" t="s">
        <v>34</v>
      </c>
      <c r="H1000" s="7" t="s">
        <v>121</v>
      </c>
      <c r="I1000" s="3">
        <v>1</v>
      </c>
      <c r="J1000" s="5">
        <v>122.55</v>
      </c>
      <c r="K1000" s="6">
        <v>0</v>
      </c>
      <c r="L1000" s="5">
        <v>68.97</v>
      </c>
      <c r="M1000" s="5">
        <f>I1000*J1000*(1-K1000)</f>
        <v>122.55</v>
      </c>
      <c r="N1000" s="5">
        <f>I1000*L1000</f>
        <v>68.97</v>
      </c>
      <c r="O1000" s="5">
        <f>M1000-N1000</f>
        <v>53.58</v>
      </c>
      <c r="P1000" s="2">
        <f>IFERROR(O1000/M1000,0)</f>
        <v>0.43720930232558142</v>
      </c>
      <c r="Q1000" s="4">
        <f>YEAR(SalesDataTable[[#This Row],[Order Date]])</f>
        <v>2026</v>
      </c>
      <c r="R1000" s="2" t="str">
        <f>"Q"&amp;ROUNDUP(MONTH(SalesDataTable[[#This Row],[Order Date]])/3,0)</f>
        <v>Q2</v>
      </c>
      <c r="S1000" s="3">
        <f>MONTH(SalesDataTable[[#This Row],[Order Date]])</f>
        <v>6</v>
      </c>
      <c r="T1000" s="2" t="str">
        <f>TEXT(SalesDataTable[[#This Row],[Order Date]],"mmm")</f>
        <v>Jun</v>
      </c>
    </row>
    <row r="1001" spans="1:20" ht="15.75" x14ac:dyDescent="0.25">
      <c r="A1001" s="9" t="s">
        <v>1760</v>
      </c>
      <c r="B1001" s="8">
        <v>46177</v>
      </c>
      <c r="C1001" s="7" t="s">
        <v>15</v>
      </c>
      <c r="D1001" s="7" t="s">
        <v>61</v>
      </c>
      <c r="E1001" s="7" t="s">
        <v>3</v>
      </c>
      <c r="F1001" s="7" t="s">
        <v>2</v>
      </c>
      <c r="G1001" s="7" t="s">
        <v>34</v>
      </c>
      <c r="H1001" s="7" t="s">
        <v>121</v>
      </c>
      <c r="I1001" s="3">
        <v>3</v>
      </c>
      <c r="J1001" s="5">
        <v>126.22</v>
      </c>
      <c r="K1001" s="6">
        <v>0</v>
      </c>
      <c r="L1001" s="5">
        <v>69.599999999999994</v>
      </c>
      <c r="M1001" s="5">
        <f>I1001*J1001*(1-K1001)</f>
        <v>378.65999999999997</v>
      </c>
      <c r="N1001" s="5">
        <f>I1001*L1001</f>
        <v>208.79999999999998</v>
      </c>
      <c r="O1001" s="5">
        <f>M1001-N1001</f>
        <v>169.85999999999999</v>
      </c>
      <c r="P1001" s="2">
        <f>IFERROR(O1001/M1001,0)</f>
        <v>0.4485818412295991</v>
      </c>
      <c r="Q1001" s="4">
        <f>YEAR(SalesDataTable[[#This Row],[Order Date]])</f>
        <v>2026</v>
      </c>
      <c r="R1001" s="2" t="str">
        <f>"Q"&amp;ROUNDUP(MONTH(SalesDataTable[[#This Row],[Order Date]])/3,0)</f>
        <v>Q2</v>
      </c>
      <c r="S1001" s="3">
        <f>MONTH(SalesDataTable[[#This Row],[Order Date]])</f>
        <v>6</v>
      </c>
      <c r="T1001" s="2" t="str">
        <f>TEXT(SalesDataTable[[#This Row],[Order Date]],"mmm")</f>
        <v>Jun</v>
      </c>
    </row>
    <row r="1002" spans="1:20" ht="15.75" x14ac:dyDescent="0.25">
      <c r="A1002" s="9" t="s">
        <v>1759</v>
      </c>
      <c r="B1002" s="8">
        <v>46178</v>
      </c>
      <c r="C1002" s="7" t="s">
        <v>42</v>
      </c>
      <c r="D1002" s="7" t="s">
        <v>41</v>
      </c>
      <c r="E1002" s="7" t="s">
        <v>13</v>
      </c>
      <c r="F1002" s="7" t="s">
        <v>23</v>
      </c>
      <c r="G1002" s="7" t="s">
        <v>22</v>
      </c>
      <c r="H1002" s="7" t="s">
        <v>44</v>
      </c>
      <c r="I1002" s="3">
        <v>6</v>
      </c>
      <c r="J1002" s="5">
        <v>91.98</v>
      </c>
      <c r="K1002" s="6">
        <v>0.05</v>
      </c>
      <c r="L1002" s="5">
        <v>46.46</v>
      </c>
      <c r="M1002" s="5">
        <f>I1002*J1002*(1-K1002)</f>
        <v>524.28599999999994</v>
      </c>
      <c r="N1002" s="5">
        <f>I1002*L1002</f>
        <v>278.76</v>
      </c>
      <c r="O1002" s="5">
        <f>M1002-N1002</f>
        <v>245.52599999999995</v>
      </c>
      <c r="P1002" s="2">
        <f>IFERROR(O1002/M1002,0)</f>
        <v>0.46830546686350577</v>
      </c>
      <c r="Q1002" s="4">
        <f>YEAR(SalesDataTable[[#This Row],[Order Date]])</f>
        <v>2026</v>
      </c>
      <c r="R1002" s="2" t="str">
        <f>"Q"&amp;ROUNDUP(MONTH(SalesDataTable[[#This Row],[Order Date]])/3,0)</f>
        <v>Q2</v>
      </c>
      <c r="S1002" s="3">
        <f>MONTH(SalesDataTable[[#This Row],[Order Date]])</f>
        <v>6</v>
      </c>
      <c r="T1002" s="2" t="str">
        <f>TEXT(SalesDataTable[[#This Row],[Order Date]],"mmm")</f>
        <v>Jun</v>
      </c>
    </row>
    <row r="1003" spans="1:20" ht="15.75" x14ac:dyDescent="0.25">
      <c r="A1003" s="9" t="s">
        <v>1758</v>
      </c>
      <c r="B1003" s="8">
        <v>46178</v>
      </c>
      <c r="C1003" s="7" t="s">
        <v>5</v>
      </c>
      <c r="D1003" s="7" t="s">
        <v>69</v>
      </c>
      <c r="E1003" s="7" t="s">
        <v>3</v>
      </c>
      <c r="F1003" s="7" t="s">
        <v>12</v>
      </c>
      <c r="G1003" s="7" t="s">
        <v>26</v>
      </c>
      <c r="H1003" s="7" t="s">
        <v>50</v>
      </c>
      <c r="I1003" s="3">
        <v>1</v>
      </c>
      <c r="J1003" s="5">
        <v>125.32</v>
      </c>
      <c r="K1003" s="6">
        <v>0</v>
      </c>
      <c r="L1003" s="5">
        <v>59.03</v>
      </c>
      <c r="M1003" s="5">
        <f>I1003*J1003*(1-K1003)</f>
        <v>125.32</v>
      </c>
      <c r="N1003" s="5">
        <f>I1003*L1003</f>
        <v>59.03</v>
      </c>
      <c r="O1003" s="5">
        <f>M1003-N1003</f>
        <v>66.289999999999992</v>
      </c>
      <c r="P1003" s="2">
        <f>IFERROR(O1003/M1003,0)</f>
        <v>0.52896584743057773</v>
      </c>
      <c r="Q1003" s="4">
        <f>YEAR(SalesDataTable[[#This Row],[Order Date]])</f>
        <v>2026</v>
      </c>
      <c r="R1003" s="2" t="str">
        <f>"Q"&amp;ROUNDUP(MONTH(SalesDataTable[[#This Row],[Order Date]])/3,0)</f>
        <v>Q2</v>
      </c>
      <c r="S1003" s="3">
        <f>MONTH(SalesDataTable[[#This Row],[Order Date]])</f>
        <v>6</v>
      </c>
      <c r="T1003" s="2" t="str">
        <f>TEXT(SalesDataTable[[#This Row],[Order Date]],"mmm")</f>
        <v>Jun</v>
      </c>
    </row>
    <row r="1004" spans="1:20" ht="15.75" x14ac:dyDescent="0.25">
      <c r="A1004" s="9" t="s">
        <v>1757</v>
      </c>
      <c r="B1004" s="8">
        <v>46178</v>
      </c>
      <c r="C1004" s="7" t="s">
        <v>15</v>
      </c>
      <c r="D1004" s="7" t="s">
        <v>61</v>
      </c>
      <c r="E1004" s="7" t="s">
        <v>18</v>
      </c>
      <c r="F1004" s="7" t="s">
        <v>23</v>
      </c>
      <c r="G1004" s="7" t="s">
        <v>29</v>
      </c>
      <c r="H1004" s="7" t="s">
        <v>88</v>
      </c>
      <c r="I1004" s="3">
        <v>2</v>
      </c>
      <c r="J1004" s="5">
        <v>167.26</v>
      </c>
      <c r="K1004" s="6">
        <v>0</v>
      </c>
      <c r="L1004" s="5">
        <v>89.65</v>
      </c>
      <c r="M1004" s="5">
        <f>I1004*J1004*(1-K1004)</f>
        <v>334.52</v>
      </c>
      <c r="N1004" s="5">
        <f>I1004*L1004</f>
        <v>179.3</v>
      </c>
      <c r="O1004" s="5">
        <f>M1004-N1004</f>
        <v>155.21999999999997</v>
      </c>
      <c r="P1004" s="2">
        <f>IFERROR(O1004/M1004,0)</f>
        <v>0.46400813105344968</v>
      </c>
      <c r="Q1004" s="4">
        <f>YEAR(SalesDataTable[[#This Row],[Order Date]])</f>
        <v>2026</v>
      </c>
      <c r="R1004" s="2" t="str">
        <f>"Q"&amp;ROUNDUP(MONTH(SalesDataTable[[#This Row],[Order Date]])/3,0)</f>
        <v>Q2</v>
      </c>
      <c r="S1004" s="3">
        <f>MONTH(SalesDataTable[[#This Row],[Order Date]])</f>
        <v>6</v>
      </c>
      <c r="T1004" s="2" t="str">
        <f>TEXT(SalesDataTable[[#This Row],[Order Date]],"mmm")</f>
        <v>Jun</v>
      </c>
    </row>
    <row r="1005" spans="1:20" ht="15.75" x14ac:dyDescent="0.25">
      <c r="A1005" s="9" t="s">
        <v>1756</v>
      </c>
      <c r="B1005" s="8">
        <v>46178</v>
      </c>
      <c r="C1005" s="7" t="s">
        <v>42</v>
      </c>
      <c r="D1005" s="7" t="s">
        <v>95</v>
      </c>
      <c r="E1005" s="7" t="s">
        <v>18</v>
      </c>
      <c r="F1005" s="7" t="s">
        <v>23</v>
      </c>
      <c r="G1005" s="7" t="s">
        <v>1</v>
      </c>
      <c r="H1005" s="7" t="s">
        <v>11</v>
      </c>
      <c r="I1005" s="3">
        <v>1</v>
      </c>
      <c r="J1005" s="5">
        <v>80.19</v>
      </c>
      <c r="K1005" s="6">
        <v>0</v>
      </c>
      <c r="L1005" s="5">
        <v>42.18</v>
      </c>
      <c r="M1005" s="5">
        <f>I1005*J1005*(1-K1005)</f>
        <v>80.19</v>
      </c>
      <c r="N1005" s="5">
        <f>I1005*L1005</f>
        <v>42.18</v>
      </c>
      <c r="O1005" s="5">
        <f>M1005-N1005</f>
        <v>38.01</v>
      </c>
      <c r="P1005" s="2">
        <f>IFERROR(O1005/M1005,0)</f>
        <v>0.47399925177702956</v>
      </c>
      <c r="Q1005" s="4">
        <f>YEAR(SalesDataTable[[#This Row],[Order Date]])</f>
        <v>2026</v>
      </c>
      <c r="R1005" s="2" t="str">
        <f>"Q"&amp;ROUNDUP(MONTH(SalesDataTable[[#This Row],[Order Date]])/3,0)</f>
        <v>Q2</v>
      </c>
      <c r="S1005" s="3">
        <f>MONTH(SalesDataTable[[#This Row],[Order Date]])</f>
        <v>6</v>
      </c>
      <c r="T1005" s="2" t="str">
        <f>TEXT(SalesDataTable[[#This Row],[Order Date]],"mmm")</f>
        <v>Jun</v>
      </c>
    </row>
    <row r="1006" spans="1:20" ht="15.75" x14ac:dyDescent="0.25">
      <c r="A1006" s="9" t="s">
        <v>1755</v>
      </c>
      <c r="B1006" s="8">
        <v>46178</v>
      </c>
      <c r="C1006" s="7" t="s">
        <v>42</v>
      </c>
      <c r="D1006" s="7" t="s">
        <v>41</v>
      </c>
      <c r="E1006" s="7" t="s">
        <v>3</v>
      </c>
      <c r="F1006" s="7" t="s">
        <v>2</v>
      </c>
      <c r="G1006" s="7" t="s">
        <v>1</v>
      </c>
      <c r="H1006" s="7" t="s">
        <v>0</v>
      </c>
      <c r="I1006" s="3">
        <v>1</v>
      </c>
      <c r="J1006" s="5">
        <v>49.86</v>
      </c>
      <c r="K1006" s="6">
        <v>0</v>
      </c>
      <c r="L1006" s="5">
        <v>22.72</v>
      </c>
      <c r="M1006" s="5">
        <f>I1006*J1006*(1-K1006)</f>
        <v>49.86</v>
      </c>
      <c r="N1006" s="5">
        <f>I1006*L1006</f>
        <v>22.72</v>
      </c>
      <c r="O1006" s="5">
        <f>M1006-N1006</f>
        <v>27.14</v>
      </c>
      <c r="P1006" s="2">
        <f>IFERROR(O1006/M1006,0)</f>
        <v>0.5443241075010028</v>
      </c>
      <c r="Q1006" s="4">
        <f>YEAR(SalesDataTable[[#This Row],[Order Date]])</f>
        <v>2026</v>
      </c>
      <c r="R1006" s="2" t="str">
        <f>"Q"&amp;ROUNDUP(MONTH(SalesDataTable[[#This Row],[Order Date]])/3,0)</f>
        <v>Q2</v>
      </c>
      <c r="S1006" s="3">
        <f>MONTH(SalesDataTable[[#This Row],[Order Date]])</f>
        <v>6</v>
      </c>
      <c r="T1006" s="2" t="str">
        <f>TEXT(SalesDataTable[[#This Row],[Order Date]],"mmm")</f>
        <v>Jun</v>
      </c>
    </row>
    <row r="1007" spans="1:20" ht="15.75" x14ac:dyDescent="0.25">
      <c r="A1007" s="9" t="s">
        <v>1754</v>
      </c>
      <c r="B1007" s="8">
        <v>46178</v>
      </c>
      <c r="C1007" s="7" t="s">
        <v>5</v>
      </c>
      <c r="D1007" s="7" t="s">
        <v>4</v>
      </c>
      <c r="E1007" s="7" t="s">
        <v>13</v>
      </c>
      <c r="F1007" s="7" t="s">
        <v>2</v>
      </c>
      <c r="G1007" s="7" t="s">
        <v>26</v>
      </c>
      <c r="H1007" s="7" t="s">
        <v>25</v>
      </c>
      <c r="I1007" s="3">
        <v>2</v>
      </c>
      <c r="J1007" s="5">
        <v>195.51</v>
      </c>
      <c r="K1007" s="6">
        <v>0</v>
      </c>
      <c r="L1007" s="5">
        <v>102.97</v>
      </c>
      <c r="M1007" s="5">
        <f>I1007*J1007*(1-K1007)</f>
        <v>391.02</v>
      </c>
      <c r="N1007" s="5">
        <f>I1007*L1007</f>
        <v>205.94</v>
      </c>
      <c r="O1007" s="5">
        <f>M1007-N1007</f>
        <v>185.07999999999998</v>
      </c>
      <c r="P1007" s="2">
        <f>IFERROR(O1007/M1007,0)</f>
        <v>0.47332617257429288</v>
      </c>
      <c r="Q1007" s="4">
        <f>YEAR(SalesDataTable[[#This Row],[Order Date]])</f>
        <v>2026</v>
      </c>
      <c r="R1007" s="2" t="str">
        <f>"Q"&amp;ROUNDUP(MONTH(SalesDataTable[[#This Row],[Order Date]])/3,0)</f>
        <v>Q2</v>
      </c>
      <c r="S1007" s="3">
        <f>MONTH(SalesDataTable[[#This Row],[Order Date]])</f>
        <v>6</v>
      </c>
      <c r="T1007" s="2" t="str">
        <f>TEXT(SalesDataTable[[#This Row],[Order Date]],"mmm")</f>
        <v>Jun</v>
      </c>
    </row>
    <row r="1008" spans="1:20" ht="15.75" x14ac:dyDescent="0.25">
      <c r="A1008" s="9" t="s">
        <v>1753</v>
      </c>
      <c r="B1008" s="8">
        <v>46179</v>
      </c>
      <c r="C1008" s="7" t="s">
        <v>42</v>
      </c>
      <c r="D1008" s="7" t="s">
        <v>95</v>
      </c>
      <c r="E1008" s="7" t="s">
        <v>13</v>
      </c>
      <c r="F1008" s="7" t="s">
        <v>2</v>
      </c>
      <c r="G1008" s="7" t="s">
        <v>34</v>
      </c>
      <c r="H1008" s="7" t="s">
        <v>83</v>
      </c>
      <c r="I1008" s="3">
        <v>1</v>
      </c>
      <c r="J1008" s="5">
        <v>39.61</v>
      </c>
      <c r="K1008" s="6">
        <v>0</v>
      </c>
      <c r="L1008" s="5">
        <v>14.75</v>
      </c>
      <c r="M1008" s="5">
        <f>I1008*J1008*(1-K1008)</f>
        <v>39.61</v>
      </c>
      <c r="N1008" s="5">
        <f>I1008*L1008</f>
        <v>14.75</v>
      </c>
      <c r="O1008" s="5">
        <f>M1008-N1008</f>
        <v>24.86</v>
      </c>
      <c r="P1008" s="2">
        <f>IFERROR(O1008/M1008,0)</f>
        <v>0.62761928805857103</v>
      </c>
      <c r="Q1008" s="4">
        <f>YEAR(SalesDataTable[[#This Row],[Order Date]])</f>
        <v>2026</v>
      </c>
      <c r="R1008" s="2" t="str">
        <f>"Q"&amp;ROUNDUP(MONTH(SalesDataTable[[#This Row],[Order Date]])/3,0)</f>
        <v>Q2</v>
      </c>
      <c r="S1008" s="3">
        <f>MONTH(SalesDataTable[[#This Row],[Order Date]])</f>
        <v>6</v>
      </c>
      <c r="T1008" s="2" t="str">
        <f>TEXT(SalesDataTable[[#This Row],[Order Date]],"mmm")</f>
        <v>Jun</v>
      </c>
    </row>
    <row r="1009" spans="1:20" ht="15.75" x14ac:dyDescent="0.25">
      <c r="A1009" s="9" t="s">
        <v>1752</v>
      </c>
      <c r="B1009" s="8">
        <v>46179</v>
      </c>
      <c r="C1009" s="7" t="s">
        <v>9</v>
      </c>
      <c r="D1009" s="7" t="s">
        <v>79</v>
      </c>
      <c r="E1009" s="7" t="s">
        <v>13</v>
      </c>
      <c r="F1009" s="7" t="s">
        <v>23</v>
      </c>
      <c r="G1009" s="7" t="s">
        <v>22</v>
      </c>
      <c r="H1009" s="7" t="s">
        <v>21</v>
      </c>
      <c r="I1009" s="3">
        <v>1</v>
      </c>
      <c r="J1009" s="5">
        <v>70.86</v>
      </c>
      <c r="K1009" s="6">
        <v>0</v>
      </c>
      <c r="L1009" s="5">
        <v>31.47</v>
      </c>
      <c r="M1009" s="5">
        <f>I1009*J1009*(1-K1009)</f>
        <v>70.86</v>
      </c>
      <c r="N1009" s="5">
        <f>I1009*L1009</f>
        <v>31.47</v>
      </c>
      <c r="O1009" s="5">
        <f>M1009-N1009</f>
        <v>39.39</v>
      </c>
      <c r="P1009" s="2">
        <f>IFERROR(O1009/M1009,0)</f>
        <v>0.55588484335309063</v>
      </c>
      <c r="Q1009" s="4">
        <f>YEAR(SalesDataTable[[#This Row],[Order Date]])</f>
        <v>2026</v>
      </c>
      <c r="R1009" s="2" t="str">
        <f>"Q"&amp;ROUNDUP(MONTH(SalesDataTable[[#This Row],[Order Date]])/3,0)</f>
        <v>Q2</v>
      </c>
      <c r="S1009" s="3">
        <f>MONTH(SalesDataTable[[#This Row],[Order Date]])</f>
        <v>6</v>
      </c>
      <c r="T1009" s="2" t="str">
        <f>TEXT(SalesDataTable[[#This Row],[Order Date]],"mmm")</f>
        <v>Jun</v>
      </c>
    </row>
    <row r="1010" spans="1:20" ht="15.75" x14ac:dyDescent="0.25">
      <c r="A1010" s="9" t="s">
        <v>1751</v>
      </c>
      <c r="B1010" s="8">
        <v>46179</v>
      </c>
      <c r="C1010" s="7" t="s">
        <v>15</v>
      </c>
      <c r="D1010" s="7" t="s">
        <v>14</v>
      </c>
      <c r="E1010" s="7" t="s">
        <v>60</v>
      </c>
      <c r="F1010" s="7" t="s">
        <v>23</v>
      </c>
      <c r="G1010" s="7" t="s">
        <v>34</v>
      </c>
      <c r="H1010" s="7" t="s">
        <v>83</v>
      </c>
      <c r="I1010" s="3">
        <v>8</v>
      </c>
      <c r="J1010" s="5">
        <v>40.46</v>
      </c>
      <c r="K1010" s="6">
        <v>0.2</v>
      </c>
      <c r="L1010" s="5">
        <v>14.7</v>
      </c>
      <c r="M1010" s="5">
        <f>I1010*J1010*(1-K1010)</f>
        <v>258.94400000000002</v>
      </c>
      <c r="N1010" s="5">
        <f>I1010*L1010</f>
        <v>117.6</v>
      </c>
      <c r="O1010" s="5">
        <f>M1010-N1010</f>
        <v>141.34400000000002</v>
      </c>
      <c r="P1010" s="2">
        <f>IFERROR(O1010/M1010,0)</f>
        <v>0.54584775086505199</v>
      </c>
      <c r="Q1010" s="4">
        <f>YEAR(SalesDataTable[[#This Row],[Order Date]])</f>
        <v>2026</v>
      </c>
      <c r="R1010" s="2" t="str">
        <f>"Q"&amp;ROUNDUP(MONTH(SalesDataTable[[#This Row],[Order Date]])/3,0)</f>
        <v>Q2</v>
      </c>
      <c r="S1010" s="3">
        <f>MONTH(SalesDataTable[[#This Row],[Order Date]])</f>
        <v>6</v>
      </c>
      <c r="T1010" s="2" t="str">
        <f>TEXT(SalesDataTable[[#This Row],[Order Date]],"mmm")</f>
        <v>Jun</v>
      </c>
    </row>
    <row r="1011" spans="1:20" ht="15.75" x14ac:dyDescent="0.25">
      <c r="A1011" s="9" t="s">
        <v>1750</v>
      </c>
      <c r="B1011" s="8">
        <v>46179</v>
      </c>
      <c r="C1011" s="7" t="s">
        <v>5</v>
      </c>
      <c r="D1011" s="7" t="s">
        <v>69</v>
      </c>
      <c r="E1011" s="7" t="s">
        <v>3</v>
      </c>
      <c r="F1011" s="7" t="s">
        <v>2</v>
      </c>
      <c r="G1011" s="7" t="s">
        <v>29</v>
      </c>
      <c r="H1011" s="7" t="s">
        <v>72</v>
      </c>
      <c r="I1011" s="3">
        <v>1</v>
      </c>
      <c r="J1011" s="5">
        <v>131.79</v>
      </c>
      <c r="K1011" s="6">
        <v>0</v>
      </c>
      <c r="L1011" s="5">
        <v>68.22</v>
      </c>
      <c r="M1011" s="5">
        <f>I1011*J1011*(1-K1011)</f>
        <v>131.79</v>
      </c>
      <c r="N1011" s="5">
        <f>I1011*L1011</f>
        <v>68.22</v>
      </c>
      <c r="O1011" s="5">
        <f>M1011-N1011</f>
        <v>63.569999999999993</v>
      </c>
      <c r="P1011" s="2">
        <f>IFERROR(O1011/M1011,0)</f>
        <v>0.48235829729114499</v>
      </c>
      <c r="Q1011" s="4">
        <f>YEAR(SalesDataTable[[#This Row],[Order Date]])</f>
        <v>2026</v>
      </c>
      <c r="R1011" s="2" t="str">
        <f>"Q"&amp;ROUNDUP(MONTH(SalesDataTable[[#This Row],[Order Date]])/3,0)</f>
        <v>Q2</v>
      </c>
      <c r="S1011" s="3">
        <f>MONTH(SalesDataTable[[#This Row],[Order Date]])</f>
        <v>6</v>
      </c>
      <c r="T1011" s="2" t="str">
        <f>TEXT(SalesDataTable[[#This Row],[Order Date]],"mmm")</f>
        <v>Jun</v>
      </c>
    </row>
    <row r="1012" spans="1:20" ht="15.75" x14ac:dyDescent="0.25">
      <c r="A1012" s="9" t="s">
        <v>1749</v>
      </c>
      <c r="B1012" s="8">
        <v>46179</v>
      </c>
      <c r="C1012" s="7" t="s">
        <v>5</v>
      </c>
      <c r="D1012" s="7" t="s">
        <v>4</v>
      </c>
      <c r="E1012" s="7" t="s">
        <v>60</v>
      </c>
      <c r="F1012" s="7" t="s">
        <v>23</v>
      </c>
      <c r="G1012" s="7" t="s">
        <v>26</v>
      </c>
      <c r="H1012" s="7" t="s">
        <v>56</v>
      </c>
      <c r="I1012" s="3">
        <v>12</v>
      </c>
      <c r="J1012" s="5">
        <v>338.45</v>
      </c>
      <c r="K1012" s="6">
        <v>0.1</v>
      </c>
      <c r="L1012" s="5">
        <v>196.78</v>
      </c>
      <c r="M1012" s="5">
        <f>I1012*J1012*(1-K1012)</f>
        <v>3655.2599999999998</v>
      </c>
      <c r="N1012" s="5">
        <f>I1012*L1012</f>
        <v>2361.36</v>
      </c>
      <c r="O1012" s="5">
        <f>M1012-N1012</f>
        <v>1293.8999999999996</v>
      </c>
      <c r="P1012" s="2">
        <f>IFERROR(O1012/M1012,0)</f>
        <v>0.35398302719915947</v>
      </c>
      <c r="Q1012" s="4">
        <f>YEAR(SalesDataTable[[#This Row],[Order Date]])</f>
        <v>2026</v>
      </c>
      <c r="R1012" s="2" t="str">
        <f>"Q"&amp;ROUNDUP(MONTH(SalesDataTable[[#This Row],[Order Date]])/3,0)</f>
        <v>Q2</v>
      </c>
      <c r="S1012" s="3">
        <f>MONTH(SalesDataTable[[#This Row],[Order Date]])</f>
        <v>6</v>
      </c>
      <c r="T1012" s="2" t="str">
        <f>TEXT(SalesDataTable[[#This Row],[Order Date]],"mmm")</f>
        <v>Jun</v>
      </c>
    </row>
    <row r="1013" spans="1:20" ht="15.75" x14ac:dyDescent="0.25">
      <c r="A1013" s="9" t="s">
        <v>1748</v>
      </c>
      <c r="B1013" s="8">
        <v>46179</v>
      </c>
      <c r="C1013" s="7" t="s">
        <v>5</v>
      </c>
      <c r="D1013" s="7" t="s">
        <v>114</v>
      </c>
      <c r="E1013" s="7" t="s">
        <v>13</v>
      </c>
      <c r="F1013" s="7" t="s">
        <v>23</v>
      </c>
      <c r="G1013" s="7" t="s">
        <v>34</v>
      </c>
      <c r="H1013" s="7" t="s">
        <v>83</v>
      </c>
      <c r="I1013" s="3">
        <v>2</v>
      </c>
      <c r="J1013" s="5">
        <v>40.99</v>
      </c>
      <c r="K1013" s="6">
        <v>0</v>
      </c>
      <c r="L1013" s="5">
        <v>14.53</v>
      </c>
      <c r="M1013" s="5">
        <f>I1013*J1013*(1-K1013)</f>
        <v>81.98</v>
      </c>
      <c r="N1013" s="5">
        <f>I1013*L1013</f>
        <v>29.06</v>
      </c>
      <c r="O1013" s="5">
        <f>M1013-N1013</f>
        <v>52.92</v>
      </c>
      <c r="P1013" s="2">
        <f>IFERROR(O1013/M1013,0)</f>
        <v>0.64552329836545497</v>
      </c>
      <c r="Q1013" s="4">
        <f>YEAR(SalesDataTable[[#This Row],[Order Date]])</f>
        <v>2026</v>
      </c>
      <c r="R1013" s="2" t="str">
        <f>"Q"&amp;ROUNDUP(MONTH(SalesDataTable[[#This Row],[Order Date]])/3,0)</f>
        <v>Q2</v>
      </c>
      <c r="S1013" s="3">
        <f>MONTH(SalesDataTable[[#This Row],[Order Date]])</f>
        <v>6</v>
      </c>
      <c r="T1013" s="2" t="str">
        <f>TEXT(SalesDataTable[[#This Row],[Order Date]],"mmm")</f>
        <v>Jun</v>
      </c>
    </row>
    <row r="1014" spans="1:20" ht="15.75" x14ac:dyDescent="0.25">
      <c r="A1014" s="9" t="s">
        <v>1747</v>
      </c>
      <c r="B1014" s="8">
        <v>46179</v>
      </c>
      <c r="C1014" s="7" t="s">
        <v>9</v>
      </c>
      <c r="D1014" s="7" t="s">
        <v>8</v>
      </c>
      <c r="E1014" s="7" t="s">
        <v>13</v>
      </c>
      <c r="F1014" s="7" t="s">
        <v>23</v>
      </c>
      <c r="G1014" s="7" t="s">
        <v>1</v>
      </c>
      <c r="H1014" s="7" t="s">
        <v>7</v>
      </c>
      <c r="I1014" s="3">
        <v>1</v>
      </c>
      <c r="J1014" s="5">
        <v>101.85</v>
      </c>
      <c r="K1014" s="6">
        <v>0</v>
      </c>
      <c r="L1014" s="5">
        <v>51.59</v>
      </c>
      <c r="M1014" s="5">
        <f>I1014*J1014*(1-K1014)</f>
        <v>101.85</v>
      </c>
      <c r="N1014" s="5">
        <f>I1014*L1014</f>
        <v>51.59</v>
      </c>
      <c r="O1014" s="5">
        <f>M1014-N1014</f>
        <v>50.259999999999991</v>
      </c>
      <c r="P1014" s="2">
        <f>IFERROR(O1014/M1014,0)</f>
        <v>0.49347079037800679</v>
      </c>
      <c r="Q1014" s="4">
        <f>YEAR(SalesDataTable[[#This Row],[Order Date]])</f>
        <v>2026</v>
      </c>
      <c r="R1014" s="2" t="str">
        <f>"Q"&amp;ROUNDUP(MONTH(SalesDataTable[[#This Row],[Order Date]])/3,0)</f>
        <v>Q2</v>
      </c>
      <c r="S1014" s="3">
        <f>MONTH(SalesDataTable[[#This Row],[Order Date]])</f>
        <v>6</v>
      </c>
      <c r="T1014" s="2" t="str">
        <f>TEXT(SalesDataTable[[#This Row],[Order Date]],"mmm")</f>
        <v>Jun</v>
      </c>
    </row>
    <row r="1015" spans="1:20" ht="15.75" x14ac:dyDescent="0.25">
      <c r="A1015" s="9" t="s">
        <v>1746</v>
      </c>
      <c r="B1015" s="8">
        <v>46179</v>
      </c>
      <c r="C1015" s="7" t="s">
        <v>5</v>
      </c>
      <c r="D1015" s="7" t="s">
        <v>66</v>
      </c>
      <c r="E1015" s="7" t="s">
        <v>60</v>
      </c>
      <c r="F1015" s="7" t="s">
        <v>12</v>
      </c>
      <c r="G1015" s="7" t="s">
        <v>26</v>
      </c>
      <c r="H1015" s="7" t="s">
        <v>56</v>
      </c>
      <c r="I1015" s="3">
        <v>4</v>
      </c>
      <c r="J1015" s="5">
        <v>346.14</v>
      </c>
      <c r="K1015" s="6">
        <v>0.05</v>
      </c>
      <c r="L1015" s="5">
        <v>198.97</v>
      </c>
      <c r="M1015" s="5">
        <f>I1015*J1015*(1-K1015)</f>
        <v>1315.3319999999999</v>
      </c>
      <c r="N1015" s="5">
        <f>I1015*L1015</f>
        <v>795.88</v>
      </c>
      <c r="O1015" s="5">
        <f>M1015-N1015</f>
        <v>519.45199999999988</v>
      </c>
      <c r="P1015" s="2">
        <f>IFERROR(O1015/M1015,0)</f>
        <v>0.39492082607280893</v>
      </c>
      <c r="Q1015" s="4">
        <f>YEAR(SalesDataTable[[#This Row],[Order Date]])</f>
        <v>2026</v>
      </c>
      <c r="R1015" s="2" t="str">
        <f>"Q"&amp;ROUNDUP(MONTH(SalesDataTable[[#This Row],[Order Date]])/3,0)</f>
        <v>Q2</v>
      </c>
      <c r="S1015" s="3">
        <f>MONTH(SalesDataTable[[#This Row],[Order Date]])</f>
        <v>6</v>
      </c>
      <c r="T1015" s="2" t="str">
        <f>TEXT(SalesDataTable[[#This Row],[Order Date]],"mmm")</f>
        <v>Jun</v>
      </c>
    </row>
    <row r="1016" spans="1:20" ht="15.75" x14ac:dyDescent="0.25">
      <c r="A1016" s="9" t="s">
        <v>1745</v>
      </c>
      <c r="B1016" s="8">
        <v>46179</v>
      </c>
      <c r="C1016" s="7" t="s">
        <v>42</v>
      </c>
      <c r="D1016" s="7" t="s">
        <v>119</v>
      </c>
      <c r="E1016" s="7" t="s">
        <v>13</v>
      </c>
      <c r="F1016" s="7" t="s">
        <v>12</v>
      </c>
      <c r="G1016" s="7" t="s">
        <v>1</v>
      </c>
      <c r="H1016" s="7" t="s">
        <v>11</v>
      </c>
      <c r="I1016" s="3">
        <v>2</v>
      </c>
      <c r="J1016" s="5">
        <v>83.28</v>
      </c>
      <c r="K1016" s="6">
        <v>0</v>
      </c>
      <c r="L1016" s="5">
        <v>43.56</v>
      </c>
      <c r="M1016" s="5">
        <f>I1016*J1016*(1-K1016)</f>
        <v>166.56</v>
      </c>
      <c r="N1016" s="5">
        <f>I1016*L1016</f>
        <v>87.12</v>
      </c>
      <c r="O1016" s="5">
        <f>M1016-N1016</f>
        <v>79.44</v>
      </c>
      <c r="P1016" s="2">
        <f>IFERROR(O1016/M1016,0)</f>
        <v>0.47694524495677232</v>
      </c>
      <c r="Q1016" s="4">
        <f>YEAR(SalesDataTable[[#This Row],[Order Date]])</f>
        <v>2026</v>
      </c>
      <c r="R1016" s="2" t="str">
        <f>"Q"&amp;ROUNDUP(MONTH(SalesDataTable[[#This Row],[Order Date]])/3,0)</f>
        <v>Q2</v>
      </c>
      <c r="S1016" s="3">
        <f>MONTH(SalesDataTable[[#This Row],[Order Date]])</f>
        <v>6</v>
      </c>
      <c r="T1016" s="2" t="str">
        <f>TEXT(SalesDataTable[[#This Row],[Order Date]],"mmm")</f>
        <v>Jun</v>
      </c>
    </row>
    <row r="1017" spans="1:20" ht="15.75" x14ac:dyDescent="0.25">
      <c r="A1017" s="9" t="s">
        <v>1744</v>
      </c>
      <c r="B1017" s="8">
        <v>46179</v>
      </c>
      <c r="C1017" s="7" t="s">
        <v>15</v>
      </c>
      <c r="D1017" s="7" t="s">
        <v>14</v>
      </c>
      <c r="E1017" s="7" t="s">
        <v>13</v>
      </c>
      <c r="F1017" s="7" t="s">
        <v>12</v>
      </c>
      <c r="G1017" s="7" t="s">
        <v>1</v>
      </c>
      <c r="H1017" s="7" t="s">
        <v>11</v>
      </c>
      <c r="I1017" s="3">
        <v>1</v>
      </c>
      <c r="J1017" s="5">
        <v>80.349999999999994</v>
      </c>
      <c r="K1017" s="6">
        <v>0.15</v>
      </c>
      <c r="L1017" s="5">
        <v>43.51</v>
      </c>
      <c r="M1017" s="5">
        <f>I1017*J1017*(1-K1017)</f>
        <v>68.297499999999999</v>
      </c>
      <c r="N1017" s="5">
        <f>I1017*L1017</f>
        <v>43.51</v>
      </c>
      <c r="O1017" s="5">
        <f>M1017-N1017</f>
        <v>24.787500000000001</v>
      </c>
      <c r="P1017" s="2">
        <f>IFERROR(O1017/M1017,0)</f>
        <v>0.3629342216040119</v>
      </c>
      <c r="Q1017" s="4">
        <f>YEAR(SalesDataTable[[#This Row],[Order Date]])</f>
        <v>2026</v>
      </c>
      <c r="R1017" s="2" t="str">
        <f>"Q"&amp;ROUNDUP(MONTH(SalesDataTable[[#This Row],[Order Date]])/3,0)</f>
        <v>Q2</v>
      </c>
      <c r="S1017" s="3">
        <f>MONTH(SalesDataTable[[#This Row],[Order Date]])</f>
        <v>6</v>
      </c>
      <c r="T1017" s="2" t="str">
        <f>TEXT(SalesDataTable[[#This Row],[Order Date]],"mmm")</f>
        <v>Jun</v>
      </c>
    </row>
    <row r="1018" spans="1:20" ht="15.75" x14ac:dyDescent="0.25">
      <c r="A1018" s="9" t="s">
        <v>1743</v>
      </c>
      <c r="B1018" s="8">
        <v>46179</v>
      </c>
      <c r="C1018" s="7" t="s">
        <v>9</v>
      </c>
      <c r="D1018" s="7" t="s">
        <v>79</v>
      </c>
      <c r="E1018" s="7" t="s">
        <v>3</v>
      </c>
      <c r="F1018" s="7" t="s">
        <v>23</v>
      </c>
      <c r="G1018" s="7" t="s">
        <v>1</v>
      </c>
      <c r="H1018" s="7" t="s">
        <v>17</v>
      </c>
      <c r="I1018" s="3">
        <v>1</v>
      </c>
      <c r="J1018" s="5">
        <v>40.86</v>
      </c>
      <c r="K1018" s="6">
        <v>0.05</v>
      </c>
      <c r="L1018" s="5">
        <v>16.899999999999999</v>
      </c>
      <c r="M1018" s="5">
        <f>I1018*J1018*(1-K1018)</f>
        <v>38.817</v>
      </c>
      <c r="N1018" s="5">
        <f>I1018*L1018</f>
        <v>16.899999999999999</v>
      </c>
      <c r="O1018" s="5">
        <f>M1018-N1018</f>
        <v>21.917000000000002</v>
      </c>
      <c r="P1018" s="2">
        <f>IFERROR(O1018/M1018,0)</f>
        <v>0.564623747327202</v>
      </c>
      <c r="Q1018" s="4">
        <f>YEAR(SalesDataTable[[#This Row],[Order Date]])</f>
        <v>2026</v>
      </c>
      <c r="R1018" s="2" t="str">
        <f>"Q"&amp;ROUNDUP(MONTH(SalesDataTable[[#This Row],[Order Date]])/3,0)</f>
        <v>Q2</v>
      </c>
      <c r="S1018" s="3">
        <f>MONTH(SalesDataTable[[#This Row],[Order Date]])</f>
        <v>6</v>
      </c>
      <c r="T1018" s="2" t="str">
        <f>TEXT(SalesDataTable[[#This Row],[Order Date]],"mmm")</f>
        <v>Jun</v>
      </c>
    </row>
    <row r="1019" spans="1:20" ht="15.75" x14ac:dyDescent="0.25">
      <c r="A1019" s="9" t="s">
        <v>1742</v>
      </c>
      <c r="B1019" s="8">
        <v>46180</v>
      </c>
      <c r="C1019" s="7" t="s">
        <v>9</v>
      </c>
      <c r="D1019" s="7" t="s">
        <v>30</v>
      </c>
      <c r="E1019" s="7" t="s">
        <v>13</v>
      </c>
      <c r="F1019" s="7" t="s">
        <v>23</v>
      </c>
      <c r="G1019" s="7" t="s">
        <v>29</v>
      </c>
      <c r="H1019" s="7" t="s">
        <v>28</v>
      </c>
      <c r="I1019" s="3">
        <v>4</v>
      </c>
      <c r="J1019" s="5">
        <v>36.299999999999997</v>
      </c>
      <c r="K1019" s="6">
        <v>0.05</v>
      </c>
      <c r="L1019" s="5">
        <v>13.16</v>
      </c>
      <c r="M1019" s="5">
        <f>I1019*J1019*(1-K1019)</f>
        <v>137.93999999999997</v>
      </c>
      <c r="N1019" s="5">
        <f>I1019*L1019</f>
        <v>52.64</v>
      </c>
      <c r="O1019" s="5">
        <f>M1019-N1019</f>
        <v>85.299999999999969</v>
      </c>
      <c r="P1019" s="2">
        <f>IFERROR(O1019/M1019,0)</f>
        <v>0.61838480498767567</v>
      </c>
      <c r="Q1019" s="4">
        <f>YEAR(SalesDataTable[[#This Row],[Order Date]])</f>
        <v>2026</v>
      </c>
      <c r="R1019" s="2" t="str">
        <f>"Q"&amp;ROUNDUP(MONTH(SalesDataTable[[#This Row],[Order Date]])/3,0)</f>
        <v>Q2</v>
      </c>
      <c r="S1019" s="3">
        <f>MONTH(SalesDataTable[[#This Row],[Order Date]])</f>
        <v>6</v>
      </c>
      <c r="T1019" s="2" t="str">
        <f>TEXT(SalesDataTable[[#This Row],[Order Date]],"mmm")</f>
        <v>Jun</v>
      </c>
    </row>
    <row r="1020" spans="1:20" ht="15.75" x14ac:dyDescent="0.25">
      <c r="A1020" s="9" t="s">
        <v>1741</v>
      </c>
      <c r="B1020" s="8">
        <v>46180</v>
      </c>
      <c r="C1020" s="7" t="s">
        <v>42</v>
      </c>
      <c r="D1020" s="7" t="s">
        <v>41</v>
      </c>
      <c r="E1020" s="7" t="s">
        <v>60</v>
      </c>
      <c r="F1020" s="7" t="s">
        <v>2</v>
      </c>
      <c r="G1020" s="7" t="s">
        <v>26</v>
      </c>
      <c r="H1020" s="7" t="s">
        <v>56</v>
      </c>
      <c r="I1020" s="3">
        <v>10</v>
      </c>
      <c r="J1020" s="5">
        <v>338.26</v>
      </c>
      <c r="K1020" s="6">
        <v>0.05</v>
      </c>
      <c r="L1020" s="5">
        <v>197.42</v>
      </c>
      <c r="M1020" s="5">
        <f>I1020*J1020*(1-K1020)</f>
        <v>3213.47</v>
      </c>
      <c r="N1020" s="5">
        <f>I1020*L1020</f>
        <v>1974.1999999999998</v>
      </c>
      <c r="O1020" s="5">
        <f>M1020-N1020</f>
        <v>1239.27</v>
      </c>
      <c r="P1020" s="2">
        <f>IFERROR(O1020/M1020,0)</f>
        <v>0.38564853569505864</v>
      </c>
      <c r="Q1020" s="4">
        <f>YEAR(SalesDataTable[[#This Row],[Order Date]])</f>
        <v>2026</v>
      </c>
      <c r="R1020" s="2" t="str">
        <f>"Q"&amp;ROUNDUP(MONTH(SalesDataTable[[#This Row],[Order Date]])/3,0)</f>
        <v>Q2</v>
      </c>
      <c r="S1020" s="3">
        <f>MONTH(SalesDataTable[[#This Row],[Order Date]])</f>
        <v>6</v>
      </c>
      <c r="T1020" s="2" t="str">
        <f>TEXT(SalesDataTable[[#This Row],[Order Date]],"mmm")</f>
        <v>Jun</v>
      </c>
    </row>
    <row r="1021" spans="1:20" ht="15.75" x14ac:dyDescent="0.25">
      <c r="A1021" s="9" t="s">
        <v>1740</v>
      </c>
      <c r="B1021" s="8">
        <v>46180</v>
      </c>
      <c r="C1021" s="7" t="s">
        <v>42</v>
      </c>
      <c r="D1021" s="7" t="s">
        <v>119</v>
      </c>
      <c r="E1021" s="7" t="s">
        <v>18</v>
      </c>
      <c r="F1021" s="7" t="s">
        <v>23</v>
      </c>
      <c r="G1021" s="7" t="s">
        <v>1</v>
      </c>
      <c r="H1021" s="7" t="s">
        <v>17</v>
      </c>
      <c r="I1021" s="3">
        <v>2</v>
      </c>
      <c r="J1021" s="5">
        <v>41.25</v>
      </c>
      <c r="K1021" s="6">
        <v>0</v>
      </c>
      <c r="L1021" s="5">
        <v>17.13</v>
      </c>
      <c r="M1021" s="5">
        <f>I1021*J1021*(1-K1021)</f>
        <v>82.5</v>
      </c>
      <c r="N1021" s="5">
        <f>I1021*L1021</f>
        <v>34.26</v>
      </c>
      <c r="O1021" s="5">
        <f>M1021-N1021</f>
        <v>48.24</v>
      </c>
      <c r="P1021" s="2">
        <f>IFERROR(O1021/M1021,0)</f>
        <v>0.58472727272727276</v>
      </c>
      <c r="Q1021" s="4">
        <f>YEAR(SalesDataTable[[#This Row],[Order Date]])</f>
        <v>2026</v>
      </c>
      <c r="R1021" s="2" t="str">
        <f>"Q"&amp;ROUNDUP(MONTH(SalesDataTable[[#This Row],[Order Date]])/3,0)</f>
        <v>Q2</v>
      </c>
      <c r="S1021" s="3">
        <f>MONTH(SalesDataTable[[#This Row],[Order Date]])</f>
        <v>6</v>
      </c>
      <c r="T1021" s="2" t="str">
        <f>TEXT(SalesDataTable[[#This Row],[Order Date]],"mmm")</f>
        <v>Jun</v>
      </c>
    </row>
    <row r="1022" spans="1:20" ht="15.75" x14ac:dyDescent="0.25">
      <c r="A1022" s="9" t="s">
        <v>1739</v>
      </c>
      <c r="B1022" s="8">
        <v>46180</v>
      </c>
      <c r="C1022" s="7" t="s">
        <v>9</v>
      </c>
      <c r="D1022" s="7" t="s">
        <v>8</v>
      </c>
      <c r="E1022" s="7" t="s">
        <v>3</v>
      </c>
      <c r="F1022" s="7" t="s">
        <v>23</v>
      </c>
      <c r="G1022" s="7" t="s">
        <v>22</v>
      </c>
      <c r="H1022" s="7" t="s">
        <v>44</v>
      </c>
      <c r="I1022" s="3">
        <v>2</v>
      </c>
      <c r="J1022" s="5">
        <v>92</v>
      </c>
      <c r="K1022" s="6">
        <v>0</v>
      </c>
      <c r="L1022" s="5">
        <v>44.27</v>
      </c>
      <c r="M1022" s="5">
        <f>I1022*J1022*(1-K1022)</f>
        <v>184</v>
      </c>
      <c r="N1022" s="5">
        <f>I1022*L1022</f>
        <v>88.54</v>
      </c>
      <c r="O1022" s="5">
        <f>M1022-N1022</f>
        <v>95.46</v>
      </c>
      <c r="P1022" s="2">
        <f>IFERROR(O1022/M1022,0)</f>
        <v>0.51880434782608698</v>
      </c>
      <c r="Q1022" s="4">
        <f>YEAR(SalesDataTable[[#This Row],[Order Date]])</f>
        <v>2026</v>
      </c>
      <c r="R1022" s="2" t="str">
        <f>"Q"&amp;ROUNDUP(MONTH(SalesDataTable[[#This Row],[Order Date]])/3,0)</f>
        <v>Q2</v>
      </c>
      <c r="S1022" s="3">
        <f>MONTH(SalesDataTable[[#This Row],[Order Date]])</f>
        <v>6</v>
      </c>
      <c r="T1022" s="2" t="str">
        <f>TEXT(SalesDataTable[[#This Row],[Order Date]],"mmm")</f>
        <v>Jun</v>
      </c>
    </row>
    <row r="1023" spans="1:20" ht="15.75" x14ac:dyDescent="0.25">
      <c r="A1023" s="9" t="s">
        <v>1738</v>
      </c>
      <c r="B1023" s="8">
        <v>46180</v>
      </c>
      <c r="C1023" s="7" t="s">
        <v>9</v>
      </c>
      <c r="D1023" s="7" t="s">
        <v>30</v>
      </c>
      <c r="E1023" s="7" t="s">
        <v>3</v>
      </c>
      <c r="F1023" s="7" t="s">
        <v>2</v>
      </c>
      <c r="G1023" s="7" t="s">
        <v>26</v>
      </c>
      <c r="H1023" s="7" t="s">
        <v>65</v>
      </c>
      <c r="I1023" s="3">
        <v>1</v>
      </c>
      <c r="J1023" s="5">
        <v>80.89</v>
      </c>
      <c r="K1023" s="6">
        <v>0.1</v>
      </c>
      <c r="L1023" s="5">
        <v>40.32</v>
      </c>
      <c r="M1023" s="5">
        <f>I1023*J1023*(1-K1023)</f>
        <v>72.801000000000002</v>
      </c>
      <c r="N1023" s="5">
        <f>I1023*L1023</f>
        <v>40.32</v>
      </c>
      <c r="O1023" s="5">
        <f>M1023-N1023</f>
        <v>32.481000000000002</v>
      </c>
      <c r="P1023" s="2">
        <f>IFERROR(O1023/M1023,0)</f>
        <v>0.44616145382618372</v>
      </c>
      <c r="Q1023" s="4">
        <f>YEAR(SalesDataTable[[#This Row],[Order Date]])</f>
        <v>2026</v>
      </c>
      <c r="R1023" s="2" t="str">
        <f>"Q"&amp;ROUNDUP(MONTH(SalesDataTable[[#This Row],[Order Date]])/3,0)</f>
        <v>Q2</v>
      </c>
      <c r="S1023" s="3">
        <f>MONTH(SalesDataTable[[#This Row],[Order Date]])</f>
        <v>6</v>
      </c>
      <c r="T1023" s="2" t="str">
        <f>TEXT(SalesDataTable[[#This Row],[Order Date]],"mmm")</f>
        <v>Jun</v>
      </c>
    </row>
    <row r="1024" spans="1:20" ht="15.75" x14ac:dyDescent="0.25">
      <c r="A1024" s="9" t="s">
        <v>1737</v>
      </c>
      <c r="B1024" s="8">
        <v>46180</v>
      </c>
      <c r="C1024" s="7" t="s">
        <v>42</v>
      </c>
      <c r="D1024" s="7" t="s">
        <v>95</v>
      </c>
      <c r="E1024" s="7" t="s">
        <v>13</v>
      </c>
      <c r="F1024" s="7" t="s">
        <v>2</v>
      </c>
      <c r="G1024" s="7" t="s">
        <v>26</v>
      </c>
      <c r="H1024" s="7" t="s">
        <v>25</v>
      </c>
      <c r="I1024" s="3">
        <v>1</v>
      </c>
      <c r="J1024" s="5">
        <v>194.73</v>
      </c>
      <c r="K1024" s="6">
        <v>0</v>
      </c>
      <c r="L1024" s="5">
        <v>101.91</v>
      </c>
      <c r="M1024" s="5">
        <f>I1024*J1024*(1-K1024)</f>
        <v>194.73</v>
      </c>
      <c r="N1024" s="5">
        <f>I1024*L1024</f>
        <v>101.91</v>
      </c>
      <c r="O1024" s="5">
        <f>M1024-N1024</f>
        <v>92.82</v>
      </c>
      <c r="P1024" s="2">
        <f>IFERROR(O1024/M1024,0)</f>
        <v>0.47665999075643195</v>
      </c>
      <c r="Q1024" s="4">
        <f>YEAR(SalesDataTable[[#This Row],[Order Date]])</f>
        <v>2026</v>
      </c>
      <c r="R1024" s="2" t="str">
        <f>"Q"&amp;ROUNDUP(MONTH(SalesDataTable[[#This Row],[Order Date]])/3,0)</f>
        <v>Q2</v>
      </c>
      <c r="S1024" s="3">
        <f>MONTH(SalesDataTable[[#This Row],[Order Date]])</f>
        <v>6</v>
      </c>
      <c r="T1024" s="2" t="str">
        <f>TEXT(SalesDataTable[[#This Row],[Order Date]],"mmm")</f>
        <v>Jun</v>
      </c>
    </row>
    <row r="1025" spans="1:20" ht="15.75" x14ac:dyDescent="0.25">
      <c r="A1025" s="9" t="s">
        <v>1736</v>
      </c>
      <c r="B1025" s="8">
        <v>46180</v>
      </c>
      <c r="C1025" s="7" t="s">
        <v>15</v>
      </c>
      <c r="D1025" s="7" t="s">
        <v>51</v>
      </c>
      <c r="E1025" s="7" t="s">
        <v>60</v>
      </c>
      <c r="F1025" s="7" t="s">
        <v>12</v>
      </c>
      <c r="G1025" s="7" t="s">
        <v>22</v>
      </c>
      <c r="H1025" s="7" t="s">
        <v>44</v>
      </c>
      <c r="I1025" s="3">
        <v>5</v>
      </c>
      <c r="J1025" s="5">
        <v>93.82</v>
      </c>
      <c r="K1025" s="6">
        <v>0.15</v>
      </c>
      <c r="L1025" s="5">
        <v>46.06</v>
      </c>
      <c r="M1025" s="5">
        <f>I1025*J1025*(1-K1025)</f>
        <v>398.73499999999996</v>
      </c>
      <c r="N1025" s="5">
        <f>I1025*L1025</f>
        <v>230.3</v>
      </c>
      <c r="O1025" s="5">
        <f>M1025-N1025</f>
        <v>168.43499999999995</v>
      </c>
      <c r="P1025" s="2">
        <f>IFERROR(O1025/M1025,0)</f>
        <v>0.4224234140469233</v>
      </c>
      <c r="Q1025" s="4">
        <f>YEAR(SalesDataTable[[#This Row],[Order Date]])</f>
        <v>2026</v>
      </c>
      <c r="R1025" s="2" t="str">
        <f>"Q"&amp;ROUNDUP(MONTH(SalesDataTable[[#This Row],[Order Date]])/3,0)</f>
        <v>Q2</v>
      </c>
      <c r="S1025" s="3">
        <f>MONTH(SalesDataTable[[#This Row],[Order Date]])</f>
        <v>6</v>
      </c>
      <c r="T1025" s="2" t="str">
        <f>TEXT(SalesDataTable[[#This Row],[Order Date]],"mmm")</f>
        <v>Jun</v>
      </c>
    </row>
    <row r="1026" spans="1:20" ht="15.75" x14ac:dyDescent="0.25">
      <c r="A1026" s="9" t="s">
        <v>1735</v>
      </c>
      <c r="B1026" s="8">
        <v>46181</v>
      </c>
      <c r="C1026" s="7" t="s">
        <v>5</v>
      </c>
      <c r="D1026" s="7" t="s">
        <v>4</v>
      </c>
      <c r="E1026" s="7" t="s">
        <v>13</v>
      </c>
      <c r="F1026" s="7" t="s">
        <v>2</v>
      </c>
      <c r="G1026" s="7" t="s">
        <v>22</v>
      </c>
      <c r="H1026" s="7" t="s">
        <v>37</v>
      </c>
      <c r="I1026" s="3">
        <v>3</v>
      </c>
      <c r="J1026" s="5">
        <v>142.53</v>
      </c>
      <c r="K1026" s="6">
        <v>0</v>
      </c>
      <c r="L1026" s="5">
        <v>80.67</v>
      </c>
      <c r="M1026" s="5">
        <f>I1026*J1026*(1-K1026)</f>
        <v>427.59000000000003</v>
      </c>
      <c r="N1026" s="5">
        <f>I1026*L1026</f>
        <v>242.01</v>
      </c>
      <c r="O1026" s="5">
        <f>M1026-N1026</f>
        <v>185.58000000000004</v>
      </c>
      <c r="P1026" s="2">
        <f>IFERROR(O1026/M1026,0)</f>
        <v>0.43401389181225014</v>
      </c>
      <c r="Q1026" s="4">
        <f>YEAR(SalesDataTable[[#This Row],[Order Date]])</f>
        <v>2026</v>
      </c>
      <c r="R1026" s="2" t="str">
        <f>"Q"&amp;ROUNDUP(MONTH(SalesDataTable[[#This Row],[Order Date]])/3,0)</f>
        <v>Q2</v>
      </c>
      <c r="S1026" s="3">
        <f>MONTH(SalesDataTable[[#This Row],[Order Date]])</f>
        <v>6</v>
      </c>
      <c r="T1026" s="2" t="str">
        <f>TEXT(SalesDataTable[[#This Row],[Order Date]],"mmm")</f>
        <v>Jun</v>
      </c>
    </row>
    <row r="1027" spans="1:20" ht="15.75" x14ac:dyDescent="0.25">
      <c r="A1027" s="9" t="s">
        <v>1734</v>
      </c>
      <c r="B1027" s="8">
        <v>46181</v>
      </c>
      <c r="C1027" s="7" t="s">
        <v>9</v>
      </c>
      <c r="D1027" s="7" t="s">
        <v>47</v>
      </c>
      <c r="E1027" s="7" t="s">
        <v>3</v>
      </c>
      <c r="F1027" s="7" t="s">
        <v>23</v>
      </c>
      <c r="G1027" s="7" t="s">
        <v>26</v>
      </c>
      <c r="H1027" s="7" t="s">
        <v>25</v>
      </c>
      <c r="I1027" s="3">
        <v>1</v>
      </c>
      <c r="J1027" s="5">
        <v>196.33</v>
      </c>
      <c r="K1027" s="6">
        <v>0</v>
      </c>
      <c r="L1027" s="5">
        <v>103.27</v>
      </c>
      <c r="M1027" s="5">
        <f>I1027*J1027*(1-K1027)</f>
        <v>196.33</v>
      </c>
      <c r="N1027" s="5">
        <f>I1027*L1027</f>
        <v>103.27</v>
      </c>
      <c r="O1027" s="5">
        <f>M1027-N1027</f>
        <v>93.060000000000016</v>
      </c>
      <c r="P1027" s="2">
        <f>IFERROR(O1027/M1027,0)</f>
        <v>0.47399786074466466</v>
      </c>
      <c r="Q1027" s="4">
        <f>YEAR(SalesDataTable[[#This Row],[Order Date]])</f>
        <v>2026</v>
      </c>
      <c r="R1027" s="2" t="str">
        <f>"Q"&amp;ROUNDUP(MONTH(SalesDataTable[[#This Row],[Order Date]])/3,0)</f>
        <v>Q2</v>
      </c>
      <c r="S1027" s="3">
        <f>MONTH(SalesDataTable[[#This Row],[Order Date]])</f>
        <v>6</v>
      </c>
      <c r="T1027" s="2" t="str">
        <f>TEXT(SalesDataTable[[#This Row],[Order Date]],"mmm")</f>
        <v>Jun</v>
      </c>
    </row>
    <row r="1028" spans="1:20" ht="15.75" x14ac:dyDescent="0.25">
      <c r="A1028" s="9" t="s">
        <v>1733</v>
      </c>
      <c r="B1028" s="8">
        <v>46181</v>
      </c>
      <c r="C1028" s="7" t="s">
        <v>15</v>
      </c>
      <c r="D1028" s="7" t="s">
        <v>14</v>
      </c>
      <c r="E1028" s="7" t="s">
        <v>3</v>
      </c>
      <c r="F1028" s="7" t="s">
        <v>2</v>
      </c>
      <c r="G1028" s="7" t="s">
        <v>1</v>
      </c>
      <c r="H1028" s="7" t="s">
        <v>17</v>
      </c>
      <c r="I1028" s="3">
        <v>2</v>
      </c>
      <c r="J1028" s="5">
        <v>41.05</v>
      </c>
      <c r="K1028" s="6">
        <v>0</v>
      </c>
      <c r="L1028" s="5">
        <v>16.690000000000001</v>
      </c>
      <c r="M1028" s="5">
        <f>I1028*J1028*(1-K1028)</f>
        <v>82.1</v>
      </c>
      <c r="N1028" s="5">
        <f>I1028*L1028</f>
        <v>33.380000000000003</v>
      </c>
      <c r="O1028" s="5">
        <f>M1028-N1028</f>
        <v>48.719999999999992</v>
      </c>
      <c r="P1028" s="2">
        <f>IFERROR(O1028/M1028,0)</f>
        <v>0.59342265529841653</v>
      </c>
      <c r="Q1028" s="4">
        <f>YEAR(SalesDataTable[[#This Row],[Order Date]])</f>
        <v>2026</v>
      </c>
      <c r="R1028" s="2" t="str">
        <f>"Q"&amp;ROUNDUP(MONTH(SalesDataTable[[#This Row],[Order Date]])/3,0)</f>
        <v>Q2</v>
      </c>
      <c r="S1028" s="3">
        <f>MONTH(SalesDataTable[[#This Row],[Order Date]])</f>
        <v>6</v>
      </c>
      <c r="T1028" s="2" t="str">
        <f>TEXT(SalesDataTable[[#This Row],[Order Date]],"mmm")</f>
        <v>Jun</v>
      </c>
    </row>
    <row r="1029" spans="1:20" ht="15.75" x14ac:dyDescent="0.25">
      <c r="A1029" s="9" t="s">
        <v>1732</v>
      </c>
      <c r="B1029" s="8">
        <v>46181</v>
      </c>
      <c r="C1029" s="7" t="s">
        <v>15</v>
      </c>
      <c r="D1029" s="7" t="s">
        <v>61</v>
      </c>
      <c r="E1029" s="7" t="s">
        <v>3</v>
      </c>
      <c r="F1029" s="7" t="s">
        <v>2</v>
      </c>
      <c r="G1029" s="7" t="s">
        <v>34</v>
      </c>
      <c r="H1029" s="7" t="s">
        <v>121</v>
      </c>
      <c r="I1029" s="3">
        <v>1</v>
      </c>
      <c r="J1029" s="5">
        <v>123.09</v>
      </c>
      <c r="K1029" s="6">
        <v>0</v>
      </c>
      <c r="L1029" s="5">
        <v>68.03</v>
      </c>
      <c r="M1029" s="5">
        <f>I1029*J1029*(1-K1029)</f>
        <v>123.09</v>
      </c>
      <c r="N1029" s="5">
        <f>I1029*L1029</f>
        <v>68.03</v>
      </c>
      <c r="O1029" s="5">
        <f>M1029-N1029</f>
        <v>55.06</v>
      </c>
      <c r="P1029" s="2">
        <f>IFERROR(O1029/M1029,0)</f>
        <v>0.44731497278414167</v>
      </c>
      <c r="Q1029" s="4">
        <f>YEAR(SalesDataTable[[#This Row],[Order Date]])</f>
        <v>2026</v>
      </c>
      <c r="R1029" s="2" t="str">
        <f>"Q"&amp;ROUNDUP(MONTH(SalesDataTable[[#This Row],[Order Date]])/3,0)</f>
        <v>Q2</v>
      </c>
      <c r="S1029" s="3">
        <f>MONTH(SalesDataTable[[#This Row],[Order Date]])</f>
        <v>6</v>
      </c>
      <c r="T1029" s="2" t="str">
        <f>TEXT(SalesDataTable[[#This Row],[Order Date]],"mmm")</f>
        <v>Jun</v>
      </c>
    </row>
    <row r="1030" spans="1:20" ht="15.75" x14ac:dyDescent="0.25">
      <c r="A1030" s="9" t="s">
        <v>1731</v>
      </c>
      <c r="B1030" s="8">
        <v>46181</v>
      </c>
      <c r="C1030" s="7" t="s">
        <v>9</v>
      </c>
      <c r="D1030" s="7" t="s">
        <v>8</v>
      </c>
      <c r="E1030" s="7" t="s">
        <v>3</v>
      </c>
      <c r="F1030" s="7" t="s">
        <v>12</v>
      </c>
      <c r="G1030" s="7" t="s">
        <v>22</v>
      </c>
      <c r="H1030" s="7" t="s">
        <v>37</v>
      </c>
      <c r="I1030" s="3">
        <v>2</v>
      </c>
      <c r="J1030" s="5">
        <v>141.09</v>
      </c>
      <c r="K1030" s="6">
        <v>0</v>
      </c>
      <c r="L1030" s="5">
        <v>81.69</v>
      </c>
      <c r="M1030" s="5">
        <f>I1030*J1030*(1-K1030)</f>
        <v>282.18</v>
      </c>
      <c r="N1030" s="5">
        <f>I1030*L1030</f>
        <v>163.38</v>
      </c>
      <c r="O1030" s="5">
        <f>M1030-N1030</f>
        <v>118.80000000000001</v>
      </c>
      <c r="P1030" s="2">
        <f>IFERROR(O1030/M1030,0)</f>
        <v>0.42100786731873274</v>
      </c>
      <c r="Q1030" s="4">
        <f>YEAR(SalesDataTable[[#This Row],[Order Date]])</f>
        <v>2026</v>
      </c>
      <c r="R1030" s="2" t="str">
        <f>"Q"&amp;ROUNDUP(MONTH(SalesDataTable[[#This Row],[Order Date]])/3,0)</f>
        <v>Q2</v>
      </c>
      <c r="S1030" s="3">
        <f>MONTH(SalesDataTable[[#This Row],[Order Date]])</f>
        <v>6</v>
      </c>
      <c r="T1030" s="2" t="str">
        <f>TEXT(SalesDataTable[[#This Row],[Order Date]],"mmm")</f>
        <v>Jun</v>
      </c>
    </row>
    <row r="1031" spans="1:20" ht="15.75" x14ac:dyDescent="0.25">
      <c r="A1031" s="9" t="s">
        <v>1730</v>
      </c>
      <c r="B1031" s="8">
        <v>46181</v>
      </c>
      <c r="C1031" s="7" t="s">
        <v>5</v>
      </c>
      <c r="D1031" s="7" t="s">
        <v>4</v>
      </c>
      <c r="E1031" s="7" t="s">
        <v>13</v>
      </c>
      <c r="F1031" s="7" t="s">
        <v>2</v>
      </c>
      <c r="G1031" s="7" t="s">
        <v>22</v>
      </c>
      <c r="H1031" s="7" t="s">
        <v>92</v>
      </c>
      <c r="I1031" s="3">
        <v>1</v>
      </c>
      <c r="J1031" s="5">
        <v>157.04</v>
      </c>
      <c r="K1031" s="6">
        <v>0</v>
      </c>
      <c r="L1031" s="5">
        <v>77.540000000000006</v>
      </c>
      <c r="M1031" s="5">
        <f>I1031*J1031*(1-K1031)</f>
        <v>157.04</v>
      </c>
      <c r="N1031" s="5">
        <f>I1031*L1031</f>
        <v>77.540000000000006</v>
      </c>
      <c r="O1031" s="5">
        <f>M1031-N1031</f>
        <v>79.499999999999986</v>
      </c>
      <c r="P1031" s="2">
        <f>IFERROR(O1031/M1031,0)</f>
        <v>0.5062404482934284</v>
      </c>
      <c r="Q1031" s="4">
        <f>YEAR(SalesDataTable[[#This Row],[Order Date]])</f>
        <v>2026</v>
      </c>
      <c r="R1031" s="2" t="str">
        <f>"Q"&amp;ROUNDUP(MONTH(SalesDataTable[[#This Row],[Order Date]])/3,0)</f>
        <v>Q2</v>
      </c>
      <c r="S1031" s="3">
        <f>MONTH(SalesDataTable[[#This Row],[Order Date]])</f>
        <v>6</v>
      </c>
      <c r="T1031" s="2" t="str">
        <f>TEXT(SalesDataTable[[#This Row],[Order Date]],"mmm")</f>
        <v>Jun</v>
      </c>
    </row>
    <row r="1032" spans="1:20" ht="15.75" x14ac:dyDescent="0.25">
      <c r="A1032" s="9" t="s">
        <v>1729</v>
      </c>
      <c r="B1032" s="8">
        <v>46181</v>
      </c>
      <c r="C1032" s="7" t="s">
        <v>15</v>
      </c>
      <c r="D1032" s="7" t="s">
        <v>14</v>
      </c>
      <c r="E1032" s="7" t="s">
        <v>13</v>
      </c>
      <c r="F1032" s="7" t="s">
        <v>2</v>
      </c>
      <c r="G1032" s="7" t="s">
        <v>29</v>
      </c>
      <c r="H1032" s="7" t="s">
        <v>72</v>
      </c>
      <c r="I1032" s="3">
        <v>6</v>
      </c>
      <c r="J1032" s="5">
        <v>136.46</v>
      </c>
      <c r="K1032" s="6">
        <v>0</v>
      </c>
      <c r="L1032" s="5">
        <v>68.61</v>
      </c>
      <c r="M1032" s="5">
        <f>I1032*J1032*(1-K1032)</f>
        <v>818.76</v>
      </c>
      <c r="N1032" s="5">
        <f>I1032*L1032</f>
        <v>411.65999999999997</v>
      </c>
      <c r="O1032" s="5">
        <f>M1032-N1032</f>
        <v>407.1</v>
      </c>
      <c r="P1032" s="2">
        <f>IFERROR(O1032/M1032,0)</f>
        <v>0.49721530118716112</v>
      </c>
      <c r="Q1032" s="4">
        <f>YEAR(SalesDataTable[[#This Row],[Order Date]])</f>
        <v>2026</v>
      </c>
      <c r="R1032" s="2" t="str">
        <f>"Q"&amp;ROUNDUP(MONTH(SalesDataTable[[#This Row],[Order Date]])/3,0)</f>
        <v>Q2</v>
      </c>
      <c r="S1032" s="3">
        <f>MONTH(SalesDataTable[[#This Row],[Order Date]])</f>
        <v>6</v>
      </c>
      <c r="T1032" s="2" t="str">
        <f>TEXT(SalesDataTable[[#This Row],[Order Date]],"mmm")</f>
        <v>Jun</v>
      </c>
    </row>
    <row r="1033" spans="1:20" ht="15.75" x14ac:dyDescent="0.25">
      <c r="A1033" s="9" t="s">
        <v>1728</v>
      </c>
      <c r="B1033" s="8">
        <v>46181</v>
      </c>
      <c r="C1033" s="7" t="s">
        <v>42</v>
      </c>
      <c r="D1033" s="7" t="s">
        <v>95</v>
      </c>
      <c r="E1033" s="7" t="s">
        <v>3</v>
      </c>
      <c r="F1033" s="7" t="s">
        <v>2</v>
      </c>
      <c r="G1033" s="7" t="s">
        <v>34</v>
      </c>
      <c r="H1033" s="7" t="s">
        <v>74</v>
      </c>
      <c r="I1033" s="3">
        <v>1</v>
      </c>
      <c r="J1033" s="5">
        <v>36.1</v>
      </c>
      <c r="K1033" s="6">
        <v>0</v>
      </c>
      <c r="L1033" s="5">
        <v>13.65</v>
      </c>
      <c r="M1033" s="5">
        <f>I1033*J1033*(1-K1033)</f>
        <v>36.1</v>
      </c>
      <c r="N1033" s="5">
        <f>I1033*L1033</f>
        <v>13.65</v>
      </c>
      <c r="O1033" s="5">
        <f>M1033-N1033</f>
        <v>22.450000000000003</v>
      </c>
      <c r="P1033" s="2">
        <f>IFERROR(O1033/M1033,0)</f>
        <v>0.62188365650969535</v>
      </c>
      <c r="Q1033" s="4">
        <f>YEAR(SalesDataTable[[#This Row],[Order Date]])</f>
        <v>2026</v>
      </c>
      <c r="R1033" s="2" t="str">
        <f>"Q"&amp;ROUNDUP(MONTH(SalesDataTable[[#This Row],[Order Date]])/3,0)</f>
        <v>Q2</v>
      </c>
      <c r="S1033" s="3">
        <f>MONTH(SalesDataTable[[#This Row],[Order Date]])</f>
        <v>6</v>
      </c>
      <c r="T1033" s="2" t="str">
        <f>TEXT(SalesDataTable[[#This Row],[Order Date]],"mmm")</f>
        <v>Jun</v>
      </c>
    </row>
    <row r="1034" spans="1:20" ht="15.75" x14ac:dyDescent="0.25">
      <c r="A1034" s="9" t="s">
        <v>1727</v>
      </c>
      <c r="B1034" s="8">
        <v>46181</v>
      </c>
      <c r="C1034" s="7" t="s">
        <v>15</v>
      </c>
      <c r="D1034" s="7" t="s">
        <v>19</v>
      </c>
      <c r="E1034" s="7" t="s">
        <v>3</v>
      </c>
      <c r="F1034" s="7" t="s">
        <v>2</v>
      </c>
      <c r="G1034" s="7" t="s">
        <v>22</v>
      </c>
      <c r="H1034" s="7" t="s">
        <v>44</v>
      </c>
      <c r="I1034" s="3">
        <v>3</v>
      </c>
      <c r="J1034" s="5">
        <v>92.73</v>
      </c>
      <c r="K1034" s="6">
        <v>0</v>
      </c>
      <c r="L1034" s="5">
        <v>44.68</v>
      </c>
      <c r="M1034" s="5">
        <f>I1034*J1034*(1-K1034)</f>
        <v>278.19</v>
      </c>
      <c r="N1034" s="5">
        <f>I1034*L1034</f>
        <v>134.04</v>
      </c>
      <c r="O1034" s="5">
        <f>M1034-N1034</f>
        <v>144.15</v>
      </c>
      <c r="P1034" s="2">
        <f>IFERROR(O1034/M1034,0)</f>
        <v>0.51817103418526911</v>
      </c>
      <c r="Q1034" s="4">
        <f>YEAR(SalesDataTable[[#This Row],[Order Date]])</f>
        <v>2026</v>
      </c>
      <c r="R1034" s="2" t="str">
        <f>"Q"&amp;ROUNDUP(MONTH(SalesDataTable[[#This Row],[Order Date]])/3,0)</f>
        <v>Q2</v>
      </c>
      <c r="S1034" s="3">
        <f>MONTH(SalesDataTable[[#This Row],[Order Date]])</f>
        <v>6</v>
      </c>
      <c r="T1034" s="2" t="str">
        <f>TEXT(SalesDataTable[[#This Row],[Order Date]],"mmm")</f>
        <v>Jun</v>
      </c>
    </row>
    <row r="1035" spans="1:20" ht="15.75" x14ac:dyDescent="0.25">
      <c r="A1035" s="9" t="s">
        <v>1726</v>
      </c>
      <c r="B1035" s="8">
        <v>46181</v>
      </c>
      <c r="C1035" s="7" t="s">
        <v>9</v>
      </c>
      <c r="D1035" s="7" t="s">
        <v>8</v>
      </c>
      <c r="E1035" s="7" t="s">
        <v>3</v>
      </c>
      <c r="F1035" s="7" t="s">
        <v>2</v>
      </c>
      <c r="G1035" s="7" t="s">
        <v>29</v>
      </c>
      <c r="H1035" s="7" t="s">
        <v>88</v>
      </c>
      <c r="I1035" s="3">
        <v>3</v>
      </c>
      <c r="J1035" s="5">
        <v>164.31</v>
      </c>
      <c r="K1035" s="6">
        <v>0.05</v>
      </c>
      <c r="L1035" s="5">
        <v>86</v>
      </c>
      <c r="M1035" s="5">
        <f>I1035*J1035*(1-K1035)</f>
        <v>468.2835</v>
      </c>
      <c r="N1035" s="5">
        <f>I1035*L1035</f>
        <v>258</v>
      </c>
      <c r="O1035" s="5">
        <f>M1035-N1035</f>
        <v>210.2835</v>
      </c>
      <c r="P1035" s="2">
        <f>IFERROR(O1035/M1035,0)</f>
        <v>0.44905169624810615</v>
      </c>
      <c r="Q1035" s="4">
        <f>YEAR(SalesDataTable[[#This Row],[Order Date]])</f>
        <v>2026</v>
      </c>
      <c r="R1035" s="2" t="str">
        <f>"Q"&amp;ROUNDUP(MONTH(SalesDataTable[[#This Row],[Order Date]])/3,0)</f>
        <v>Q2</v>
      </c>
      <c r="S1035" s="3">
        <f>MONTH(SalesDataTable[[#This Row],[Order Date]])</f>
        <v>6</v>
      </c>
      <c r="T1035" s="2" t="str">
        <f>TEXT(SalesDataTable[[#This Row],[Order Date]],"mmm")</f>
        <v>Jun</v>
      </c>
    </row>
    <row r="1036" spans="1:20" ht="15.75" x14ac:dyDescent="0.25">
      <c r="A1036" s="9" t="s">
        <v>1725</v>
      </c>
      <c r="B1036" s="8">
        <v>46182</v>
      </c>
      <c r="C1036" s="7" t="s">
        <v>15</v>
      </c>
      <c r="D1036" s="7" t="s">
        <v>61</v>
      </c>
      <c r="E1036" s="7" t="s">
        <v>18</v>
      </c>
      <c r="F1036" s="7" t="s">
        <v>2</v>
      </c>
      <c r="G1036" s="7" t="s">
        <v>29</v>
      </c>
      <c r="H1036" s="7" t="s">
        <v>28</v>
      </c>
      <c r="I1036" s="3">
        <v>2</v>
      </c>
      <c r="J1036" s="5">
        <v>36.85</v>
      </c>
      <c r="K1036" s="6">
        <v>0.1</v>
      </c>
      <c r="L1036" s="5">
        <v>13.92</v>
      </c>
      <c r="M1036" s="5">
        <f>I1036*J1036*(1-K1036)</f>
        <v>66.33</v>
      </c>
      <c r="N1036" s="5">
        <f>I1036*L1036</f>
        <v>27.84</v>
      </c>
      <c r="O1036" s="5">
        <f>M1036-N1036</f>
        <v>38.489999999999995</v>
      </c>
      <c r="P1036" s="2">
        <f>IFERROR(O1036/M1036,0)</f>
        <v>0.58028041610131154</v>
      </c>
      <c r="Q1036" s="4">
        <f>YEAR(SalesDataTable[[#This Row],[Order Date]])</f>
        <v>2026</v>
      </c>
      <c r="R1036" s="2" t="str">
        <f>"Q"&amp;ROUNDUP(MONTH(SalesDataTable[[#This Row],[Order Date]])/3,0)</f>
        <v>Q2</v>
      </c>
      <c r="S1036" s="3">
        <f>MONTH(SalesDataTable[[#This Row],[Order Date]])</f>
        <v>6</v>
      </c>
      <c r="T1036" s="2" t="str">
        <f>TEXT(SalesDataTable[[#This Row],[Order Date]],"mmm")</f>
        <v>Jun</v>
      </c>
    </row>
    <row r="1037" spans="1:20" ht="15.75" x14ac:dyDescent="0.25">
      <c r="A1037" s="9" t="s">
        <v>1724</v>
      </c>
      <c r="B1037" s="8">
        <v>46182</v>
      </c>
      <c r="C1037" s="7" t="s">
        <v>9</v>
      </c>
      <c r="D1037" s="7" t="s">
        <v>45</v>
      </c>
      <c r="E1037" s="7" t="s">
        <v>18</v>
      </c>
      <c r="F1037" s="7" t="s">
        <v>2</v>
      </c>
      <c r="G1037" s="7" t="s">
        <v>34</v>
      </c>
      <c r="H1037" s="7" t="s">
        <v>74</v>
      </c>
      <c r="I1037" s="3">
        <v>1</v>
      </c>
      <c r="J1037" s="5">
        <v>35.619999999999997</v>
      </c>
      <c r="K1037" s="6">
        <v>0</v>
      </c>
      <c r="L1037" s="5">
        <v>14.05</v>
      </c>
      <c r="M1037" s="5">
        <f>I1037*J1037*(1-K1037)</f>
        <v>35.619999999999997</v>
      </c>
      <c r="N1037" s="5">
        <f>I1037*L1037</f>
        <v>14.05</v>
      </c>
      <c r="O1037" s="5">
        <f>M1037-N1037</f>
        <v>21.569999999999997</v>
      </c>
      <c r="P1037" s="2">
        <f>IFERROR(O1037/M1037,0)</f>
        <v>0.60555867490174053</v>
      </c>
      <c r="Q1037" s="4">
        <f>YEAR(SalesDataTable[[#This Row],[Order Date]])</f>
        <v>2026</v>
      </c>
      <c r="R1037" s="2" t="str">
        <f>"Q"&amp;ROUNDUP(MONTH(SalesDataTable[[#This Row],[Order Date]])/3,0)</f>
        <v>Q2</v>
      </c>
      <c r="S1037" s="3">
        <f>MONTH(SalesDataTable[[#This Row],[Order Date]])</f>
        <v>6</v>
      </c>
      <c r="T1037" s="2" t="str">
        <f>TEXT(SalesDataTable[[#This Row],[Order Date]],"mmm")</f>
        <v>Jun</v>
      </c>
    </row>
    <row r="1038" spans="1:20" ht="15.75" x14ac:dyDescent="0.25">
      <c r="A1038" s="9" t="s">
        <v>1723</v>
      </c>
      <c r="B1038" s="8">
        <v>46182</v>
      </c>
      <c r="C1038" s="7" t="s">
        <v>15</v>
      </c>
      <c r="D1038" s="7" t="s">
        <v>61</v>
      </c>
      <c r="E1038" s="7" t="s">
        <v>3</v>
      </c>
      <c r="F1038" s="7" t="s">
        <v>2</v>
      </c>
      <c r="G1038" s="7" t="s">
        <v>22</v>
      </c>
      <c r="H1038" s="7" t="s">
        <v>92</v>
      </c>
      <c r="I1038" s="3">
        <v>3</v>
      </c>
      <c r="J1038" s="5">
        <v>157.43</v>
      </c>
      <c r="K1038" s="6">
        <v>0.15</v>
      </c>
      <c r="L1038" s="5">
        <v>77.56</v>
      </c>
      <c r="M1038" s="5">
        <f>I1038*J1038*(1-K1038)</f>
        <v>401.44650000000001</v>
      </c>
      <c r="N1038" s="5">
        <f>I1038*L1038</f>
        <v>232.68</v>
      </c>
      <c r="O1038" s="5">
        <f>M1038-N1038</f>
        <v>168.76650000000001</v>
      </c>
      <c r="P1038" s="2">
        <f>IFERROR(O1038/M1038,0)</f>
        <v>0.42039599299034863</v>
      </c>
      <c r="Q1038" s="4">
        <f>YEAR(SalesDataTable[[#This Row],[Order Date]])</f>
        <v>2026</v>
      </c>
      <c r="R1038" s="2" t="str">
        <f>"Q"&amp;ROUNDUP(MONTH(SalesDataTable[[#This Row],[Order Date]])/3,0)</f>
        <v>Q2</v>
      </c>
      <c r="S1038" s="3">
        <f>MONTH(SalesDataTable[[#This Row],[Order Date]])</f>
        <v>6</v>
      </c>
      <c r="T1038" s="2" t="str">
        <f>TEXT(SalesDataTable[[#This Row],[Order Date]],"mmm")</f>
        <v>Jun</v>
      </c>
    </row>
    <row r="1039" spans="1:20" ht="15.75" x14ac:dyDescent="0.25">
      <c r="A1039" s="9" t="s">
        <v>1722</v>
      </c>
      <c r="B1039" s="8">
        <v>46182</v>
      </c>
      <c r="C1039" s="7" t="s">
        <v>9</v>
      </c>
      <c r="D1039" s="7" t="s">
        <v>8</v>
      </c>
      <c r="E1039" s="7" t="s">
        <v>13</v>
      </c>
      <c r="F1039" s="7" t="s">
        <v>2</v>
      </c>
      <c r="G1039" s="7" t="s">
        <v>1</v>
      </c>
      <c r="H1039" s="7" t="s">
        <v>11</v>
      </c>
      <c r="I1039" s="3">
        <v>1</v>
      </c>
      <c r="J1039" s="5">
        <v>81.2</v>
      </c>
      <c r="K1039" s="6">
        <v>0.1</v>
      </c>
      <c r="L1039" s="5">
        <v>41.64</v>
      </c>
      <c r="M1039" s="5">
        <f>I1039*J1039*(1-K1039)</f>
        <v>73.08</v>
      </c>
      <c r="N1039" s="5">
        <f>I1039*L1039</f>
        <v>41.64</v>
      </c>
      <c r="O1039" s="5">
        <f>M1039-N1039</f>
        <v>31.439999999999998</v>
      </c>
      <c r="P1039" s="2">
        <f>IFERROR(O1039/M1039,0)</f>
        <v>0.43021346469622329</v>
      </c>
      <c r="Q1039" s="4">
        <f>YEAR(SalesDataTable[[#This Row],[Order Date]])</f>
        <v>2026</v>
      </c>
      <c r="R1039" s="2" t="str">
        <f>"Q"&amp;ROUNDUP(MONTH(SalesDataTable[[#This Row],[Order Date]])/3,0)</f>
        <v>Q2</v>
      </c>
      <c r="S1039" s="3">
        <f>MONTH(SalesDataTable[[#This Row],[Order Date]])</f>
        <v>6</v>
      </c>
      <c r="T1039" s="2" t="str">
        <f>TEXT(SalesDataTable[[#This Row],[Order Date]],"mmm")</f>
        <v>Jun</v>
      </c>
    </row>
    <row r="1040" spans="1:20" ht="15.75" x14ac:dyDescent="0.25">
      <c r="A1040" s="9" t="s">
        <v>1721</v>
      </c>
      <c r="B1040" s="8">
        <v>46182</v>
      </c>
      <c r="C1040" s="7" t="s">
        <v>15</v>
      </c>
      <c r="D1040" s="7" t="s">
        <v>19</v>
      </c>
      <c r="E1040" s="7" t="s">
        <v>3</v>
      </c>
      <c r="F1040" s="7" t="s">
        <v>23</v>
      </c>
      <c r="G1040" s="7" t="s">
        <v>22</v>
      </c>
      <c r="H1040" s="7" t="s">
        <v>44</v>
      </c>
      <c r="I1040" s="3">
        <v>4</v>
      </c>
      <c r="J1040" s="5">
        <v>93.58</v>
      </c>
      <c r="K1040" s="6">
        <v>0.1</v>
      </c>
      <c r="L1040" s="5">
        <v>44.56</v>
      </c>
      <c r="M1040" s="5">
        <f>I1040*J1040*(1-K1040)</f>
        <v>336.88799999999998</v>
      </c>
      <c r="N1040" s="5">
        <f>I1040*L1040</f>
        <v>178.24</v>
      </c>
      <c r="O1040" s="5">
        <f>M1040-N1040</f>
        <v>158.64799999999997</v>
      </c>
      <c r="P1040" s="2">
        <f>IFERROR(O1040/M1040,0)</f>
        <v>0.4709220868656645</v>
      </c>
      <c r="Q1040" s="4">
        <f>YEAR(SalesDataTable[[#This Row],[Order Date]])</f>
        <v>2026</v>
      </c>
      <c r="R1040" s="2" t="str">
        <f>"Q"&amp;ROUNDUP(MONTH(SalesDataTable[[#This Row],[Order Date]])/3,0)</f>
        <v>Q2</v>
      </c>
      <c r="S1040" s="3">
        <f>MONTH(SalesDataTable[[#This Row],[Order Date]])</f>
        <v>6</v>
      </c>
      <c r="T1040" s="2" t="str">
        <f>TEXT(SalesDataTable[[#This Row],[Order Date]],"mmm")</f>
        <v>Jun</v>
      </c>
    </row>
    <row r="1041" spans="1:20" ht="15.75" x14ac:dyDescent="0.25">
      <c r="A1041" s="9" t="s">
        <v>1720</v>
      </c>
      <c r="B1041" s="8">
        <v>46182</v>
      </c>
      <c r="C1041" s="7" t="s">
        <v>9</v>
      </c>
      <c r="D1041" s="7" t="s">
        <v>47</v>
      </c>
      <c r="E1041" s="7" t="s">
        <v>3</v>
      </c>
      <c r="F1041" s="7" t="s">
        <v>2</v>
      </c>
      <c r="G1041" s="7" t="s">
        <v>22</v>
      </c>
      <c r="H1041" s="7" t="s">
        <v>92</v>
      </c>
      <c r="I1041" s="3">
        <v>4</v>
      </c>
      <c r="J1041" s="5">
        <v>155.22</v>
      </c>
      <c r="K1041" s="6">
        <v>0</v>
      </c>
      <c r="L1041" s="5">
        <v>77.209999999999994</v>
      </c>
      <c r="M1041" s="5">
        <f>I1041*J1041*(1-K1041)</f>
        <v>620.88</v>
      </c>
      <c r="N1041" s="5">
        <f>I1041*L1041</f>
        <v>308.83999999999997</v>
      </c>
      <c r="O1041" s="5">
        <f>M1041-N1041</f>
        <v>312.04000000000002</v>
      </c>
      <c r="P1041" s="2">
        <f>IFERROR(O1041/M1041,0)</f>
        <v>0.50257698750161062</v>
      </c>
      <c r="Q1041" s="4">
        <f>YEAR(SalesDataTable[[#This Row],[Order Date]])</f>
        <v>2026</v>
      </c>
      <c r="R1041" s="2" t="str">
        <f>"Q"&amp;ROUNDUP(MONTH(SalesDataTable[[#This Row],[Order Date]])/3,0)</f>
        <v>Q2</v>
      </c>
      <c r="S1041" s="3">
        <f>MONTH(SalesDataTable[[#This Row],[Order Date]])</f>
        <v>6</v>
      </c>
      <c r="T1041" s="2" t="str">
        <f>TEXT(SalesDataTable[[#This Row],[Order Date]],"mmm")</f>
        <v>Jun</v>
      </c>
    </row>
    <row r="1042" spans="1:20" ht="15.75" x14ac:dyDescent="0.25">
      <c r="A1042" s="9" t="s">
        <v>1719</v>
      </c>
      <c r="B1042" s="8">
        <v>46182</v>
      </c>
      <c r="C1042" s="7" t="s">
        <v>15</v>
      </c>
      <c r="D1042" s="7" t="s">
        <v>61</v>
      </c>
      <c r="E1042" s="7" t="s">
        <v>3</v>
      </c>
      <c r="F1042" s="7" t="s">
        <v>2</v>
      </c>
      <c r="G1042" s="7" t="s">
        <v>1</v>
      </c>
      <c r="H1042" s="7" t="s">
        <v>7</v>
      </c>
      <c r="I1042" s="3">
        <v>4</v>
      </c>
      <c r="J1042" s="5">
        <v>100.33</v>
      </c>
      <c r="K1042" s="6">
        <v>0</v>
      </c>
      <c r="L1042" s="5">
        <v>49.99</v>
      </c>
      <c r="M1042" s="5">
        <f>I1042*J1042*(1-K1042)</f>
        <v>401.32</v>
      </c>
      <c r="N1042" s="5">
        <f>I1042*L1042</f>
        <v>199.96</v>
      </c>
      <c r="O1042" s="5">
        <f>M1042-N1042</f>
        <v>201.35999999999999</v>
      </c>
      <c r="P1042" s="2">
        <f>IFERROR(O1042/M1042,0)</f>
        <v>0.5017442439948171</v>
      </c>
      <c r="Q1042" s="4">
        <f>YEAR(SalesDataTable[[#This Row],[Order Date]])</f>
        <v>2026</v>
      </c>
      <c r="R1042" s="2" t="str">
        <f>"Q"&amp;ROUNDUP(MONTH(SalesDataTable[[#This Row],[Order Date]])/3,0)</f>
        <v>Q2</v>
      </c>
      <c r="S1042" s="3">
        <f>MONTH(SalesDataTable[[#This Row],[Order Date]])</f>
        <v>6</v>
      </c>
      <c r="T1042" s="2" t="str">
        <f>TEXT(SalesDataTable[[#This Row],[Order Date]],"mmm")</f>
        <v>Jun</v>
      </c>
    </row>
    <row r="1043" spans="1:20" ht="15.75" x14ac:dyDescent="0.25">
      <c r="A1043" s="9" t="s">
        <v>1718</v>
      </c>
      <c r="B1043" s="8">
        <v>46182</v>
      </c>
      <c r="C1043" s="7" t="s">
        <v>5</v>
      </c>
      <c r="D1043" s="7" t="s">
        <v>114</v>
      </c>
      <c r="E1043" s="7" t="s">
        <v>3</v>
      </c>
      <c r="F1043" s="7" t="s">
        <v>12</v>
      </c>
      <c r="G1043" s="7" t="s">
        <v>29</v>
      </c>
      <c r="H1043" s="7" t="s">
        <v>72</v>
      </c>
      <c r="I1043" s="3">
        <v>2</v>
      </c>
      <c r="J1043" s="5">
        <v>134.28</v>
      </c>
      <c r="K1043" s="6">
        <v>0</v>
      </c>
      <c r="L1043" s="5">
        <v>69.12</v>
      </c>
      <c r="M1043" s="5">
        <f>I1043*J1043*(1-K1043)</f>
        <v>268.56</v>
      </c>
      <c r="N1043" s="5">
        <f>I1043*L1043</f>
        <v>138.24</v>
      </c>
      <c r="O1043" s="5">
        <f>M1043-N1043</f>
        <v>130.32</v>
      </c>
      <c r="P1043" s="2">
        <f>IFERROR(O1043/M1043,0)</f>
        <v>0.48525469168900803</v>
      </c>
      <c r="Q1043" s="4">
        <f>YEAR(SalesDataTable[[#This Row],[Order Date]])</f>
        <v>2026</v>
      </c>
      <c r="R1043" s="2" t="str">
        <f>"Q"&amp;ROUNDUP(MONTH(SalesDataTable[[#This Row],[Order Date]])/3,0)</f>
        <v>Q2</v>
      </c>
      <c r="S1043" s="3">
        <f>MONTH(SalesDataTable[[#This Row],[Order Date]])</f>
        <v>6</v>
      </c>
      <c r="T1043" s="2" t="str">
        <f>TEXT(SalesDataTable[[#This Row],[Order Date]],"mmm")</f>
        <v>Jun</v>
      </c>
    </row>
    <row r="1044" spans="1:20" ht="15.75" x14ac:dyDescent="0.25">
      <c r="A1044" s="9" t="s">
        <v>1717</v>
      </c>
      <c r="B1044" s="8">
        <v>46182</v>
      </c>
      <c r="C1044" s="7" t="s">
        <v>5</v>
      </c>
      <c r="D1044" s="7" t="s">
        <v>66</v>
      </c>
      <c r="E1044" s="7" t="s">
        <v>3</v>
      </c>
      <c r="F1044" s="7" t="s">
        <v>2</v>
      </c>
      <c r="G1044" s="7" t="s">
        <v>34</v>
      </c>
      <c r="H1044" s="7" t="s">
        <v>33</v>
      </c>
      <c r="I1044" s="3">
        <v>2</v>
      </c>
      <c r="J1044" s="5">
        <v>51.16</v>
      </c>
      <c r="K1044" s="6">
        <v>0</v>
      </c>
      <c r="L1044" s="5">
        <v>21.57</v>
      </c>
      <c r="M1044" s="5">
        <f>I1044*J1044*(1-K1044)</f>
        <v>102.32</v>
      </c>
      <c r="N1044" s="5">
        <f>I1044*L1044</f>
        <v>43.14</v>
      </c>
      <c r="O1044" s="5">
        <f>M1044-N1044</f>
        <v>59.179999999999993</v>
      </c>
      <c r="P1044" s="2">
        <f>IFERROR(O1044/M1044,0)</f>
        <v>0.57838154808444098</v>
      </c>
      <c r="Q1044" s="4">
        <f>YEAR(SalesDataTable[[#This Row],[Order Date]])</f>
        <v>2026</v>
      </c>
      <c r="R1044" s="2" t="str">
        <f>"Q"&amp;ROUNDUP(MONTH(SalesDataTable[[#This Row],[Order Date]])/3,0)</f>
        <v>Q2</v>
      </c>
      <c r="S1044" s="3">
        <f>MONTH(SalesDataTable[[#This Row],[Order Date]])</f>
        <v>6</v>
      </c>
      <c r="T1044" s="2" t="str">
        <f>TEXT(SalesDataTable[[#This Row],[Order Date]],"mmm")</f>
        <v>Jun</v>
      </c>
    </row>
    <row r="1045" spans="1:20" ht="15.75" x14ac:dyDescent="0.25">
      <c r="A1045" s="9" t="s">
        <v>1716</v>
      </c>
      <c r="B1045" s="8">
        <v>46183</v>
      </c>
      <c r="C1045" s="7" t="s">
        <v>9</v>
      </c>
      <c r="D1045" s="7" t="s">
        <v>8</v>
      </c>
      <c r="E1045" s="7" t="s">
        <v>3</v>
      </c>
      <c r="F1045" s="7" t="s">
        <v>23</v>
      </c>
      <c r="G1045" s="7" t="s">
        <v>34</v>
      </c>
      <c r="H1045" s="7" t="s">
        <v>74</v>
      </c>
      <c r="I1045" s="3">
        <v>3</v>
      </c>
      <c r="J1045" s="5">
        <v>35.94</v>
      </c>
      <c r="K1045" s="6">
        <v>0.1</v>
      </c>
      <c r="L1045" s="5">
        <v>14.04</v>
      </c>
      <c r="M1045" s="5">
        <f>I1045*J1045*(1-K1045)</f>
        <v>97.037999999999997</v>
      </c>
      <c r="N1045" s="5">
        <f>I1045*L1045</f>
        <v>42.12</v>
      </c>
      <c r="O1045" s="5">
        <f>M1045-N1045</f>
        <v>54.917999999999999</v>
      </c>
      <c r="P1045" s="2">
        <f>IFERROR(O1045/M1045,0)</f>
        <v>0.56594323873121866</v>
      </c>
      <c r="Q1045" s="4">
        <f>YEAR(SalesDataTable[[#This Row],[Order Date]])</f>
        <v>2026</v>
      </c>
      <c r="R1045" s="2" t="str">
        <f>"Q"&amp;ROUNDUP(MONTH(SalesDataTable[[#This Row],[Order Date]])/3,0)</f>
        <v>Q2</v>
      </c>
      <c r="S1045" s="3">
        <f>MONTH(SalesDataTable[[#This Row],[Order Date]])</f>
        <v>6</v>
      </c>
      <c r="T1045" s="2" t="str">
        <f>TEXT(SalesDataTable[[#This Row],[Order Date]],"mmm")</f>
        <v>Jun</v>
      </c>
    </row>
    <row r="1046" spans="1:20" ht="15.75" x14ac:dyDescent="0.25">
      <c r="A1046" s="9" t="s">
        <v>1715</v>
      </c>
      <c r="B1046" s="8">
        <v>46183</v>
      </c>
      <c r="C1046" s="7" t="s">
        <v>5</v>
      </c>
      <c r="D1046" s="7" t="s">
        <v>4</v>
      </c>
      <c r="E1046" s="7" t="s">
        <v>13</v>
      </c>
      <c r="F1046" s="7" t="s">
        <v>23</v>
      </c>
      <c r="G1046" s="7" t="s">
        <v>22</v>
      </c>
      <c r="H1046" s="7" t="s">
        <v>37</v>
      </c>
      <c r="I1046" s="3">
        <v>1</v>
      </c>
      <c r="J1046" s="5">
        <v>145.34</v>
      </c>
      <c r="K1046" s="6">
        <v>0.05</v>
      </c>
      <c r="L1046" s="5">
        <v>77.89</v>
      </c>
      <c r="M1046" s="5">
        <f>I1046*J1046*(1-K1046)</f>
        <v>138.07300000000001</v>
      </c>
      <c r="N1046" s="5">
        <f>I1046*L1046</f>
        <v>77.89</v>
      </c>
      <c r="O1046" s="5">
        <f>M1046-N1046</f>
        <v>60.183000000000007</v>
      </c>
      <c r="P1046" s="2">
        <f>IFERROR(O1046/M1046,0)</f>
        <v>0.43587812244247609</v>
      </c>
      <c r="Q1046" s="4">
        <f>YEAR(SalesDataTable[[#This Row],[Order Date]])</f>
        <v>2026</v>
      </c>
      <c r="R1046" s="2" t="str">
        <f>"Q"&amp;ROUNDUP(MONTH(SalesDataTable[[#This Row],[Order Date]])/3,0)</f>
        <v>Q2</v>
      </c>
      <c r="S1046" s="3">
        <f>MONTH(SalesDataTable[[#This Row],[Order Date]])</f>
        <v>6</v>
      </c>
      <c r="T1046" s="2" t="str">
        <f>TEXT(SalesDataTable[[#This Row],[Order Date]],"mmm")</f>
        <v>Jun</v>
      </c>
    </row>
    <row r="1047" spans="1:20" ht="15.75" x14ac:dyDescent="0.25">
      <c r="A1047" s="9" t="s">
        <v>1714</v>
      </c>
      <c r="B1047" s="8">
        <v>46183</v>
      </c>
      <c r="C1047" s="7" t="s">
        <v>5</v>
      </c>
      <c r="D1047" s="7" t="s">
        <v>76</v>
      </c>
      <c r="E1047" s="7" t="s">
        <v>3</v>
      </c>
      <c r="F1047" s="7" t="s">
        <v>12</v>
      </c>
      <c r="G1047" s="7" t="s">
        <v>29</v>
      </c>
      <c r="H1047" s="7" t="s">
        <v>28</v>
      </c>
      <c r="I1047" s="3">
        <v>1</v>
      </c>
      <c r="J1047" s="5">
        <v>35.950000000000003</v>
      </c>
      <c r="K1047" s="6">
        <v>0.1</v>
      </c>
      <c r="L1047" s="5">
        <v>13.63</v>
      </c>
      <c r="M1047" s="5">
        <f>I1047*J1047*(1-K1047)</f>
        <v>32.355000000000004</v>
      </c>
      <c r="N1047" s="5">
        <f>I1047*L1047</f>
        <v>13.63</v>
      </c>
      <c r="O1047" s="5">
        <f>M1047-N1047</f>
        <v>18.725000000000001</v>
      </c>
      <c r="P1047" s="2">
        <f>IFERROR(O1047/M1047,0)</f>
        <v>0.57873589862463293</v>
      </c>
      <c r="Q1047" s="4">
        <f>YEAR(SalesDataTable[[#This Row],[Order Date]])</f>
        <v>2026</v>
      </c>
      <c r="R1047" s="2" t="str">
        <f>"Q"&amp;ROUNDUP(MONTH(SalesDataTable[[#This Row],[Order Date]])/3,0)</f>
        <v>Q2</v>
      </c>
      <c r="S1047" s="3">
        <f>MONTH(SalesDataTable[[#This Row],[Order Date]])</f>
        <v>6</v>
      </c>
      <c r="T1047" s="2" t="str">
        <f>TEXT(SalesDataTable[[#This Row],[Order Date]],"mmm")</f>
        <v>Jun</v>
      </c>
    </row>
    <row r="1048" spans="1:20" ht="15.75" x14ac:dyDescent="0.25">
      <c r="A1048" s="9" t="s">
        <v>1713</v>
      </c>
      <c r="B1048" s="8">
        <v>46183</v>
      </c>
      <c r="C1048" s="7" t="s">
        <v>15</v>
      </c>
      <c r="D1048" s="7" t="s">
        <v>19</v>
      </c>
      <c r="E1048" s="7" t="s">
        <v>13</v>
      </c>
      <c r="F1048" s="7" t="s">
        <v>12</v>
      </c>
      <c r="G1048" s="7" t="s">
        <v>34</v>
      </c>
      <c r="H1048" s="7" t="s">
        <v>33</v>
      </c>
      <c r="I1048" s="3">
        <v>1</v>
      </c>
      <c r="J1048" s="5">
        <v>51.09</v>
      </c>
      <c r="K1048" s="6">
        <v>0</v>
      </c>
      <c r="L1048" s="5">
        <v>22.4</v>
      </c>
      <c r="M1048" s="5">
        <f>I1048*J1048*(1-K1048)</f>
        <v>51.09</v>
      </c>
      <c r="N1048" s="5">
        <f>I1048*L1048</f>
        <v>22.4</v>
      </c>
      <c r="O1048" s="5">
        <f>M1048-N1048</f>
        <v>28.690000000000005</v>
      </c>
      <c r="P1048" s="2">
        <f>IFERROR(O1048/M1048,0)</f>
        <v>0.56155803484047762</v>
      </c>
      <c r="Q1048" s="4">
        <f>YEAR(SalesDataTable[[#This Row],[Order Date]])</f>
        <v>2026</v>
      </c>
      <c r="R1048" s="2" t="str">
        <f>"Q"&amp;ROUNDUP(MONTH(SalesDataTable[[#This Row],[Order Date]])/3,0)</f>
        <v>Q2</v>
      </c>
      <c r="S1048" s="3">
        <f>MONTH(SalesDataTable[[#This Row],[Order Date]])</f>
        <v>6</v>
      </c>
      <c r="T1048" s="2" t="str">
        <f>TEXT(SalesDataTable[[#This Row],[Order Date]],"mmm")</f>
        <v>Jun</v>
      </c>
    </row>
    <row r="1049" spans="1:20" ht="15.75" x14ac:dyDescent="0.25">
      <c r="A1049" s="9" t="s">
        <v>1712</v>
      </c>
      <c r="B1049" s="8">
        <v>46183</v>
      </c>
      <c r="C1049" s="7" t="s">
        <v>9</v>
      </c>
      <c r="D1049" s="7" t="s">
        <v>47</v>
      </c>
      <c r="E1049" s="7" t="s">
        <v>13</v>
      </c>
      <c r="F1049" s="7" t="s">
        <v>23</v>
      </c>
      <c r="G1049" s="7" t="s">
        <v>26</v>
      </c>
      <c r="H1049" s="7" t="s">
        <v>25</v>
      </c>
      <c r="I1049" s="3">
        <v>2</v>
      </c>
      <c r="J1049" s="5">
        <v>198.69</v>
      </c>
      <c r="K1049" s="6">
        <v>0.15</v>
      </c>
      <c r="L1049" s="5">
        <v>104.25</v>
      </c>
      <c r="M1049" s="5">
        <f>I1049*J1049*(1-K1049)</f>
        <v>337.77299999999997</v>
      </c>
      <c r="N1049" s="5">
        <f>I1049*L1049</f>
        <v>208.5</v>
      </c>
      <c r="O1049" s="5">
        <f>M1049-N1049</f>
        <v>129.27299999999997</v>
      </c>
      <c r="P1049" s="2">
        <f>IFERROR(O1049/M1049,0)</f>
        <v>0.38272153191640534</v>
      </c>
      <c r="Q1049" s="4">
        <f>YEAR(SalesDataTable[[#This Row],[Order Date]])</f>
        <v>2026</v>
      </c>
      <c r="R1049" s="2" t="str">
        <f>"Q"&amp;ROUNDUP(MONTH(SalesDataTable[[#This Row],[Order Date]])/3,0)</f>
        <v>Q2</v>
      </c>
      <c r="S1049" s="3">
        <f>MONTH(SalesDataTable[[#This Row],[Order Date]])</f>
        <v>6</v>
      </c>
      <c r="T1049" s="2" t="str">
        <f>TEXT(SalesDataTable[[#This Row],[Order Date]],"mmm")</f>
        <v>Jun</v>
      </c>
    </row>
    <row r="1050" spans="1:20" ht="15.75" x14ac:dyDescent="0.25">
      <c r="A1050" s="9" t="s">
        <v>1711</v>
      </c>
      <c r="B1050" s="8">
        <v>46183</v>
      </c>
      <c r="C1050" s="7" t="s">
        <v>9</v>
      </c>
      <c r="D1050" s="7" t="s">
        <v>30</v>
      </c>
      <c r="E1050" s="7" t="s">
        <v>13</v>
      </c>
      <c r="F1050" s="7" t="s">
        <v>2</v>
      </c>
      <c r="G1050" s="7" t="s">
        <v>1</v>
      </c>
      <c r="H1050" s="7" t="s">
        <v>11</v>
      </c>
      <c r="I1050" s="3">
        <v>3</v>
      </c>
      <c r="J1050" s="5">
        <v>83.45</v>
      </c>
      <c r="K1050" s="6">
        <v>0</v>
      </c>
      <c r="L1050" s="5">
        <v>43.73</v>
      </c>
      <c r="M1050" s="5">
        <f>I1050*J1050*(1-K1050)</f>
        <v>250.35000000000002</v>
      </c>
      <c r="N1050" s="5">
        <f>I1050*L1050</f>
        <v>131.19</v>
      </c>
      <c r="O1050" s="5">
        <f>M1050-N1050</f>
        <v>119.16000000000003</v>
      </c>
      <c r="P1050" s="2">
        <f>IFERROR(O1050/M1050,0)</f>
        <v>0.47597363690832839</v>
      </c>
      <c r="Q1050" s="4">
        <f>YEAR(SalesDataTable[[#This Row],[Order Date]])</f>
        <v>2026</v>
      </c>
      <c r="R1050" s="2" t="str">
        <f>"Q"&amp;ROUNDUP(MONTH(SalesDataTable[[#This Row],[Order Date]])/3,0)</f>
        <v>Q2</v>
      </c>
      <c r="S1050" s="3">
        <f>MONTH(SalesDataTable[[#This Row],[Order Date]])</f>
        <v>6</v>
      </c>
      <c r="T1050" s="2" t="str">
        <f>TEXT(SalesDataTable[[#This Row],[Order Date]],"mmm")</f>
        <v>Jun</v>
      </c>
    </row>
    <row r="1051" spans="1:20" ht="15.75" x14ac:dyDescent="0.25">
      <c r="A1051" s="9" t="s">
        <v>1710</v>
      </c>
      <c r="B1051" s="8">
        <v>46183</v>
      </c>
      <c r="C1051" s="7" t="s">
        <v>5</v>
      </c>
      <c r="D1051" s="7" t="s">
        <v>66</v>
      </c>
      <c r="E1051" s="7" t="s">
        <v>3</v>
      </c>
      <c r="F1051" s="7" t="s">
        <v>2</v>
      </c>
      <c r="G1051" s="7" t="s">
        <v>34</v>
      </c>
      <c r="H1051" s="7" t="s">
        <v>83</v>
      </c>
      <c r="I1051" s="3">
        <v>2</v>
      </c>
      <c r="J1051" s="5">
        <v>40.86</v>
      </c>
      <c r="K1051" s="6">
        <v>0</v>
      </c>
      <c r="L1051" s="5">
        <v>14.59</v>
      </c>
      <c r="M1051" s="5">
        <f>I1051*J1051*(1-K1051)</f>
        <v>81.72</v>
      </c>
      <c r="N1051" s="5">
        <f>I1051*L1051</f>
        <v>29.18</v>
      </c>
      <c r="O1051" s="5">
        <f>M1051-N1051</f>
        <v>52.54</v>
      </c>
      <c r="P1051" s="2">
        <f>IFERROR(O1051/M1051,0)</f>
        <v>0.64292706803720023</v>
      </c>
      <c r="Q1051" s="4">
        <f>YEAR(SalesDataTable[[#This Row],[Order Date]])</f>
        <v>2026</v>
      </c>
      <c r="R1051" s="2" t="str">
        <f>"Q"&amp;ROUNDUP(MONTH(SalesDataTable[[#This Row],[Order Date]])/3,0)</f>
        <v>Q2</v>
      </c>
      <c r="S1051" s="3">
        <f>MONTH(SalesDataTable[[#This Row],[Order Date]])</f>
        <v>6</v>
      </c>
      <c r="T1051" s="2" t="str">
        <f>TEXT(SalesDataTable[[#This Row],[Order Date]],"mmm")</f>
        <v>Jun</v>
      </c>
    </row>
    <row r="1052" spans="1:20" ht="15.75" x14ac:dyDescent="0.25">
      <c r="A1052" s="9" t="s">
        <v>1709</v>
      </c>
      <c r="B1052" s="8">
        <v>46183</v>
      </c>
      <c r="C1052" s="7" t="s">
        <v>9</v>
      </c>
      <c r="D1052" s="7" t="s">
        <v>30</v>
      </c>
      <c r="E1052" s="7" t="s">
        <v>13</v>
      </c>
      <c r="F1052" s="7" t="s">
        <v>2</v>
      </c>
      <c r="G1052" s="7" t="s">
        <v>26</v>
      </c>
      <c r="H1052" s="7" t="s">
        <v>65</v>
      </c>
      <c r="I1052" s="3">
        <v>1</v>
      </c>
      <c r="J1052" s="5">
        <v>82.21</v>
      </c>
      <c r="K1052" s="6">
        <v>0.05</v>
      </c>
      <c r="L1052" s="5">
        <v>39.04</v>
      </c>
      <c r="M1052" s="5">
        <f>I1052*J1052*(1-K1052)</f>
        <v>78.099499999999992</v>
      </c>
      <c r="N1052" s="5">
        <f>I1052*L1052</f>
        <v>39.04</v>
      </c>
      <c r="O1052" s="5">
        <f>M1052-N1052</f>
        <v>39.059499999999993</v>
      </c>
      <c r="P1052" s="2">
        <f>IFERROR(O1052/M1052,0)</f>
        <v>0.50012484074802011</v>
      </c>
      <c r="Q1052" s="4">
        <f>YEAR(SalesDataTable[[#This Row],[Order Date]])</f>
        <v>2026</v>
      </c>
      <c r="R1052" s="2" t="str">
        <f>"Q"&amp;ROUNDUP(MONTH(SalesDataTable[[#This Row],[Order Date]])/3,0)</f>
        <v>Q2</v>
      </c>
      <c r="S1052" s="3">
        <f>MONTH(SalesDataTable[[#This Row],[Order Date]])</f>
        <v>6</v>
      </c>
      <c r="T1052" s="2" t="str">
        <f>TEXT(SalesDataTable[[#This Row],[Order Date]],"mmm")</f>
        <v>Jun</v>
      </c>
    </row>
    <row r="1053" spans="1:20" ht="15.75" x14ac:dyDescent="0.25">
      <c r="A1053" s="9" t="s">
        <v>1708</v>
      </c>
      <c r="B1053" s="8">
        <v>46183</v>
      </c>
      <c r="C1053" s="7" t="s">
        <v>5</v>
      </c>
      <c r="D1053" s="7" t="s">
        <v>4</v>
      </c>
      <c r="E1053" s="7" t="s">
        <v>18</v>
      </c>
      <c r="F1053" s="7" t="s">
        <v>12</v>
      </c>
      <c r="G1053" s="7" t="s">
        <v>34</v>
      </c>
      <c r="H1053" s="7" t="s">
        <v>74</v>
      </c>
      <c r="I1053" s="3">
        <v>1</v>
      </c>
      <c r="J1053" s="5">
        <v>35.93</v>
      </c>
      <c r="K1053" s="6">
        <v>0.1</v>
      </c>
      <c r="L1053" s="5">
        <v>13.52</v>
      </c>
      <c r="M1053" s="5">
        <f>I1053*J1053*(1-K1053)</f>
        <v>32.337000000000003</v>
      </c>
      <c r="N1053" s="5">
        <f>I1053*L1053</f>
        <v>13.52</v>
      </c>
      <c r="O1053" s="5">
        <f>M1053-N1053</f>
        <v>18.817000000000004</v>
      </c>
      <c r="P1053" s="2">
        <f>IFERROR(O1053/M1053,0)</f>
        <v>0.58190308315551853</v>
      </c>
      <c r="Q1053" s="4">
        <f>YEAR(SalesDataTable[[#This Row],[Order Date]])</f>
        <v>2026</v>
      </c>
      <c r="R1053" s="2" t="str">
        <f>"Q"&amp;ROUNDUP(MONTH(SalesDataTable[[#This Row],[Order Date]])/3,0)</f>
        <v>Q2</v>
      </c>
      <c r="S1053" s="3">
        <f>MONTH(SalesDataTable[[#This Row],[Order Date]])</f>
        <v>6</v>
      </c>
      <c r="T1053" s="2" t="str">
        <f>TEXT(SalesDataTable[[#This Row],[Order Date]],"mmm")</f>
        <v>Jun</v>
      </c>
    </row>
    <row r="1054" spans="1:20" ht="15.75" x14ac:dyDescent="0.25">
      <c r="A1054" s="9" t="s">
        <v>1707</v>
      </c>
      <c r="B1054" s="8">
        <v>46183</v>
      </c>
      <c r="C1054" s="7" t="s">
        <v>42</v>
      </c>
      <c r="D1054" s="7" t="s">
        <v>95</v>
      </c>
      <c r="E1054" s="7" t="s">
        <v>18</v>
      </c>
      <c r="F1054" s="7" t="s">
        <v>2</v>
      </c>
      <c r="G1054" s="7" t="s">
        <v>29</v>
      </c>
      <c r="H1054" s="7" t="s">
        <v>88</v>
      </c>
      <c r="I1054" s="3">
        <v>2</v>
      </c>
      <c r="J1054" s="5">
        <v>164.77</v>
      </c>
      <c r="K1054" s="6">
        <v>0</v>
      </c>
      <c r="L1054" s="5">
        <v>89.07</v>
      </c>
      <c r="M1054" s="5">
        <f>I1054*J1054*(1-K1054)</f>
        <v>329.54</v>
      </c>
      <c r="N1054" s="5">
        <f>I1054*L1054</f>
        <v>178.14</v>
      </c>
      <c r="O1054" s="5">
        <f>M1054-N1054</f>
        <v>151.40000000000003</v>
      </c>
      <c r="P1054" s="2">
        <f>IFERROR(O1054/M1054,0)</f>
        <v>0.45942829398555568</v>
      </c>
      <c r="Q1054" s="4">
        <f>YEAR(SalesDataTable[[#This Row],[Order Date]])</f>
        <v>2026</v>
      </c>
      <c r="R1054" s="2" t="str">
        <f>"Q"&amp;ROUNDUP(MONTH(SalesDataTable[[#This Row],[Order Date]])/3,0)</f>
        <v>Q2</v>
      </c>
      <c r="S1054" s="3">
        <f>MONTH(SalesDataTable[[#This Row],[Order Date]])</f>
        <v>6</v>
      </c>
      <c r="T1054" s="2" t="str">
        <f>TEXT(SalesDataTable[[#This Row],[Order Date]],"mmm")</f>
        <v>Jun</v>
      </c>
    </row>
    <row r="1055" spans="1:20" ht="15.75" x14ac:dyDescent="0.25">
      <c r="A1055" s="9" t="s">
        <v>1706</v>
      </c>
      <c r="B1055" s="8">
        <v>46183</v>
      </c>
      <c r="C1055" s="7" t="s">
        <v>5</v>
      </c>
      <c r="D1055" s="7" t="s">
        <v>66</v>
      </c>
      <c r="E1055" s="7" t="s">
        <v>60</v>
      </c>
      <c r="F1055" s="7" t="s">
        <v>12</v>
      </c>
      <c r="G1055" s="7" t="s">
        <v>29</v>
      </c>
      <c r="H1055" s="7" t="s">
        <v>39</v>
      </c>
      <c r="I1055" s="3">
        <v>4</v>
      </c>
      <c r="J1055" s="5">
        <v>47.36</v>
      </c>
      <c r="K1055" s="6">
        <v>0.1</v>
      </c>
      <c r="L1055" s="5">
        <v>18.87</v>
      </c>
      <c r="M1055" s="5">
        <f>I1055*J1055*(1-K1055)</f>
        <v>170.49600000000001</v>
      </c>
      <c r="N1055" s="5">
        <f>I1055*L1055</f>
        <v>75.48</v>
      </c>
      <c r="O1055" s="5">
        <f>M1055-N1055</f>
        <v>95.016000000000005</v>
      </c>
      <c r="P1055" s="2">
        <f>IFERROR(O1055/M1055,0)</f>
        <v>0.55729166666666663</v>
      </c>
      <c r="Q1055" s="4">
        <f>YEAR(SalesDataTable[[#This Row],[Order Date]])</f>
        <v>2026</v>
      </c>
      <c r="R1055" s="2" t="str">
        <f>"Q"&amp;ROUNDUP(MONTH(SalesDataTable[[#This Row],[Order Date]])/3,0)</f>
        <v>Q2</v>
      </c>
      <c r="S1055" s="3">
        <f>MONTH(SalesDataTable[[#This Row],[Order Date]])</f>
        <v>6</v>
      </c>
      <c r="T1055" s="2" t="str">
        <f>TEXT(SalesDataTable[[#This Row],[Order Date]],"mmm")</f>
        <v>Jun</v>
      </c>
    </row>
    <row r="1056" spans="1:20" ht="15.75" x14ac:dyDescent="0.25">
      <c r="A1056" s="9" t="s">
        <v>1705</v>
      </c>
      <c r="B1056" s="8">
        <v>46183</v>
      </c>
      <c r="C1056" s="7" t="s">
        <v>15</v>
      </c>
      <c r="D1056" s="7" t="s">
        <v>61</v>
      </c>
      <c r="E1056" s="7" t="s">
        <v>3</v>
      </c>
      <c r="F1056" s="7" t="s">
        <v>23</v>
      </c>
      <c r="G1056" s="7" t="s">
        <v>22</v>
      </c>
      <c r="H1056" s="7" t="s">
        <v>44</v>
      </c>
      <c r="I1056" s="3">
        <v>1</v>
      </c>
      <c r="J1056" s="5">
        <v>90.7</v>
      </c>
      <c r="K1056" s="6">
        <v>0</v>
      </c>
      <c r="L1056" s="5">
        <v>44.18</v>
      </c>
      <c r="M1056" s="5">
        <f>I1056*J1056*(1-K1056)</f>
        <v>90.7</v>
      </c>
      <c r="N1056" s="5">
        <f>I1056*L1056</f>
        <v>44.18</v>
      </c>
      <c r="O1056" s="5">
        <f>M1056-N1056</f>
        <v>46.52</v>
      </c>
      <c r="P1056" s="2">
        <f>IFERROR(O1056/M1056,0)</f>
        <v>0.51289966923925034</v>
      </c>
      <c r="Q1056" s="4">
        <f>YEAR(SalesDataTable[[#This Row],[Order Date]])</f>
        <v>2026</v>
      </c>
      <c r="R1056" s="2" t="str">
        <f>"Q"&amp;ROUNDUP(MONTH(SalesDataTable[[#This Row],[Order Date]])/3,0)</f>
        <v>Q2</v>
      </c>
      <c r="S1056" s="3">
        <f>MONTH(SalesDataTable[[#This Row],[Order Date]])</f>
        <v>6</v>
      </c>
      <c r="T1056" s="2" t="str">
        <f>TEXT(SalesDataTable[[#This Row],[Order Date]],"mmm")</f>
        <v>Jun</v>
      </c>
    </row>
    <row r="1057" spans="1:20" ht="15.75" x14ac:dyDescent="0.25">
      <c r="A1057" s="9" t="s">
        <v>1704</v>
      </c>
      <c r="B1057" s="8">
        <v>46183</v>
      </c>
      <c r="C1057" s="7" t="s">
        <v>5</v>
      </c>
      <c r="D1057" s="7" t="s">
        <v>4</v>
      </c>
      <c r="E1057" s="7" t="s">
        <v>18</v>
      </c>
      <c r="F1057" s="7" t="s">
        <v>23</v>
      </c>
      <c r="G1057" s="7" t="s">
        <v>29</v>
      </c>
      <c r="H1057" s="7" t="s">
        <v>39</v>
      </c>
      <c r="I1057" s="3">
        <v>1</v>
      </c>
      <c r="J1057" s="5">
        <v>45.59</v>
      </c>
      <c r="K1057" s="6">
        <v>0</v>
      </c>
      <c r="L1057" s="5">
        <v>18.57</v>
      </c>
      <c r="M1057" s="5">
        <f>I1057*J1057*(1-K1057)</f>
        <v>45.59</v>
      </c>
      <c r="N1057" s="5">
        <f>I1057*L1057</f>
        <v>18.57</v>
      </c>
      <c r="O1057" s="5">
        <f>M1057-N1057</f>
        <v>27.020000000000003</v>
      </c>
      <c r="P1057" s="2">
        <f>IFERROR(O1057/M1057,0)</f>
        <v>0.59267383198069756</v>
      </c>
      <c r="Q1057" s="4">
        <f>YEAR(SalesDataTable[[#This Row],[Order Date]])</f>
        <v>2026</v>
      </c>
      <c r="R1057" s="2" t="str">
        <f>"Q"&amp;ROUNDUP(MONTH(SalesDataTable[[#This Row],[Order Date]])/3,0)</f>
        <v>Q2</v>
      </c>
      <c r="S1057" s="3">
        <f>MONTH(SalesDataTable[[#This Row],[Order Date]])</f>
        <v>6</v>
      </c>
      <c r="T1057" s="2" t="str">
        <f>TEXT(SalesDataTable[[#This Row],[Order Date]],"mmm")</f>
        <v>Jun</v>
      </c>
    </row>
    <row r="1058" spans="1:20" ht="15.75" x14ac:dyDescent="0.25">
      <c r="A1058" s="9" t="s">
        <v>1703</v>
      </c>
      <c r="B1058" s="8">
        <v>46183</v>
      </c>
      <c r="C1058" s="7" t="s">
        <v>15</v>
      </c>
      <c r="D1058" s="7" t="s">
        <v>51</v>
      </c>
      <c r="E1058" s="7" t="s">
        <v>3</v>
      </c>
      <c r="F1058" s="7" t="s">
        <v>2</v>
      </c>
      <c r="G1058" s="7" t="s">
        <v>22</v>
      </c>
      <c r="H1058" s="7" t="s">
        <v>37</v>
      </c>
      <c r="I1058" s="3">
        <v>3</v>
      </c>
      <c r="J1058" s="5">
        <v>146.55000000000001</v>
      </c>
      <c r="K1058" s="6">
        <v>0.1</v>
      </c>
      <c r="L1058" s="5">
        <v>79.59</v>
      </c>
      <c r="M1058" s="5">
        <f>I1058*J1058*(1-K1058)</f>
        <v>395.68500000000006</v>
      </c>
      <c r="N1058" s="5">
        <f>I1058*L1058</f>
        <v>238.77</v>
      </c>
      <c r="O1058" s="5">
        <f>M1058-N1058</f>
        <v>156.91500000000005</v>
      </c>
      <c r="P1058" s="2">
        <f>IFERROR(O1058/M1058,0)</f>
        <v>0.39656544978960545</v>
      </c>
      <c r="Q1058" s="4">
        <f>YEAR(SalesDataTable[[#This Row],[Order Date]])</f>
        <v>2026</v>
      </c>
      <c r="R1058" s="2" t="str">
        <f>"Q"&amp;ROUNDUP(MONTH(SalesDataTable[[#This Row],[Order Date]])/3,0)</f>
        <v>Q2</v>
      </c>
      <c r="S1058" s="3">
        <f>MONTH(SalesDataTable[[#This Row],[Order Date]])</f>
        <v>6</v>
      </c>
      <c r="T1058" s="2" t="str">
        <f>TEXT(SalesDataTable[[#This Row],[Order Date]],"mmm")</f>
        <v>Jun</v>
      </c>
    </row>
    <row r="1059" spans="1:20" ht="15.75" x14ac:dyDescent="0.25">
      <c r="A1059" s="9" t="s">
        <v>1702</v>
      </c>
      <c r="B1059" s="8">
        <v>46184</v>
      </c>
      <c r="C1059" s="7" t="s">
        <v>15</v>
      </c>
      <c r="D1059" s="7" t="s">
        <v>61</v>
      </c>
      <c r="E1059" s="7" t="s">
        <v>18</v>
      </c>
      <c r="F1059" s="7" t="s">
        <v>12</v>
      </c>
      <c r="G1059" s="7" t="s">
        <v>1</v>
      </c>
      <c r="H1059" s="7" t="s">
        <v>17</v>
      </c>
      <c r="I1059" s="3">
        <v>4</v>
      </c>
      <c r="J1059" s="5">
        <v>40.33</v>
      </c>
      <c r="K1059" s="6">
        <v>0.1</v>
      </c>
      <c r="L1059" s="5">
        <v>17.170000000000002</v>
      </c>
      <c r="M1059" s="5">
        <f>I1059*J1059*(1-K1059)</f>
        <v>145.18799999999999</v>
      </c>
      <c r="N1059" s="5">
        <f>I1059*L1059</f>
        <v>68.680000000000007</v>
      </c>
      <c r="O1059" s="5">
        <f>M1059-N1059</f>
        <v>76.507999999999981</v>
      </c>
      <c r="P1059" s="2">
        <f>IFERROR(O1059/M1059,0)</f>
        <v>0.52695815081136177</v>
      </c>
      <c r="Q1059" s="4">
        <f>YEAR(SalesDataTable[[#This Row],[Order Date]])</f>
        <v>2026</v>
      </c>
      <c r="R1059" s="2" t="str">
        <f>"Q"&amp;ROUNDUP(MONTH(SalesDataTable[[#This Row],[Order Date]])/3,0)</f>
        <v>Q2</v>
      </c>
      <c r="S1059" s="3">
        <f>MONTH(SalesDataTable[[#This Row],[Order Date]])</f>
        <v>6</v>
      </c>
      <c r="T1059" s="2" t="str">
        <f>TEXT(SalesDataTable[[#This Row],[Order Date]],"mmm")</f>
        <v>Jun</v>
      </c>
    </row>
    <row r="1060" spans="1:20" ht="15.75" x14ac:dyDescent="0.25">
      <c r="A1060" s="9" t="s">
        <v>1701</v>
      </c>
      <c r="B1060" s="8">
        <v>46184</v>
      </c>
      <c r="C1060" s="7" t="s">
        <v>42</v>
      </c>
      <c r="D1060" s="7" t="s">
        <v>95</v>
      </c>
      <c r="E1060" s="7" t="s">
        <v>13</v>
      </c>
      <c r="F1060" s="7" t="s">
        <v>2</v>
      </c>
      <c r="G1060" s="7" t="s">
        <v>1</v>
      </c>
      <c r="H1060" s="7" t="s">
        <v>0</v>
      </c>
      <c r="I1060" s="3">
        <v>2</v>
      </c>
      <c r="J1060" s="5">
        <v>51.83</v>
      </c>
      <c r="K1060" s="6">
        <v>0.1</v>
      </c>
      <c r="L1060" s="5">
        <v>23.1</v>
      </c>
      <c r="M1060" s="5">
        <f>I1060*J1060*(1-K1060)</f>
        <v>93.293999999999997</v>
      </c>
      <c r="N1060" s="5">
        <f>I1060*L1060</f>
        <v>46.2</v>
      </c>
      <c r="O1060" s="5">
        <f>M1060-N1060</f>
        <v>47.093999999999994</v>
      </c>
      <c r="P1060" s="2">
        <f>IFERROR(O1060/M1060,0)</f>
        <v>0.50479130490706792</v>
      </c>
      <c r="Q1060" s="4">
        <f>YEAR(SalesDataTable[[#This Row],[Order Date]])</f>
        <v>2026</v>
      </c>
      <c r="R1060" s="2" t="str">
        <f>"Q"&amp;ROUNDUP(MONTH(SalesDataTable[[#This Row],[Order Date]])/3,0)</f>
        <v>Q2</v>
      </c>
      <c r="S1060" s="3">
        <f>MONTH(SalesDataTable[[#This Row],[Order Date]])</f>
        <v>6</v>
      </c>
      <c r="T1060" s="2" t="str">
        <f>TEXT(SalesDataTable[[#This Row],[Order Date]],"mmm")</f>
        <v>Jun</v>
      </c>
    </row>
    <row r="1061" spans="1:20" ht="15.75" x14ac:dyDescent="0.25">
      <c r="A1061" s="9" t="s">
        <v>1700</v>
      </c>
      <c r="B1061" s="8">
        <v>46184</v>
      </c>
      <c r="C1061" s="7" t="s">
        <v>15</v>
      </c>
      <c r="D1061" s="7" t="s">
        <v>61</v>
      </c>
      <c r="E1061" s="7" t="s">
        <v>3</v>
      </c>
      <c r="F1061" s="7" t="s">
        <v>12</v>
      </c>
      <c r="G1061" s="7" t="s">
        <v>26</v>
      </c>
      <c r="H1061" s="7" t="s">
        <v>50</v>
      </c>
      <c r="I1061" s="3">
        <v>2</v>
      </c>
      <c r="J1061" s="5">
        <v>121.19</v>
      </c>
      <c r="K1061" s="6">
        <v>0.05</v>
      </c>
      <c r="L1061" s="5">
        <v>58.91</v>
      </c>
      <c r="M1061" s="5">
        <f>I1061*J1061*(1-K1061)</f>
        <v>230.261</v>
      </c>
      <c r="N1061" s="5">
        <f>I1061*L1061</f>
        <v>117.82</v>
      </c>
      <c r="O1061" s="5">
        <f>M1061-N1061</f>
        <v>112.441</v>
      </c>
      <c r="P1061" s="2">
        <f>IFERROR(O1061/M1061,0)</f>
        <v>0.48831977625390321</v>
      </c>
      <c r="Q1061" s="4">
        <f>YEAR(SalesDataTable[[#This Row],[Order Date]])</f>
        <v>2026</v>
      </c>
      <c r="R1061" s="2" t="str">
        <f>"Q"&amp;ROUNDUP(MONTH(SalesDataTable[[#This Row],[Order Date]])/3,0)</f>
        <v>Q2</v>
      </c>
      <c r="S1061" s="3">
        <f>MONTH(SalesDataTable[[#This Row],[Order Date]])</f>
        <v>6</v>
      </c>
      <c r="T1061" s="2" t="str">
        <f>TEXT(SalesDataTable[[#This Row],[Order Date]],"mmm")</f>
        <v>Jun</v>
      </c>
    </row>
    <row r="1062" spans="1:20" ht="15.75" x14ac:dyDescent="0.25">
      <c r="A1062" s="9" t="s">
        <v>1699</v>
      </c>
      <c r="B1062" s="8">
        <v>46184</v>
      </c>
      <c r="C1062" s="7" t="s">
        <v>15</v>
      </c>
      <c r="D1062" s="7" t="s">
        <v>19</v>
      </c>
      <c r="E1062" s="7" t="s">
        <v>13</v>
      </c>
      <c r="F1062" s="7" t="s">
        <v>2</v>
      </c>
      <c r="G1062" s="7" t="s">
        <v>22</v>
      </c>
      <c r="H1062" s="7" t="s">
        <v>92</v>
      </c>
      <c r="I1062" s="3">
        <v>1</v>
      </c>
      <c r="J1062" s="5">
        <v>154.09</v>
      </c>
      <c r="K1062" s="6">
        <v>0</v>
      </c>
      <c r="L1062" s="5">
        <v>77.37</v>
      </c>
      <c r="M1062" s="5">
        <f>I1062*J1062*(1-K1062)</f>
        <v>154.09</v>
      </c>
      <c r="N1062" s="5">
        <f>I1062*L1062</f>
        <v>77.37</v>
      </c>
      <c r="O1062" s="5">
        <f>M1062-N1062</f>
        <v>76.72</v>
      </c>
      <c r="P1062" s="2">
        <f>IFERROR(O1062/M1062,0)</f>
        <v>0.49789084301382308</v>
      </c>
      <c r="Q1062" s="4">
        <f>YEAR(SalesDataTable[[#This Row],[Order Date]])</f>
        <v>2026</v>
      </c>
      <c r="R1062" s="2" t="str">
        <f>"Q"&amp;ROUNDUP(MONTH(SalesDataTable[[#This Row],[Order Date]])/3,0)</f>
        <v>Q2</v>
      </c>
      <c r="S1062" s="3">
        <f>MONTH(SalesDataTable[[#This Row],[Order Date]])</f>
        <v>6</v>
      </c>
      <c r="T1062" s="2" t="str">
        <f>TEXT(SalesDataTable[[#This Row],[Order Date]],"mmm")</f>
        <v>Jun</v>
      </c>
    </row>
    <row r="1063" spans="1:20" ht="15.75" x14ac:dyDescent="0.25">
      <c r="A1063" s="9" t="s">
        <v>1698</v>
      </c>
      <c r="B1063" s="8">
        <v>46184</v>
      </c>
      <c r="C1063" s="7" t="s">
        <v>42</v>
      </c>
      <c r="D1063" s="7" t="s">
        <v>95</v>
      </c>
      <c r="E1063" s="7" t="s">
        <v>3</v>
      </c>
      <c r="F1063" s="7" t="s">
        <v>2</v>
      </c>
      <c r="G1063" s="7" t="s">
        <v>1</v>
      </c>
      <c r="H1063" s="7" t="s">
        <v>11</v>
      </c>
      <c r="I1063" s="3">
        <v>1</v>
      </c>
      <c r="J1063" s="5">
        <v>80.64</v>
      </c>
      <c r="K1063" s="6">
        <v>0.05</v>
      </c>
      <c r="L1063" s="5">
        <v>43.85</v>
      </c>
      <c r="M1063" s="5">
        <f>I1063*J1063*(1-K1063)</f>
        <v>76.60799999999999</v>
      </c>
      <c r="N1063" s="5">
        <f>I1063*L1063</f>
        <v>43.85</v>
      </c>
      <c r="O1063" s="5">
        <f>M1063-N1063</f>
        <v>32.757999999999988</v>
      </c>
      <c r="P1063" s="2">
        <f>IFERROR(O1063/M1063,0)</f>
        <v>0.42760547201336668</v>
      </c>
      <c r="Q1063" s="4">
        <f>YEAR(SalesDataTable[[#This Row],[Order Date]])</f>
        <v>2026</v>
      </c>
      <c r="R1063" s="2" t="str">
        <f>"Q"&amp;ROUNDUP(MONTH(SalesDataTable[[#This Row],[Order Date]])/3,0)</f>
        <v>Q2</v>
      </c>
      <c r="S1063" s="3">
        <f>MONTH(SalesDataTable[[#This Row],[Order Date]])</f>
        <v>6</v>
      </c>
      <c r="T1063" s="2" t="str">
        <f>TEXT(SalesDataTable[[#This Row],[Order Date]],"mmm")</f>
        <v>Jun</v>
      </c>
    </row>
    <row r="1064" spans="1:20" ht="15.75" x14ac:dyDescent="0.25">
      <c r="A1064" s="9" t="s">
        <v>1697</v>
      </c>
      <c r="B1064" s="8">
        <v>46184</v>
      </c>
      <c r="C1064" s="7" t="s">
        <v>9</v>
      </c>
      <c r="D1064" s="7" t="s">
        <v>8</v>
      </c>
      <c r="E1064" s="7" t="s">
        <v>18</v>
      </c>
      <c r="F1064" s="7" t="s">
        <v>23</v>
      </c>
      <c r="G1064" s="7" t="s">
        <v>22</v>
      </c>
      <c r="H1064" s="7" t="s">
        <v>44</v>
      </c>
      <c r="I1064" s="3">
        <v>1</v>
      </c>
      <c r="J1064" s="5">
        <v>94.01</v>
      </c>
      <c r="K1064" s="6">
        <v>0.15</v>
      </c>
      <c r="L1064" s="5">
        <v>46.12</v>
      </c>
      <c r="M1064" s="5">
        <f>I1064*J1064*(1-K1064)</f>
        <v>79.908500000000004</v>
      </c>
      <c r="N1064" s="5">
        <f>I1064*L1064</f>
        <v>46.12</v>
      </c>
      <c r="O1064" s="5">
        <f>M1064-N1064</f>
        <v>33.788500000000006</v>
      </c>
      <c r="P1064" s="2">
        <f>IFERROR(O1064/M1064,0)</f>
        <v>0.42283987310486376</v>
      </c>
      <c r="Q1064" s="4">
        <f>YEAR(SalesDataTable[[#This Row],[Order Date]])</f>
        <v>2026</v>
      </c>
      <c r="R1064" s="2" t="str">
        <f>"Q"&amp;ROUNDUP(MONTH(SalesDataTable[[#This Row],[Order Date]])/3,0)</f>
        <v>Q2</v>
      </c>
      <c r="S1064" s="3">
        <f>MONTH(SalesDataTable[[#This Row],[Order Date]])</f>
        <v>6</v>
      </c>
      <c r="T1064" s="2" t="str">
        <f>TEXT(SalesDataTable[[#This Row],[Order Date]],"mmm")</f>
        <v>Jun</v>
      </c>
    </row>
    <row r="1065" spans="1:20" ht="15.75" x14ac:dyDescent="0.25">
      <c r="A1065" s="9" t="s">
        <v>1696</v>
      </c>
      <c r="B1065" s="8">
        <v>46184</v>
      </c>
      <c r="C1065" s="7" t="s">
        <v>9</v>
      </c>
      <c r="D1065" s="7" t="s">
        <v>30</v>
      </c>
      <c r="E1065" s="7" t="s">
        <v>3</v>
      </c>
      <c r="F1065" s="7" t="s">
        <v>23</v>
      </c>
      <c r="G1065" s="7" t="s">
        <v>1</v>
      </c>
      <c r="H1065" s="7" t="s">
        <v>0</v>
      </c>
      <c r="I1065" s="3">
        <v>1</v>
      </c>
      <c r="J1065" s="5">
        <v>51.09</v>
      </c>
      <c r="K1065" s="6">
        <v>0</v>
      </c>
      <c r="L1065" s="5">
        <v>22.78</v>
      </c>
      <c r="M1065" s="5">
        <f>I1065*J1065*(1-K1065)</f>
        <v>51.09</v>
      </c>
      <c r="N1065" s="5">
        <f>I1065*L1065</f>
        <v>22.78</v>
      </c>
      <c r="O1065" s="5">
        <f>M1065-N1065</f>
        <v>28.310000000000002</v>
      </c>
      <c r="P1065" s="2">
        <f>IFERROR(O1065/M1065,0)</f>
        <v>0.55412018007437858</v>
      </c>
      <c r="Q1065" s="4">
        <f>YEAR(SalesDataTable[[#This Row],[Order Date]])</f>
        <v>2026</v>
      </c>
      <c r="R1065" s="2" t="str">
        <f>"Q"&amp;ROUNDUP(MONTH(SalesDataTable[[#This Row],[Order Date]])/3,0)</f>
        <v>Q2</v>
      </c>
      <c r="S1065" s="3">
        <f>MONTH(SalesDataTable[[#This Row],[Order Date]])</f>
        <v>6</v>
      </c>
      <c r="T1065" s="2" t="str">
        <f>TEXT(SalesDataTable[[#This Row],[Order Date]],"mmm")</f>
        <v>Jun</v>
      </c>
    </row>
    <row r="1066" spans="1:20" ht="15.75" x14ac:dyDescent="0.25">
      <c r="A1066" s="9" t="s">
        <v>1695</v>
      </c>
      <c r="B1066" s="8">
        <v>46184</v>
      </c>
      <c r="C1066" s="7" t="s">
        <v>9</v>
      </c>
      <c r="D1066" s="7" t="s">
        <v>30</v>
      </c>
      <c r="E1066" s="7" t="s">
        <v>18</v>
      </c>
      <c r="F1066" s="7" t="s">
        <v>23</v>
      </c>
      <c r="G1066" s="7" t="s">
        <v>22</v>
      </c>
      <c r="H1066" s="7" t="s">
        <v>37</v>
      </c>
      <c r="I1066" s="3">
        <v>1</v>
      </c>
      <c r="J1066" s="5">
        <v>146.66</v>
      </c>
      <c r="K1066" s="6">
        <v>0</v>
      </c>
      <c r="L1066" s="5">
        <v>78.709999999999994</v>
      </c>
      <c r="M1066" s="5">
        <f>I1066*J1066*(1-K1066)</f>
        <v>146.66</v>
      </c>
      <c r="N1066" s="5">
        <f>I1066*L1066</f>
        <v>78.709999999999994</v>
      </c>
      <c r="O1066" s="5">
        <f>M1066-N1066</f>
        <v>67.95</v>
      </c>
      <c r="P1066" s="2">
        <f>IFERROR(O1066/M1066,0)</f>
        <v>0.4633165143870176</v>
      </c>
      <c r="Q1066" s="4">
        <f>YEAR(SalesDataTable[[#This Row],[Order Date]])</f>
        <v>2026</v>
      </c>
      <c r="R1066" s="2" t="str">
        <f>"Q"&amp;ROUNDUP(MONTH(SalesDataTable[[#This Row],[Order Date]])/3,0)</f>
        <v>Q2</v>
      </c>
      <c r="S1066" s="3">
        <f>MONTH(SalesDataTable[[#This Row],[Order Date]])</f>
        <v>6</v>
      </c>
      <c r="T1066" s="2" t="str">
        <f>TEXT(SalesDataTable[[#This Row],[Order Date]],"mmm")</f>
        <v>Jun</v>
      </c>
    </row>
    <row r="1067" spans="1:20" ht="15.75" x14ac:dyDescent="0.25">
      <c r="A1067" s="9" t="s">
        <v>1694</v>
      </c>
      <c r="B1067" s="8">
        <v>46184</v>
      </c>
      <c r="C1067" s="7" t="s">
        <v>9</v>
      </c>
      <c r="D1067" s="7" t="s">
        <v>8</v>
      </c>
      <c r="E1067" s="7" t="s">
        <v>13</v>
      </c>
      <c r="F1067" s="7" t="s">
        <v>2</v>
      </c>
      <c r="G1067" s="7" t="s">
        <v>26</v>
      </c>
      <c r="H1067" s="7" t="s">
        <v>25</v>
      </c>
      <c r="I1067" s="3">
        <v>2</v>
      </c>
      <c r="J1067" s="5">
        <v>199.03</v>
      </c>
      <c r="K1067" s="6">
        <v>0</v>
      </c>
      <c r="L1067" s="5">
        <v>104.7</v>
      </c>
      <c r="M1067" s="5">
        <f>I1067*J1067*(1-K1067)</f>
        <v>398.06</v>
      </c>
      <c r="N1067" s="5">
        <f>I1067*L1067</f>
        <v>209.4</v>
      </c>
      <c r="O1067" s="5">
        <f>M1067-N1067</f>
        <v>188.66</v>
      </c>
      <c r="P1067" s="2">
        <f>IFERROR(O1067/M1067,0)</f>
        <v>0.47394865095714211</v>
      </c>
      <c r="Q1067" s="4">
        <f>YEAR(SalesDataTable[[#This Row],[Order Date]])</f>
        <v>2026</v>
      </c>
      <c r="R1067" s="2" t="str">
        <f>"Q"&amp;ROUNDUP(MONTH(SalesDataTable[[#This Row],[Order Date]])/3,0)</f>
        <v>Q2</v>
      </c>
      <c r="S1067" s="3">
        <f>MONTH(SalesDataTable[[#This Row],[Order Date]])</f>
        <v>6</v>
      </c>
      <c r="T1067" s="2" t="str">
        <f>TEXT(SalesDataTable[[#This Row],[Order Date]],"mmm")</f>
        <v>Jun</v>
      </c>
    </row>
    <row r="1068" spans="1:20" ht="15.75" x14ac:dyDescent="0.25">
      <c r="A1068" s="9" t="s">
        <v>1693</v>
      </c>
      <c r="B1068" s="8">
        <v>46184</v>
      </c>
      <c r="C1068" s="7" t="s">
        <v>5</v>
      </c>
      <c r="D1068" s="7" t="s">
        <v>66</v>
      </c>
      <c r="E1068" s="7" t="s">
        <v>3</v>
      </c>
      <c r="F1068" s="7" t="s">
        <v>23</v>
      </c>
      <c r="G1068" s="7" t="s">
        <v>1</v>
      </c>
      <c r="H1068" s="7" t="s">
        <v>17</v>
      </c>
      <c r="I1068" s="3">
        <v>5</v>
      </c>
      <c r="J1068" s="5">
        <v>41.18</v>
      </c>
      <c r="K1068" s="6">
        <v>0.05</v>
      </c>
      <c r="L1068" s="5">
        <v>16.87</v>
      </c>
      <c r="M1068" s="5">
        <f>I1068*J1068*(1-K1068)</f>
        <v>195.60499999999999</v>
      </c>
      <c r="N1068" s="5">
        <f>I1068*L1068</f>
        <v>84.350000000000009</v>
      </c>
      <c r="O1068" s="5">
        <f>M1068-N1068</f>
        <v>111.25499999999998</v>
      </c>
      <c r="P1068" s="2">
        <f>IFERROR(O1068/M1068,0)</f>
        <v>0.56877380435060443</v>
      </c>
      <c r="Q1068" s="4">
        <f>YEAR(SalesDataTable[[#This Row],[Order Date]])</f>
        <v>2026</v>
      </c>
      <c r="R1068" s="2" t="str">
        <f>"Q"&amp;ROUNDUP(MONTH(SalesDataTable[[#This Row],[Order Date]])/3,0)</f>
        <v>Q2</v>
      </c>
      <c r="S1068" s="3">
        <f>MONTH(SalesDataTable[[#This Row],[Order Date]])</f>
        <v>6</v>
      </c>
      <c r="T1068" s="2" t="str">
        <f>TEXT(SalesDataTable[[#This Row],[Order Date]],"mmm")</f>
        <v>Jun</v>
      </c>
    </row>
    <row r="1069" spans="1:20" ht="15.75" x14ac:dyDescent="0.25">
      <c r="A1069" s="9" t="s">
        <v>1692</v>
      </c>
      <c r="B1069" s="8">
        <v>46184</v>
      </c>
      <c r="C1069" s="7" t="s">
        <v>9</v>
      </c>
      <c r="D1069" s="7" t="s">
        <v>8</v>
      </c>
      <c r="E1069" s="7" t="s">
        <v>13</v>
      </c>
      <c r="F1069" s="7" t="s">
        <v>12</v>
      </c>
      <c r="G1069" s="7" t="s">
        <v>22</v>
      </c>
      <c r="H1069" s="7" t="s">
        <v>37</v>
      </c>
      <c r="I1069" s="3">
        <v>2</v>
      </c>
      <c r="J1069" s="5">
        <v>141.18</v>
      </c>
      <c r="K1069" s="6">
        <v>0</v>
      </c>
      <c r="L1069" s="5">
        <v>78.66</v>
      </c>
      <c r="M1069" s="5">
        <f>I1069*J1069*(1-K1069)</f>
        <v>282.36</v>
      </c>
      <c r="N1069" s="5">
        <f>I1069*L1069</f>
        <v>157.32</v>
      </c>
      <c r="O1069" s="5">
        <f>M1069-N1069</f>
        <v>125.04000000000002</v>
      </c>
      <c r="P1069" s="2">
        <f>IFERROR(O1069/M1069,0)</f>
        <v>0.44283892902677441</v>
      </c>
      <c r="Q1069" s="4">
        <f>YEAR(SalesDataTable[[#This Row],[Order Date]])</f>
        <v>2026</v>
      </c>
      <c r="R1069" s="2" t="str">
        <f>"Q"&amp;ROUNDUP(MONTH(SalesDataTable[[#This Row],[Order Date]])/3,0)</f>
        <v>Q2</v>
      </c>
      <c r="S1069" s="3">
        <f>MONTH(SalesDataTable[[#This Row],[Order Date]])</f>
        <v>6</v>
      </c>
      <c r="T1069" s="2" t="str">
        <f>TEXT(SalesDataTable[[#This Row],[Order Date]],"mmm")</f>
        <v>Jun</v>
      </c>
    </row>
    <row r="1070" spans="1:20" ht="15.75" x14ac:dyDescent="0.25">
      <c r="A1070" s="9" t="s">
        <v>1691</v>
      </c>
      <c r="B1070" s="8">
        <v>46184</v>
      </c>
      <c r="C1070" s="7" t="s">
        <v>9</v>
      </c>
      <c r="D1070" s="7" t="s">
        <v>8</v>
      </c>
      <c r="E1070" s="7" t="s">
        <v>13</v>
      </c>
      <c r="F1070" s="7" t="s">
        <v>23</v>
      </c>
      <c r="G1070" s="7" t="s">
        <v>1</v>
      </c>
      <c r="H1070" s="7" t="s">
        <v>11</v>
      </c>
      <c r="I1070" s="3">
        <v>1</v>
      </c>
      <c r="J1070" s="5">
        <v>82.47</v>
      </c>
      <c r="K1070" s="6">
        <v>0.1</v>
      </c>
      <c r="L1070" s="5">
        <v>42.73</v>
      </c>
      <c r="M1070" s="5">
        <f>I1070*J1070*(1-K1070)</f>
        <v>74.222999999999999</v>
      </c>
      <c r="N1070" s="5">
        <f>I1070*L1070</f>
        <v>42.73</v>
      </c>
      <c r="O1070" s="5">
        <f>M1070-N1070</f>
        <v>31.493000000000002</v>
      </c>
      <c r="P1070" s="2">
        <f>IFERROR(O1070/M1070,0)</f>
        <v>0.42430243994449163</v>
      </c>
      <c r="Q1070" s="4">
        <f>YEAR(SalesDataTable[[#This Row],[Order Date]])</f>
        <v>2026</v>
      </c>
      <c r="R1070" s="2" t="str">
        <f>"Q"&amp;ROUNDUP(MONTH(SalesDataTable[[#This Row],[Order Date]])/3,0)</f>
        <v>Q2</v>
      </c>
      <c r="S1070" s="3">
        <f>MONTH(SalesDataTable[[#This Row],[Order Date]])</f>
        <v>6</v>
      </c>
      <c r="T1070" s="2" t="str">
        <f>TEXT(SalesDataTable[[#This Row],[Order Date]],"mmm")</f>
        <v>Jun</v>
      </c>
    </row>
    <row r="1071" spans="1:20" ht="15.75" x14ac:dyDescent="0.25">
      <c r="A1071" s="9" t="s">
        <v>1690</v>
      </c>
      <c r="B1071" s="8">
        <v>46185</v>
      </c>
      <c r="C1071" s="7" t="s">
        <v>9</v>
      </c>
      <c r="D1071" s="7" t="s">
        <v>79</v>
      </c>
      <c r="E1071" s="7" t="s">
        <v>18</v>
      </c>
      <c r="F1071" s="7" t="s">
        <v>23</v>
      </c>
      <c r="G1071" s="7" t="s">
        <v>29</v>
      </c>
      <c r="H1071" s="7" t="s">
        <v>88</v>
      </c>
      <c r="I1071" s="3">
        <v>1</v>
      </c>
      <c r="J1071" s="5">
        <v>166.91</v>
      </c>
      <c r="K1071" s="6">
        <v>0</v>
      </c>
      <c r="L1071" s="5">
        <v>85.58</v>
      </c>
      <c r="M1071" s="5">
        <f>I1071*J1071*(1-K1071)</f>
        <v>166.91</v>
      </c>
      <c r="N1071" s="5">
        <f>I1071*L1071</f>
        <v>85.58</v>
      </c>
      <c r="O1071" s="5">
        <f>M1071-N1071</f>
        <v>81.33</v>
      </c>
      <c r="P1071" s="2">
        <f>IFERROR(O1071/M1071,0)</f>
        <v>0.48726858786172189</v>
      </c>
      <c r="Q1071" s="4">
        <f>YEAR(SalesDataTable[[#This Row],[Order Date]])</f>
        <v>2026</v>
      </c>
      <c r="R1071" s="2" t="str">
        <f>"Q"&amp;ROUNDUP(MONTH(SalesDataTable[[#This Row],[Order Date]])/3,0)</f>
        <v>Q2</v>
      </c>
      <c r="S1071" s="3">
        <f>MONTH(SalesDataTable[[#This Row],[Order Date]])</f>
        <v>6</v>
      </c>
      <c r="T1071" s="2" t="str">
        <f>TEXT(SalesDataTable[[#This Row],[Order Date]],"mmm")</f>
        <v>Jun</v>
      </c>
    </row>
    <row r="1072" spans="1:20" ht="15.75" x14ac:dyDescent="0.25">
      <c r="A1072" s="9" t="s">
        <v>1689</v>
      </c>
      <c r="B1072" s="8">
        <v>46185</v>
      </c>
      <c r="C1072" s="7" t="s">
        <v>42</v>
      </c>
      <c r="D1072" s="7" t="s">
        <v>95</v>
      </c>
      <c r="E1072" s="7" t="s">
        <v>13</v>
      </c>
      <c r="F1072" s="7" t="s">
        <v>12</v>
      </c>
      <c r="G1072" s="7" t="s">
        <v>29</v>
      </c>
      <c r="H1072" s="7" t="s">
        <v>39</v>
      </c>
      <c r="I1072" s="3">
        <v>1</v>
      </c>
      <c r="J1072" s="5">
        <v>45.99</v>
      </c>
      <c r="K1072" s="6">
        <v>0</v>
      </c>
      <c r="L1072" s="5">
        <v>18.579999999999998</v>
      </c>
      <c r="M1072" s="5">
        <f>I1072*J1072*(1-K1072)</f>
        <v>45.99</v>
      </c>
      <c r="N1072" s="5">
        <f>I1072*L1072</f>
        <v>18.579999999999998</v>
      </c>
      <c r="O1072" s="5">
        <f>M1072-N1072</f>
        <v>27.410000000000004</v>
      </c>
      <c r="P1072" s="2">
        <f>IFERROR(O1072/M1072,0)</f>
        <v>0.59599913024570561</v>
      </c>
      <c r="Q1072" s="4">
        <f>YEAR(SalesDataTable[[#This Row],[Order Date]])</f>
        <v>2026</v>
      </c>
      <c r="R1072" s="2" t="str">
        <f>"Q"&amp;ROUNDUP(MONTH(SalesDataTable[[#This Row],[Order Date]])/3,0)</f>
        <v>Q2</v>
      </c>
      <c r="S1072" s="3">
        <f>MONTH(SalesDataTable[[#This Row],[Order Date]])</f>
        <v>6</v>
      </c>
      <c r="T1072" s="2" t="str">
        <f>TEXT(SalesDataTable[[#This Row],[Order Date]],"mmm")</f>
        <v>Jun</v>
      </c>
    </row>
    <row r="1073" spans="1:20" ht="15.75" x14ac:dyDescent="0.25">
      <c r="A1073" s="9" t="s">
        <v>1688</v>
      </c>
      <c r="B1073" s="8">
        <v>46185</v>
      </c>
      <c r="C1073" s="7" t="s">
        <v>15</v>
      </c>
      <c r="D1073" s="7" t="s">
        <v>19</v>
      </c>
      <c r="E1073" s="7" t="s">
        <v>13</v>
      </c>
      <c r="F1073" s="7" t="s">
        <v>12</v>
      </c>
      <c r="G1073" s="7" t="s">
        <v>34</v>
      </c>
      <c r="H1073" s="7" t="s">
        <v>74</v>
      </c>
      <c r="I1073" s="3">
        <v>1</v>
      </c>
      <c r="J1073" s="5">
        <v>37.01</v>
      </c>
      <c r="K1073" s="6">
        <v>0.05</v>
      </c>
      <c r="L1073" s="5">
        <v>14.18</v>
      </c>
      <c r="M1073" s="5">
        <f>I1073*J1073*(1-K1073)</f>
        <v>35.159499999999994</v>
      </c>
      <c r="N1073" s="5">
        <f>I1073*L1073</f>
        <v>14.18</v>
      </c>
      <c r="O1073" s="5">
        <f>M1073-N1073</f>
        <v>20.979499999999994</v>
      </c>
      <c r="P1073" s="2">
        <f>IFERROR(O1073/M1073,0)</f>
        <v>0.59669506107879799</v>
      </c>
      <c r="Q1073" s="4">
        <f>YEAR(SalesDataTable[[#This Row],[Order Date]])</f>
        <v>2026</v>
      </c>
      <c r="R1073" s="2" t="str">
        <f>"Q"&amp;ROUNDUP(MONTH(SalesDataTable[[#This Row],[Order Date]])/3,0)</f>
        <v>Q2</v>
      </c>
      <c r="S1073" s="3">
        <f>MONTH(SalesDataTable[[#This Row],[Order Date]])</f>
        <v>6</v>
      </c>
      <c r="T1073" s="2" t="str">
        <f>TEXT(SalesDataTable[[#This Row],[Order Date]],"mmm")</f>
        <v>Jun</v>
      </c>
    </row>
    <row r="1074" spans="1:20" ht="15.75" x14ac:dyDescent="0.25">
      <c r="A1074" s="9" t="s">
        <v>1687</v>
      </c>
      <c r="B1074" s="8">
        <v>46185</v>
      </c>
      <c r="C1074" s="7" t="s">
        <v>15</v>
      </c>
      <c r="D1074" s="7" t="s">
        <v>61</v>
      </c>
      <c r="E1074" s="7" t="s">
        <v>18</v>
      </c>
      <c r="F1074" s="7" t="s">
        <v>12</v>
      </c>
      <c r="G1074" s="7" t="s">
        <v>22</v>
      </c>
      <c r="H1074" s="7" t="s">
        <v>37</v>
      </c>
      <c r="I1074" s="3">
        <v>5</v>
      </c>
      <c r="J1074" s="5">
        <v>140.9</v>
      </c>
      <c r="K1074" s="6">
        <v>0</v>
      </c>
      <c r="L1074" s="5">
        <v>80.16</v>
      </c>
      <c r="M1074" s="5">
        <f>I1074*J1074*(1-K1074)</f>
        <v>704.5</v>
      </c>
      <c r="N1074" s="5">
        <f>I1074*L1074</f>
        <v>400.79999999999995</v>
      </c>
      <c r="O1074" s="5">
        <f>M1074-N1074</f>
        <v>303.70000000000005</v>
      </c>
      <c r="P1074" s="2">
        <f>IFERROR(O1074/M1074,0)</f>
        <v>0.43108587650816188</v>
      </c>
      <c r="Q1074" s="4">
        <f>YEAR(SalesDataTable[[#This Row],[Order Date]])</f>
        <v>2026</v>
      </c>
      <c r="R1074" s="2" t="str">
        <f>"Q"&amp;ROUNDUP(MONTH(SalesDataTable[[#This Row],[Order Date]])/3,0)</f>
        <v>Q2</v>
      </c>
      <c r="S1074" s="3">
        <f>MONTH(SalesDataTable[[#This Row],[Order Date]])</f>
        <v>6</v>
      </c>
      <c r="T1074" s="2" t="str">
        <f>TEXT(SalesDataTable[[#This Row],[Order Date]],"mmm")</f>
        <v>Jun</v>
      </c>
    </row>
    <row r="1075" spans="1:20" ht="15.75" x14ac:dyDescent="0.25">
      <c r="A1075" s="9" t="s">
        <v>1686</v>
      </c>
      <c r="B1075" s="8">
        <v>46185</v>
      </c>
      <c r="C1075" s="7" t="s">
        <v>9</v>
      </c>
      <c r="D1075" s="7" t="s">
        <v>8</v>
      </c>
      <c r="E1075" s="7" t="s">
        <v>13</v>
      </c>
      <c r="F1075" s="7" t="s">
        <v>2</v>
      </c>
      <c r="G1075" s="7" t="s">
        <v>34</v>
      </c>
      <c r="H1075" s="7" t="s">
        <v>74</v>
      </c>
      <c r="I1075" s="3">
        <v>3</v>
      </c>
      <c r="J1075" s="5">
        <v>36.659999999999997</v>
      </c>
      <c r="K1075" s="6">
        <v>0</v>
      </c>
      <c r="L1075" s="5">
        <v>13.55</v>
      </c>
      <c r="M1075" s="5">
        <f>I1075*J1075*(1-K1075)</f>
        <v>109.97999999999999</v>
      </c>
      <c r="N1075" s="5">
        <f>I1075*L1075</f>
        <v>40.650000000000006</v>
      </c>
      <c r="O1075" s="5">
        <f>M1075-N1075</f>
        <v>69.329999999999984</v>
      </c>
      <c r="P1075" s="2">
        <f>IFERROR(O1075/M1075,0)</f>
        <v>0.63038734315330047</v>
      </c>
      <c r="Q1075" s="4">
        <f>YEAR(SalesDataTable[[#This Row],[Order Date]])</f>
        <v>2026</v>
      </c>
      <c r="R1075" s="2" t="str">
        <f>"Q"&amp;ROUNDUP(MONTH(SalesDataTable[[#This Row],[Order Date]])/3,0)</f>
        <v>Q2</v>
      </c>
      <c r="S1075" s="3">
        <f>MONTH(SalesDataTable[[#This Row],[Order Date]])</f>
        <v>6</v>
      </c>
      <c r="T1075" s="2" t="str">
        <f>TEXT(SalesDataTable[[#This Row],[Order Date]],"mmm")</f>
        <v>Jun</v>
      </c>
    </row>
    <row r="1076" spans="1:20" ht="15.75" x14ac:dyDescent="0.25">
      <c r="A1076" s="9" t="s">
        <v>1685</v>
      </c>
      <c r="B1076" s="8">
        <v>46185</v>
      </c>
      <c r="C1076" s="7" t="s">
        <v>9</v>
      </c>
      <c r="D1076" s="7" t="s">
        <v>30</v>
      </c>
      <c r="E1076" s="7" t="s">
        <v>3</v>
      </c>
      <c r="F1076" s="7" t="s">
        <v>12</v>
      </c>
      <c r="G1076" s="7" t="s">
        <v>29</v>
      </c>
      <c r="H1076" s="7" t="s">
        <v>28</v>
      </c>
      <c r="I1076" s="3">
        <v>1</v>
      </c>
      <c r="J1076" s="5">
        <v>36.299999999999997</v>
      </c>
      <c r="K1076" s="6">
        <v>0.1</v>
      </c>
      <c r="L1076" s="5">
        <v>13.69</v>
      </c>
      <c r="M1076" s="5">
        <f>I1076*J1076*(1-K1076)</f>
        <v>32.67</v>
      </c>
      <c r="N1076" s="5">
        <f>I1076*L1076</f>
        <v>13.69</v>
      </c>
      <c r="O1076" s="5">
        <f>M1076-N1076</f>
        <v>18.980000000000004</v>
      </c>
      <c r="P1076" s="2">
        <f>IFERROR(O1076/M1076,0)</f>
        <v>0.58096112641567199</v>
      </c>
      <c r="Q1076" s="4">
        <f>YEAR(SalesDataTable[[#This Row],[Order Date]])</f>
        <v>2026</v>
      </c>
      <c r="R1076" s="2" t="str">
        <f>"Q"&amp;ROUNDUP(MONTH(SalesDataTable[[#This Row],[Order Date]])/3,0)</f>
        <v>Q2</v>
      </c>
      <c r="S1076" s="3">
        <f>MONTH(SalesDataTable[[#This Row],[Order Date]])</f>
        <v>6</v>
      </c>
      <c r="T1076" s="2" t="str">
        <f>TEXT(SalesDataTable[[#This Row],[Order Date]],"mmm")</f>
        <v>Jun</v>
      </c>
    </row>
    <row r="1077" spans="1:20" ht="15.75" x14ac:dyDescent="0.25">
      <c r="A1077" s="9" t="s">
        <v>1684</v>
      </c>
      <c r="B1077" s="8">
        <v>46185</v>
      </c>
      <c r="C1077" s="7" t="s">
        <v>5</v>
      </c>
      <c r="D1077" s="7" t="s">
        <v>76</v>
      </c>
      <c r="E1077" s="7" t="s">
        <v>3</v>
      </c>
      <c r="F1077" s="7" t="s">
        <v>2</v>
      </c>
      <c r="G1077" s="7" t="s">
        <v>26</v>
      </c>
      <c r="H1077" s="7" t="s">
        <v>50</v>
      </c>
      <c r="I1077" s="3">
        <v>2</v>
      </c>
      <c r="J1077" s="5">
        <v>120.64</v>
      </c>
      <c r="K1077" s="6">
        <v>0</v>
      </c>
      <c r="L1077" s="5">
        <v>61.66</v>
      </c>
      <c r="M1077" s="5">
        <f>I1077*J1077*(1-K1077)</f>
        <v>241.28</v>
      </c>
      <c r="N1077" s="5">
        <f>I1077*L1077</f>
        <v>123.32</v>
      </c>
      <c r="O1077" s="5">
        <f>M1077-N1077</f>
        <v>117.96000000000001</v>
      </c>
      <c r="P1077" s="2">
        <f>IFERROR(O1077/M1077,0)</f>
        <v>0.48889257294429711</v>
      </c>
      <c r="Q1077" s="4">
        <f>YEAR(SalesDataTable[[#This Row],[Order Date]])</f>
        <v>2026</v>
      </c>
      <c r="R1077" s="2" t="str">
        <f>"Q"&amp;ROUNDUP(MONTH(SalesDataTable[[#This Row],[Order Date]])/3,0)</f>
        <v>Q2</v>
      </c>
      <c r="S1077" s="3">
        <f>MONTH(SalesDataTable[[#This Row],[Order Date]])</f>
        <v>6</v>
      </c>
      <c r="T1077" s="2" t="str">
        <f>TEXT(SalesDataTable[[#This Row],[Order Date]],"mmm")</f>
        <v>Jun</v>
      </c>
    </row>
    <row r="1078" spans="1:20" ht="15.75" x14ac:dyDescent="0.25">
      <c r="A1078" s="9" t="s">
        <v>1683</v>
      </c>
      <c r="B1078" s="8">
        <v>46185</v>
      </c>
      <c r="C1078" s="7" t="s">
        <v>5</v>
      </c>
      <c r="D1078" s="7" t="s">
        <v>76</v>
      </c>
      <c r="E1078" s="7" t="s">
        <v>3</v>
      </c>
      <c r="F1078" s="7" t="s">
        <v>23</v>
      </c>
      <c r="G1078" s="7" t="s">
        <v>29</v>
      </c>
      <c r="H1078" s="7" t="s">
        <v>39</v>
      </c>
      <c r="I1078" s="3">
        <v>1</v>
      </c>
      <c r="J1078" s="5">
        <v>47.07</v>
      </c>
      <c r="K1078" s="6">
        <v>0</v>
      </c>
      <c r="L1078" s="5">
        <v>18.7</v>
      </c>
      <c r="M1078" s="5">
        <f>I1078*J1078*(1-K1078)</f>
        <v>47.07</v>
      </c>
      <c r="N1078" s="5">
        <f>I1078*L1078</f>
        <v>18.7</v>
      </c>
      <c r="O1078" s="5">
        <f>M1078-N1078</f>
        <v>28.37</v>
      </c>
      <c r="P1078" s="2">
        <f>IFERROR(O1078/M1078,0)</f>
        <v>0.60271935415338862</v>
      </c>
      <c r="Q1078" s="4">
        <f>YEAR(SalesDataTable[[#This Row],[Order Date]])</f>
        <v>2026</v>
      </c>
      <c r="R1078" s="2" t="str">
        <f>"Q"&amp;ROUNDUP(MONTH(SalesDataTable[[#This Row],[Order Date]])/3,0)</f>
        <v>Q2</v>
      </c>
      <c r="S1078" s="3">
        <f>MONTH(SalesDataTable[[#This Row],[Order Date]])</f>
        <v>6</v>
      </c>
      <c r="T1078" s="2" t="str">
        <f>TEXT(SalesDataTable[[#This Row],[Order Date]],"mmm")</f>
        <v>Jun</v>
      </c>
    </row>
    <row r="1079" spans="1:20" ht="15.75" x14ac:dyDescent="0.25">
      <c r="A1079" s="9" t="s">
        <v>1682</v>
      </c>
      <c r="B1079" s="8">
        <v>46185</v>
      </c>
      <c r="C1079" s="7" t="s">
        <v>5</v>
      </c>
      <c r="D1079" s="7" t="s">
        <v>114</v>
      </c>
      <c r="E1079" s="7" t="s">
        <v>18</v>
      </c>
      <c r="F1079" s="7" t="s">
        <v>12</v>
      </c>
      <c r="G1079" s="7" t="s">
        <v>22</v>
      </c>
      <c r="H1079" s="7" t="s">
        <v>92</v>
      </c>
      <c r="I1079" s="3">
        <v>2</v>
      </c>
      <c r="J1079" s="5">
        <v>154.94</v>
      </c>
      <c r="K1079" s="6">
        <v>0.05</v>
      </c>
      <c r="L1079" s="5">
        <v>77.260000000000005</v>
      </c>
      <c r="M1079" s="5">
        <f>I1079*J1079*(1-K1079)</f>
        <v>294.38599999999997</v>
      </c>
      <c r="N1079" s="5">
        <f>I1079*L1079</f>
        <v>154.52000000000001</v>
      </c>
      <c r="O1079" s="5">
        <f>M1079-N1079</f>
        <v>139.86599999999996</v>
      </c>
      <c r="P1079" s="2">
        <f>IFERROR(O1079/M1079,0)</f>
        <v>0.47511090880680457</v>
      </c>
      <c r="Q1079" s="4">
        <f>YEAR(SalesDataTable[[#This Row],[Order Date]])</f>
        <v>2026</v>
      </c>
      <c r="R1079" s="2" t="str">
        <f>"Q"&amp;ROUNDUP(MONTH(SalesDataTable[[#This Row],[Order Date]])/3,0)</f>
        <v>Q2</v>
      </c>
      <c r="S1079" s="3">
        <f>MONTH(SalesDataTable[[#This Row],[Order Date]])</f>
        <v>6</v>
      </c>
      <c r="T1079" s="2" t="str">
        <f>TEXT(SalesDataTable[[#This Row],[Order Date]],"mmm")</f>
        <v>Jun</v>
      </c>
    </row>
    <row r="1080" spans="1:20" ht="15.75" x14ac:dyDescent="0.25">
      <c r="A1080" s="9" t="s">
        <v>1681</v>
      </c>
      <c r="B1080" s="8">
        <v>46185</v>
      </c>
      <c r="C1080" s="7" t="s">
        <v>9</v>
      </c>
      <c r="D1080" s="7" t="s">
        <v>8</v>
      </c>
      <c r="E1080" s="7" t="s">
        <v>3</v>
      </c>
      <c r="F1080" s="7" t="s">
        <v>23</v>
      </c>
      <c r="G1080" s="7" t="s">
        <v>29</v>
      </c>
      <c r="H1080" s="7" t="s">
        <v>39</v>
      </c>
      <c r="I1080" s="3">
        <v>1</v>
      </c>
      <c r="J1080" s="5">
        <v>45.97</v>
      </c>
      <c r="K1080" s="6">
        <v>0.05</v>
      </c>
      <c r="L1080" s="5">
        <v>18.41</v>
      </c>
      <c r="M1080" s="5">
        <f>I1080*J1080*(1-K1080)</f>
        <v>43.671499999999995</v>
      </c>
      <c r="N1080" s="5">
        <f>I1080*L1080</f>
        <v>18.41</v>
      </c>
      <c r="O1080" s="5">
        <f>M1080-N1080</f>
        <v>25.261499999999995</v>
      </c>
      <c r="P1080" s="2">
        <f>IFERROR(O1080/M1080,0)</f>
        <v>0.57844360738696854</v>
      </c>
      <c r="Q1080" s="4">
        <f>YEAR(SalesDataTable[[#This Row],[Order Date]])</f>
        <v>2026</v>
      </c>
      <c r="R1080" s="2" t="str">
        <f>"Q"&amp;ROUNDUP(MONTH(SalesDataTable[[#This Row],[Order Date]])/3,0)</f>
        <v>Q2</v>
      </c>
      <c r="S1080" s="3">
        <f>MONTH(SalesDataTable[[#This Row],[Order Date]])</f>
        <v>6</v>
      </c>
      <c r="T1080" s="2" t="str">
        <f>TEXT(SalesDataTable[[#This Row],[Order Date]],"mmm")</f>
        <v>Jun</v>
      </c>
    </row>
    <row r="1081" spans="1:20" ht="15.75" x14ac:dyDescent="0.25">
      <c r="A1081" s="9" t="s">
        <v>1680</v>
      </c>
      <c r="B1081" s="8">
        <v>46185</v>
      </c>
      <c r="C1081" s="7" t="s">
        <v>15</v>
      </c>
      <c r="D1081" s="7" t="s">
        <v>61</v>
      </c>
      <c r="E1081" s="7" t="s">
        <v>3</v>
      </c>
      <c r="F1081" s="7" t="s">
        <v>23</v>
      </c>
      <c r="G1081" s="7" t="s">
        <v>26</v>
      </c>
      <c r="H1081" s="7" t="s">
        <v>25</v>
      </c>
      <c r="I1081" s="3">
        <v>1</v>
      </c>
      <c r="J1081" s="5">
        <v>198.64</v>
      </c>
      <c r="K1081" s="6">
        <v>0.05</v>
      </c>
      <c r="L1081" s="5">
        <v>101.89</v>
      </c>
      <c r="M1081" s="5">
        <f>I1081*J1081*(1-K1081)</f>
        <v>188.70799999999997</v>
      </c>
      <c r="N1081" s="5">
        <f>I1081*L1081</f>
        <v>101.89</v>
      </c>
      <c r="O1081" s="5">
        <f>M1081-N1081</f>
        <v>86.817999999999969</v>
      </c>
      <c r="P1081" s="2">
        <f>IFERROR(O1081/M1081,0)</f>
        <v>0.46006528605040581</v>
      </c>
      <c r="Q1081" s="4">
        <f>YEAR(SalesDataTable[[#This Row],[Order Date]])</f>
        <v>2026</v>
      </c>
      <c r="R1081" s="2" t="str">
        <f>"Q"&amp;ROUNDUP(MONTH(SalesDataTable[[#This Row],[Order Date]])/3,0)</f>
        <v>Q2</v>
      </c>
      <c r="S1081" s="3">
        <f>MONTH(SalesDataTable[[#This Row],[Order Date]])</f>
        <v>6</v>
      </c>
      <c r="T1081" s="2" t="str">
        <f>TEXT(SalesDataTable[[#This Row],[Order Date]],"mmm")</f>
        <v>Jun</v>
      </c>
    </row>
    <row r="1082" spans="1:20" ht="15.75" x14ac:dyDescent="0.25">
      <c r="A1082" s="9" t="s">
        <v>1679</v>
      </c>
      <c r="B1082" s="8">
        <v>46185</v>
      </c>
      <c r="C1082" s="7" t="s">
        <v>5</v>
      </c>
      <c r="D1082" s="7" t="s">
        <v>114</v>
      </c>
      <c r="E1082" s="7" t="s">
        <v>3</v>
      </c>
      <c r="F1082" s="7" t="s">
        <v>2</v>
      </c>
      <c r="G1082" s="7" t="s">
        <v>29</v>
      </c>
      <c r="H1082" s="7" t="s">
        <v>88</v>
      </c>
      <c r="I1082" s="3">
        <v>5</v>
      </c>
      <c r="J1082" s="5">
        <v>168.57</v>
      </c>
      <c r="K1082" s="6">
        <v>0</v>
      </c>
      <c r="L1082" s="5">
        <v>88.65</v>
      </c>
      <c r="M1082" s="5">
        <f>I1082*J1082*(1-K1082)</f>
        <v>842.84999999999991</v>
      </c>
      <c r="N1082" s="5">
        <f>I1082*L1082</f>
        <v>443.25</v>
      </c>
      <c r="O1082" s="5">
        <f>M1082-N1082</f>
        <v>399.59999999999991</v>
      </c>
      <c r="P1082" s="2">
        <f>IFERROR(O1082/M1082,0)</f>
        <v>0.47410571276027758</v>
      </c>
      <c r="Q1082" s="4">
        <f>YEAR(SalesDataTable[[#This Row],[Order Date]])</f>
        <v>2026</v>
      </c>
      <c r="R1082" s="2" t="str">
        <f>"Q"&amp;ROUNDUP(MONTH(SalesDataTable[[#This Row],[Order Date]])/3,0)</f>
        <v>Q2</v>
      </c>
      <c r="S1082" s="3">
        <f>MONTH(SalesDataTable[[#This Row],[Order Date]])</f>
        <v>6</v>
      </c>
      <c r="T1082" s="2" t="str">
        <f>TEXT(SalesDataTable[[#This Row],[Order Date]],"mmm")</f>
        <v>Jun</v>
      </c>
    </row>
    <row r="1083" spans="1:20" ht="15.75" x14ac:dyDescent="0.25">
      <c r="A1083" s="9" t="s">
        <v>1678</v>
      </c>
      <c r="B1083" s="8">
        <v>46185</v>
      </c>
      <c r="C1083" s="7" t="s">
        <v>9</v>
      </c>
      <c r="D1083" s="7" t="s">
        <v>30</v>
      </c>
      <c r="E1083" s="7" t="s">
        <v>13</v>
      </c>
      <c r="F1083" s="7" t="s">
        <v>2</v>
      </c>
      <c r="G1083" s="7" t="s">
        <v>29</v>
      </c>
      <c r="H1083" s="7" t="s">
        <v>28</v>
      </c>
      <c r="I1083" s="3">
        <v>1</v>
      </c>
      <c r="J1083" s="5">
        <v>36.65</v>
      </c>
      <c r="K1083" s="6">
        <v>0</v>
      </c>
      <c r="L1083" s="5">
        <v>13.97</v>
      </c>
      <c r="M1083" s="5">
        <f>I1083*J1083*(1-K1083)</f>
        <v>36.65</v>
      </c>
      <c r="N1083" s="5">
        <f>I1083*L1083</f>
        <v>13.97</v>
      </c>
      <c r="O1083" s="5">
        <f>M1083-N1083</f>
        <v>22.68</v>
      </c>
      <c r="P1083" s="2">
        <f>IFERROR(O1083/M1083,0)</f>
        <v>0.61882673942701227</v>
      </c>
      <c r="Q1083" s="4">
        <f>YEAR(SalesDataTable[[#This Row],[Order Date]])</f>
        <v>2026</v>
      </c>
      <c r="R1083" s="2" t="str">
        <f>"Q"&amp;ROUNDUP(MONTH(SalesDataTable[[#This Row],[Order Date]])/3,0)</f>
        <v>Q2</v>
      </c>
      <c r="S1083" s="3">
        <f>MONTH(SalesDataTable[[#This Row],[Order Date]])</f>
        <v>6</v>
      </c>
      <c r="T1083" s="2" t="str">
        <f>TEXT(SalesDataTable[[#This Row],[Order Date]],"mmm")</f>
        <v>Jun</v>
      </c>
    </row>
    <row r="1084" spans="1:20" ht="15.75" x14ac:dyDescent="0.25">
      <c r="A1084" s="9" t="s">
        <v>1677</v>
      </c>
      <c r="B1084" s="8">
        <v>46185</v>
      </c>
      <c r="C1084" s="7" t="s">
        <v>5</v>
      </c>
      <c r="D1084" s="7" t="s">
        <v>69</v>
      </c>
      <c r="E1084" s="7" t="s">
        <v>13</v>
      </c>
      <c r="F1084" s="7" t="s">
        <v>23</v>
      </c>
      <c r="G1084" s="7" t="s">
        <v>29</v>
      </c>
      <c r="H1084" s="7" t="s">
        <v>28</v>
      </c>
      <c r="I1084" s="3">
        <v>2</v>
      </c>
      <c r="J1084" s="5">
        <v>35.450000000000003</v>
      </c>
      <c r="K1084" s="6">
        <v>0.05</v>
      </c>
      <c r="L1084" s="5">
        <v>13.39</v>
      </c>
      <c r="M1084" s="5">
        <f>I1084*J1084*(1-K1084)</f>
        <v>67.355000000000004</v>
      </c>
      <c r="N1084" s="5">
        <f>I1084*L1084</f>
        <v>26.78</v>
      </c>
      <c r="O1084" s="5">
        <f>M1084-N1084</f>
        <v>40.575000000000003</v>
      </c>
      <c r="P1084" s="2">
        <f>IFERROR(O1084/M1084,0)</f>
        <v>0.60240516665429444</v>
      </c>
      <c r="Q1084" s="4">
        <f>YEAR(SalesDataTable[[#This Row],[Order Date]])</f>
        <v>2026</v>
      </c>
      <c r="R1084" s="2" t="str">
        <f>"Q"&amp;ROUNDUP(MONTH(SalesDataTable[[#This Row],[Order Date]])/3,0)</f>
        <v>Q2</v>
      </c>
      <c r="S1084" s="3">
        <f>MONTH(SalesDataTable[[#This Row],[Order Date]])</f>
        <v>6</v>
      </c>
      <c r="T1084" s="2" t="str">
        <f>TEXT(SalesDataTable[[#This Row],[Order Date]],"mmm")</f>
        <v>Jun</v>
      </c>
    </row>
    <row r="1085" spans="1:20" ht="15.75" x14ac:dyDescent="0.25">
      <c r="A1085" s="9" t="s">
        <v>1676</v>
      </c>
      <c r="B1085" s="8">
        <v>46186</v>
      </c>
      <c r="C1085" s="7" t="s">
        <v>5</v>
      </c>
      <c r="D1085" s="7" t="s">
        <v>69</v>
      </c>
      <c r="E1085" s="7" t="s">
        <v>13</v>
      </c>
      <c r="F1085" s="7" t="s">
        <v>2</v>
      </c>
      <c r="G1085" s="7" t="s">
        <v>29</v>
      </c>
      <c r="H1085" s="7" t="s">
        <v>39</v>
      </c>
      <c r="I1085" s="3">
        <v>3</v>
      </c>
      <c r="J1085" s="5">
        <v>45.82</v>
      </c>
      <c r="K1085" s="6">
        <v>0.1</v>
      </c>
      <c r="L1085" s="5">
        <v>18.61</v>
      </c>
      <c r="M1085" s="5">
        <f>I1085*J1085*(1-K1085)</f>
        <v>123.71400000000001</v>
      </c>
      <c r="N1085" s="5">
        <f>I1085*L1085</f>
        <v>55.83</v>
      </c>
      <c r="O1085" s="5">
        <f>M1085-N1085</f>
        <v>67.884000000000015</v>
      </c>
      <c r="P1085" s="2">
        <f>IFERROR(O1085/M1085,0)</f>
        <v>0.54871720258014456</v>
      </c>
      <c r="Q1085" s="4">
        <f>YEAR(SalesDataTable[[#This Row],[Order Date]])</f>
        <v>2026</v>
      </c>
      <c r="R1085" s="2" t="str">
        <f>"Q"&amp;ROUNDUP(MONTH(SalesDataTable[[#This Row],[Order Date]])/3,0)</f>
        <v>Q2</v>
      </c>
      <c r="S1085" s="3">
        <f>MONTH(SalesDataTable[[#This Row],[Order Date]])</f>
        <v>6</v>
      </c>
      <c r="T1085" s="2" t="str">
        <f>TEXT(SalesDataTable[[#This Row],[Order Date]],"mmm")</f>
        <v>Jun</v>
      </c>
    </row>
    <row r="1086" spans="1:20" ht="15.75" x14ac:dyDescent="0.25">
      <c r="A1086" s="9" t="s">
        <v>1675</v>
      </c>
      <c r="B1086" s="8">
        <v>46186</v>
      </c>
      <c r="C1086" s="7" t="s">
        <v>15</v>
      </c>
      <c r="D1086" s="7" t="s">
        <v>19</v>
      </c>
      <c r="E1086" s="7" t="s">
        <v>13</v>
      </c>
      <c r="F1086" s="7" t="s">
        <v>12</v>
      </c>
      <c r="G1086" s="7" t="s">
        <v>22</v>
      </c>
      <c r="H1086" s="7" t="s">
        <v>92</v>
      </c>
      <c r="I1086" s="3">
        <v>1</v>
      </c>
      <c r="J1086" s="5">
        <v>152.78</v>
      </c>
      <c r="K1086" s="6">
        <v>0</v>
      </c>
      <c r="L1086" s="5">
        <v>78.540000000000006</v>
      </c>
      <c r="M1086" s="5">
        <f>I1086*J1086*(1-K1086)</f>
        <v>152.78</v>
      </c>
      <c r="N1086" s="5">
        <f>I1086*L1086</f>
        <v>78.540000000000006</v>
      </c>
      <c r="O1086" s="5">
        <f>M1086-N1086</f>
        <v>74.239999999999995</v>
      </c>
      <c r="P1086" s="2">
        <f>IFERROR(O1086/M1086,0)</f>
        <v>0.48592747741851022</v>
      </c>
      <c r="Q1086" s="4">
        <f>YEAR(SalesDataTable[[#This Row],[Order Date]])</f>
        <v>2026</v>
      </c>
      <c r="R1086" s="2" t="str">
        <f>"Q"&amp;ROUNDUP(MONTH(SalesDataTable[[#This Row],[Order Date]])/3,0)</f>
        <v>Q2</v>
      </c>
      <c r="S1086" s="3">
        <f>MONTH(SalesDataTable[[#This Row],[Order Date]])</f>
        <v>6</v>
      </c>
      <c r="T1086" s="2" t="str">
        <f>TEXT(SalesDataTable[[#This Row],[Order Date]],"mmm")</f>
        <v>Jun</v>
      </c>
    </row>
    <row r="1087" spans="1:20" ht="15.75" x14ac:dyDescent="0.25">
      <c r="A1087" s="9" t="s">
        <v>1674</v>
      </c>
      <c r="B1087" s="8">
        <v>46186</v>
      </c>
      <c r="C1087" s="7" t="s">
        <v>9</v>
      </c>
      <c r="D1087" s="7" t="s">
        <v>30</v>
      </c>
      <c r="E1087" s="7" t="s">
        <v>3</v>
      </c>
      <c r="F1087" s="7" t="s">
        <v>2</v>
      </c>
      <c r="G1087" s="7" t="s">
        <v>1</v>
      </c>
      <c r="H1087" s="7" t="s">
        <v>0</v>
      </c>
      <c r="I1087" s="3">
        <v>1</v>
      </c>
      <c r="J1087" s="5">
        <v>49.76</v>
      </c>
      <c r="K1087" s="6">
        <v>0.05</v>
      </c>
      <c r="L1087" s="5">
        <v>22.58</v>
      </c>
      <c r="M1087" s="5">
        <f>I1087*J1087*(1-K1087)</f>
        <v>47.271999999999998</v>
      </c>
      <c r="N1087" s="5">
        <f>I1087*L1087</f>
        <v>22.58</v>
      </c>
      <c r="O1087" s="5">
        <f>M1087-N1087</f>
        <v>24.692</v>
      </c>
      <c r="P1087" s="2">
        <f>IFERROR(O1087/M1087,0)</f>
        <v>0.52233880521238796</v>
      </c>
      <c r="Q1087" s="4">
        <f>YEAR(SalesDataTable[[#This Row],[Order Date]])</f>
        <v>2026</v>
      </c>
      <c r="R1087" s="2" t="str">
        <f>"Q"&amp;ROUNDUP(MONTH(SalesDataTable[[#This Row],[Order Date]])/3,0)</f>
        <v>Q2</v>
      </c>
      <c r="S1087" s="3">
        <f>MONTH(SalesDataTable[[#This Row],[Order Date]])</f>
        <v>6</v>
      </c>
      <c r="T1087" s="2" t="str">
        <f>TEXT(SalesDataTable[[#This Row],[Order Date]],"mmm")</f>
        <v>Jun</v>
      </c>
    </row>
    <row r="1088" spans="1:20" ht="15.75" x14ac:dyDescent="0.25">
      <c r="A1088" s="9" t="s">
        <v>1673</v>
      </c>
      <c r="B1088" s="8">
        <v>46186</v>
      </c>
      <c r="C1088" s="7" t="s">
        <v>15</v>
      </c>
      <c r="D1088" s="7" t="s">
        <v>61</v>
      </c>
      <c r="E1088" s="7" t="s">
        <v>13</v>
      </c>
      <c r="F1088" s="7" t="s">
        <v>2</v>
      </c>
      <c r="G1088" s="7" t="s">
        <v>22</v>
      </c>
      <c r="H1088" s="7" t="s">
        <v>92</v>
      </c>
      <c r="I1088" s="3">
        <v>1</v>
      </c>
      <c r="J1088" s="5">
        <v>157.6</v>
      </c>
      <c r="K1088" s="6">
        <v>0.05</v>
      </c>
      <c r="L1088" s="5">
        <v>79.34</v>
      </c>
      <c r="M1088" s="5">
        <f>I1088*J1088*(1-K1088)</f>
        <v>149.72</v>
      </c>
      <c r="N1088" s="5">
        <f>I1088*L1088</f>
        <v>79.34</v>
      </c>
      <c r="O1088" s="5">
        <f>M1088-N1088</f>
        <v>70.38</v>
      </c>
      <c r="P1088" s="2">
        <f>IFERROR(O1088/M1088,0)</f>
        <v>0.47007747795885652</v>
      </c>
      <c r="Q1088" s="4">
        <f>YEAR(SalesDataTable[[#This Row],[Order Date]])</f>
        <v>2026</v>
      </c>
      <c r="R1088" s="2" t="str">
        <f>"Q"&amp;ROUNDUP(MONTH(SalesDataTable[[#This Row],[Order Date]])/3,0)</f>
        <v>Q2</v>
      </c>
      <c r="S1088" s="3">
        <f>MONTH(SalesDataTable[[#This Row],[Order Date]])</f>
        <v>6</v>
      </c>
      <c r="T1088" s="2" t="str">
        <f>TEXT(SalesDataTable[[#This Row],[Order Date]],"mmm")</f>
        <v>Jun</v>
      </c>
    </row>
    <row r="1089" spans="1:20" ht="15.75" x14ac:dyDescent="0.25">
      <c r="A1089" s="9" t="s">
        <v>1672</v>
      </c>
      <c r="B1089" s="8">
        <v>46186</v>
      </c>
      <c r="C1089" s="7" t="s">
        <v>15</v>
      </c>
      <c r="D1089" s="7" t="s">
        <v>61</v>
      </c>
      <c r="E1089" s="7" t="s">
        <v>3</v>
      </c>
      <c r="F1089" s="7" t="s">
        <v>23</v>
      </c>
      <c r="G1089" s="7" t="s">
        <v>34</v>
      </c>
      <c r="H1089" s="7" t="s">
        <v>121</v>
      </c>
      <c r="I1089" s="3">
        <v>1</v>
      </c>
      <c r="J1089" s="5">
        <v>125.01</v>
      </c>
      <c r="K1089" s="6">
        <v>0.15</v>
      </c>
      <c r="L1089" s="5">
        <v>70.39</v>
      </c>
      <c r="M1089" s="5">
        <f>I1089*J1089*(1-K1089)</f>
        <v>106.2585</v>
      </c>
      <c r="N1089" s="5">
        <f>I1089*L1089</f>
        <v>70.39</v>
      </c>
      <c r="O1089" s="5">
        <f>M1089-N1089</f>
        <v>35.868499999999997</v>
      </c>
      <c r="P1089" s="2">
        <f>IFERROR(O1089/M1089,0)</f>
        <v>0.33755887764272974</v>
      </c>
      <c r="Q1089" s="4">
        <f>YEAR(SalesDataTable[[#This Row],[Order Date]])</f>
        <v>2026</v>
      </c>
      <c r="R1089" s="2" t="str">
        <f>"Q"&amp;ROUNDUP(MONTH(SalesDataTable[[#This Row],[Order Date]])/3,0)</f>
        <v>Q2</v>
      </c>
      <c r="S1089" s="3">
        <f>MONTH(SalesDataTable[[#This Row],[Order Date]])</f>
        <v>6</v>
      </c>
      <c r="T1089" s="2" t="str">
        <f>TEXT(SalesDataTable[[#This Row],[Order Date]],"mmm")</f>
        <v>Jun</v>
      </c>
    </row>
    <row r="1090" spans="1:20" ht="15.75" x14ac:dyDescent="0.25">
      <c r="A1090" s="9" t="s">
        <v>1671</v>
      </c>
      <c r="B1090" s="8">
        <v>46186</v>
      </c>
      <c r="C1090" s="7" t="s">
        <v>9</v>
      </c>
      <c r="D1090" s="7" t="s">
        <v>47</v>
      </c>
      <c r="E1090" s="7" t="s">
        <v>3</v>
      </c>
      <c r="F1090" s="7" t="s">
        <v>23</v>
      </c>
      <c r="G1090" s="7" t="s">
        <v>22</v>
      </c>
      <c r="H1090" s="7" t="s">
        <v>44</v>
      </c>
      <c r="I1090" s="3">
        <v>1</v>
      </c>
      <c r="J1090" s="5">
        <v>93.59</v>
      </c>
      <c r="K1090" s="6">
        <v>0.15</v>
      </c>
      <c r="L1090" s="5">
        <v>46.48</v>
      </c>
      <c r="M1090" s="5">
        <f>I1090*J1090*(1-K1090)</f>
        <v>79.551500000000004</v>
      </c>
      <c r="N1090" s="5">
        <f>I1090*L1090</f>
        <v>46.48</v>
      </c>
      <c r="O1090" s="5">
        <f>M1090-N1090</f>
        <v>33.071500000000007</v>
      </c>
      <c r="P1090" s="2">
        <f>IFERROR(O1090/M1090,0)</f>
        <v>0.41572440494522422</v>
      </c>
      <c r="Q1090" s="4">
        <f>YEAR(SalesDataTable[[#This Row],[Order Date]])</f>
        <v>2026</v>
      </c>
      <c r="R1090" s="2" t="str">
        <f>"Q"&amp;ROUNDUP(MONTH(SalesDataTable[[#This Row],[Order Date]])/3,0)</f>
        <v>Q2</v>
      </c>
      <c r="S1090" s="3">
        <f>MONTH(SalesDataTable[[#This Row],[Order Date]])</f>
        <v>6</v>
      </c>
      <c r="T1090" s="2" t="str">
        <f>TEXT(SalesDataTable[[#This Row],[Order Date]],"mmm")</f>
        <v>Jun</v>
      </c>
    </row>
    <row r="1091" spans="1:20" ht="15.75" x14ac:dyDescent="0.25">
      <c r="A1091" s="9" t="s">
        <v>1670</v>
      </c>
      <c r="B1091" s="8">
        <v>46186</v>
      </c>
      <c r="C1091" s="7" t="s">
        <v>5</v>
      </c>
      <c r="D1091" s="7" t="s">
        <v>66</v>
      </c>
      <c r="E1091" s="7" t="s">
        <v>13</v>
      </c>
      <c r="F1091" s="7" t="s">
        <v>23</v>
      </c>
      <c r="G1091" s="7" t="s">
        <v>22</v>
      </c>
      <c r="H1091" s="7" t="s">
        <v>37</v>
      </c>
      <c r="I1091" s="3">
        <v>4</v>
      </c>
      <c r="J1091" s="5">
        <v>143.9</v>
      </c>
      <c r="K1091" s="6">
        <v>0.05</v>
      </c>
      <c r="L1091" s="5">
        <v>79.709999999999994</v>
      </c>
      <c r="M1091" s="5">
        <f>I1091*J1091*(1-K1091)</f>
        <v>546.82000000000005</v>
      </c>
      <c r="N1091" s="5">
        <f>I1091*L1091</f>
        <v>318.83999999999997</v>
      </c>
      <c r="O1091" s="5">
        <f>M1091-N1091</f>
        <v>227.98000000000008</v>
      </c>
      <c r="P1091" s="2">
        <f>IFERROR(O1091/M1091,0)</f>
        <v>0.41691964448996022</v>
      </c>
      <c r="Q1091" s="4">
        <f>YEAR(SalesDataTable[[#This Row],[Order Date]])</f>
        <v>2026</v>
      </c>
      <c r="R1091" s="2" t="str">
        <f>"Q"&amp;ROUNDUP(MONTH(SalesDataTable[[#This Row],[Order Date]])/3,0)</f>
        <v>Q2</v>
      </c>
      <c r="S1091" s="3">
        <f>MONTH(SalesDataTable[[#This Row],[Order Date]])</f>
        <v>6</v>
      </c>
      <c r="T1091" s="2" t="str">
        <f>TEXT(SalesDataTable[[#This Row],[Order Date]],"mmm")</f>
        <v>Jun</v>
      </c>
    </row>
    <row r="1092" spans="1:20" ht="15.75" x14ac:dyDescent="0.25">
      <c r="A1092" s="9" t="s">
        <v>1669</v>
      </c>
      <c r="B1092" s="8">
        <v>46186</v>
      </c>
      <c r="C1092" s="7" t="s">
        <v>15</v>
      </c>
      <c r="D1092" s="7" t="s">
        <v>14</v>
      </c>
      <c r="E1092" s="7" t="s">
        <v>18</v>
      </c>
      <c r="F1092" s="7" t="s">
        <v>23</v>
      </c>
      <c r="G1092" s="7" t="s">
        <v>26</v>
      </c>
      <c r="H1092" s="7" t="s">
        <v>25</v>
      </c>
      <c r="I1092" s="3">
        <v>4</v>
      </c>
      <c r="J1092" s="5">
        <v>190.97</v>
      </c>
      <c r="K1092" s="6">
        <v>0</v>
      </c>
      <c r="L1092" s="5">
        <v>103.36</v>
      </c>
      <c r="M1092" s="5">
        <f>I1092*J1092*(1-K1092)</f>
        <v>763.88</v>
      </c>
      <c r="N1092" s="5">
        <f>I1092*L1092</f>
        <v>413.44</v>
      </c>
      <c r="O1092" s="5">
        <f>M1092-N1092</f>
        <v>350.44</v>
      </c>
      <c r="P1092" s="2">
        <f>IFERROR(O1092/M1092,0)</f>
        <v>0.45876315651673039</v>
      </c>
      <c r="Q1092" s="4">
        <f>YEAR(SalesDataTable[[#This Row],[Order Date]])</f>
        <v>2026</v>
      </c>
      <c r="R1092" s="2" t="str">
        <f>"Q"&amp;ROUNDUP(MONTH(SalesDataTable[[#This Row],[Order Date]])/3,0)</f>
        <v>Q2</v>
      </c>
      <c r="S1092" s="3">
        <f>MONTH(SalesDataTable[[#This Row],[Order Date]])</f>
        <v>6</v>
      </c>
      <c r="T1092" s="2" t="str">
        <f>TEXT(SalesDataTable[[#This Row],[Order Date]],"mmm")</f>
        <v>Jun</v>
      </c>
    </row>
    <row r="1093" spans="1:20" ht="15.75" x14ac:dyDescent="0.25">
      <c r="A1093" s="9" t="s">
        <v>1668</v>
      </c>
      <c r="B1093" s="8">
        <v>46186</v>
      </c>
      <c r="C1093" s="7" t="s">
        <v>15</v>
      </c>
      <c r="D1093" s="7" t="s">
        <v>19</v>
      </c>
      <c r="E1093" s="7" t="s">
        <v>13</v>
      </c>
      <c r="F1093" s="7" t="s">
        <v>12</v>
      </c>
      <c r="G1093" s="7" t="s">
        <v>34</v>
      </c>
      <c r="H1093" s="7" t="s">
        <v>74</v>
      </c>
      <c r="I1093" s="3">
        <v>1</v>
      </c>
      <c r="J1093" s="5">
        <v>35.78</v>
      </c>
      <c r="K1093" s="6">
        <v>0</v>
      </c>
      <c r="L1093" s="5">
        <v>14</v>
      </c>
      <c r="M1093" s="5">
        <f>I1093*J1093*(1-K1093)</f>
        <v>35.78</v>
      </c>
      <c r="N1093" s="5">
        <f>I1093*L1093</f>
        <v>14</v>
      </c>
      <c r="O1093" s="5">
        <f>M1093-N1093</f>
        <v>21.78</v>
      </c>
      <c r="P1093" s="2">
        <f>IFERROR(O1093/M1093,0)</f>
        <v>0.60871995528228062</v>
      </c>
      <c r="Q1093" s="4">
        <f>YEAR(SalesDataTable[[#This Row],[Order Date]])</f>
        <v>2026</v>
      </c>
      <c r="R1093" s="2" t="str">
        <f>"Q"&amp;ROUNDUP(MONTH(SalesDataTable[[#This Row],[Order Date]])/3,0)</f>
        <v>Q2</v>
      </c>
      <c r="S1093" s="3">
        <f>MONTH(SalesDataTable[[#This Row],[Order Date]])</f>
        <v>6</v>
      </c>
      <c r="T1093" s="2" t="str">
        <f>TEXT(SalesDataTable[[#This Row],[Order Date]],"mmm")</f>
        <v>Jun</v>
      </c>
    </row>
    <row r="1094" spans="1:20" ht="15.75" x14ac:dyDescent="0.25">
      <c r="A1094" s="9" t="s">
        <v>1667</v>
      </c>
      <c r="B1094" s="8">
        <v>46186</v>
      </c>
      <c r="C1094" s="7" t="s">
        <v>15</v>
      </c>
      <c r="D1094" s="7" t="s">
        <v>14</v>
      </c>
      <c r="E1094" s="7" t="s">
        <v>18</v>
      </c>
      <c r="F1094" s="7" t="s">
        <v>2</v>
      </c>
      <c r="G1094" s="7" t="s">
        <v>26</v>
      </c>
      <c r="H1094" s="7" t="s">
        <v>50</v>
      </c>
      <c r="I1094" s="3">
        <v>3</v>
      </c>
      <c r="J1094" s="5">
        <v>125.25</v>
      </c>
      <c r="K1094" s="6">
        <v>0.05</v>
      </c>
      <c r="L1094" s="5">
        <v>58.95</v>
      </c>
      <c r="M1094" s="5">
        <f>I1094*J1094*(1-K1094)</f>
        <v>356.96249999999998</v>
      </c>
      <c r="N1094" s="5">
        <f>I1094*L1094</f>
        <v>176.85000000000002</v>
      </c>
      <c r="O1094" s="5">
        <f>M1094-N1094</f>
        <v>180.11249999999995</v>
      </c>
      <c r="P1094" s="2">
        <f>IFERROR(O1094/M1094,0)</f>
        <v>0.50456980775291516</v>
      </c>
      <c r="Q1094" s="4">
        <f>YEAR(SalesDataTable[[#This Row],[Order Date]])</f>
        <v>2026</v>
      </c>
      <c r="R1094" s="2" t="str">
        <f>"Q"&amp;ROUNDUP(MONTH(SalesDataTable[[#This Row],[Order Date]])/3,0)</f>
        <v>Q2</v>
      </c>
      <c r="S1094" s="3">
        <f>MONTH(SalesDataTable[[#This Row],[Order Date]])</f>
        <v>6</v>
      </c>
      <c r="T1094" s="2" t="str">
        <f>TEXT(SalesDataTable[[#This Row],[Order Date]],"mmm")</f>
        <v>Jun</v>
      </c>
    </row>
    <row r="1095" spans="1:20" ht="15.75" x14ac:dyDescent="0.25">
      <c r="A1095" s="9" t="s">
        <v>1666</v>
      </c>
      <c r="B1095" s="8">
        <v>46187</v>
      </c>
      <c r="C1095" s="7" t="s">
        <v>42</v>
      </c>
      <c r="D1095" s="7" t="s">
        <v>119</v>
      </c>
      <c r="E1095" s="7" t="s">
        <v>60</v>
      </c>
      <c r="F1095" s="7" t="s">
        <v>12</v>
      </c>
      <c r="G1095" s="7" t="s">
        <v>22</v>
      </c>
      <c r="H1095" s="7" t="s">
        <v>21</v>
      </c>
      <c r="I1095" s="3">
        <v>8</v>
      </c>
      <c r="J1095" s="5">
        <v>72.36</v>
      </c>
      <c r="K1095" s="6">
        <v>0.1</v>
      </c>
      <c r="L1095" s="5">
        <v>32.229999999999997</v>
      </c>
      <c r="M1095" s="5">
        <f>I1095*J1095*(1-K1095)</f>
        <v>520.99199999999996</v>
      </c>
      <c r="N1095" s="5">
        <f>I1095*L1095</f>
        <v>257.83999999999997</v>
      </c>
      <c r="O1095" s="5">
        <f>M1095-N1095</f>
        <v>263.15199999999999</v>
      </c>
      <c r="P1095" s="2">
        <f>IFERROR(O1095/M1095,0)</f>
        <v>0.5050979669553467</v>
      </c>
      <c r="Q1095" s="4">
        <f>YEAR(SalesDataTable[[#This Row],[Order Date]])</f>
        <v>2026</v>
      </c>
      <c r="R1095" s="2" t="str">
        <f>"Q"&amp;ROUNDUP(MONTH(SalesDataTable[[#This Row],[Order Date]])/3,0)</f>
        <v>Q2</v>
      </c>
      <c r="S1095" s="3">
        <f>MONTH(SalesDataTable[[#This Row],[Order Date]])</f>
        <v>6</v>
      </c>
      <c r="T1095" s="2" t="str">
        <f>TEXT(SalesDataTable[[#This Row],[Order Date]],"mmm")</f>
        <v>Jun</v>
      </c>
    </row>
    <row r="1096" spans="1:20" ht="15.75" x14ac:dyDescent="0.25">
      <c r="A1096" s="9" t="s">
        <v>1665</v>
      </c>
      <c r="B1096" s="8">
        <v>46187</v>
      </c>
      <c r="C1096" s="7" t="s">
        <v>42</v>
      </c>
      <c r="D1096" s="7" t="s">
        <v>41</v>
      </c>
      <c r="E1096" s="7" t="s">
        <v>13</v>
      </c>
      <c r="F1096" s="7" t="s">
        <v>23</v>
      </c>
      <c r="G1096" s="7" t="s">
        <v>29</v>
      </c>
      <c r="H1096" s="7" t="s">
        <v>88</v>
      </c>
      <c r="I1096" s="3">
        <v>1</v>
      </c>
      <c r="J1096" s="5">
        <v>162.51</v>
      </c>
      <c r="K1096" s="6">
        <v>0</v>
      </c>
      <c r="L1096" s="5">
        <v>88.29</v>
      </c>
      <c r="M1096" s="5">
        <f>I1096*J1096*(1-K1096)</f>
        <v>162.51</v>
      </c>
      <c r="N1096" s="5">
        <f>I1096*L1096</f>
        <v>88.29</v>
      </c>
      <c r="O1096" s="5">
        <f>M1096-N1096</f>
        <v>74.219999999999985</v>
      </c>
      <c r="P1096" s="2">
        <f>IFERROR(O1096/M1096,0)</f>
        <v>0.45671035628576695</v>
      </c>
      <c r="Q1096" s="4">
        <f>YEAR(SalesDataTable[[#This Row],[Order Date]])</f>
        <v>2026</v>
      </c>
      <c r="R1096" s="2" t="str">
        <f>"Q"&amp;ROUNDUP(MONTH(SalesDataTable[[#This Row],[Order Date]])/3,0)</f>
        <v>Q2</v>
      </c>
      <c r="S1096" s="3">
        <f>MONTH(SalesDataTable[[#This Row],[Order Date]])</f>
        <v>6</v>
      </c>
      <c r="T1096" s="2" t="str">
        <f>TEXT(SalesDataTable[[#This Row],[Order Date]],"mmm")</f>
        <v>Jun</v>
      </c>
    </row>
    <row r="1097" spans="1:20" ht="15.75" x14ac:dyDescent="0.25">
      <c r="A1097" s="9" t="s">
        <v>1664</v>
      </c>
      <c r="B1097" s="8">
        <v>46187</v>
      </c>
      <c r="C1097" s="7" t="s">
        <v>42</v>
      </c>
      <c r="D1097" s="7" t="s">
        <v>41</v>
      </c>
      <c r="E1097" s="7" t="s">
        <v>13</v>
      </c>
      <c r="F1097" s="7" t="s">
        <v>12</v>
      </c>
      <c r="G1097" s="7" t="s">
        <v>22</v>
      </c>
      <c r="H1097" s="7" t="s">
        <v>21</v>
      </c>
      <c r="I1097" s="3">
        <v>3</v>
      </c>
      <c r="J1097" s="5">
        <v>70.52</v>
      </c>
      <c r="K1097" s="6">
        <v>0</v>
      </c>
      <c r="L1097" s="5">
        <v>33.119999999999997</v>
      </c>
      <c r="M1097" s="5">
        <f>I1097*J1097*(1-K1097)</f>
        <v>211.56</v>
      </c>
      <c r="N1097" s="5">
        <f>I1097*L1097</f>
        <v>99.359999999999985</v>
      </c>
      <c r="O1097" s="5">
        <f>M1097-N1097</f>
        <v>112.20000000000002</v>
      </c>
      <c r="P1097" s="2">
        <f>IFERROR(O1097/M1097,0)</f>
        <v>0.53034600113442998</v>
      </c>
      <c r="Q1097" s="4">
        <f>YEAR(SalesDataTable[[#This Row],[Order Date]])</f>
        <v>2026</v>
      </c>
      <c r="R1097" s="2" t="str">
        <f>"Q"&amp;ROUNDUP(MONTH(SalesDataTable[[#This Row],[Order Date]])/3,0)</f>
        <v>Q2</v>
      </c>
      <c r="S1097" s="3">
        <f>MONTH(SalesDataTable[[#This Row],[Order Date]])</f>
        <v>6</v>
      </c>
      <c r="T1097" s="2" t="str">
        <f>TEXT(SalesDataTable[[#This Row],[Order Date]],"mmm")</f>
        <v>Jun</v>
      </c>
    </row>
    <row r="1098" spans="1:20" ht="15.75" x14ac:dyDescent="0.25">
      <c r="A1098" s="9" t="s">
        <v>1663</v>
      </c>
      <c r="B1098" s="8">
        <v>46187</v>
      </c>
      <c r="C1098" s="7" t="s">
        <v>15</v>
      </c>
      <c r="D1098" s="7" t="s">
        <v>61</v>
      </c>
      <c r="E1098" s="7" t="s">
        <v>18</v>
      </c>
      <c r="F1098" s="7" t="s">
        <v>23</v>
      </c>
      <c r="G1098" s="7" t="s">
        <v>22</v>
      </c>
      <c r="H1098" s="7" t="s">
        <v>44</v>
      </c>
      <c r="I1098" s="3">
        <v>1</v>
      </c>
      <c r="J1098" s="5">
        <v>90.28</v>
      </c>
      <c r="K1098" s="6">
        <v>0</v>
      </c>
      <c r="L1098" s="5">
        <v>46.04</v>
      </c>
      <c r="M1098" s="5">
        <f>I1098*J1098*(1-K1098)</f>
        <v>90.28</v>
      </c>
      <c r="N1098" s="5">
        <f>I1098*L1098</f>
        <v>46.04</v>
      </c>
      <c r="O1098" s="5">
        <f>M1098-N1098</f>
        <v>44.24</v>
      </c>
      <c r="P1098" s="2">
        <f>IFERROR(O1098/M1098,0)</f>
        <v>0.4900310146211786</v>
      </c>
      <c r="Q1098" s="4">
        <f>YEAR(SalesDataTable[[#This Row],[Order Date]])</f>
        <v>2026</v>
      </c>
      <c r="R1098" s="2" t="str">
        <f>"Q"&amp;ROUNDUP(MONTH(SalesDataTable[[#This Row],[Order Date]])/3,0)</f>
        <v>Q2</v>
      </c>
      <c r="S1098" s="3">
        <f>MONTH(SalesDataTable[[#This Row],[Order Date]])</f>
        <v>6</v>
      </c>
      <c r="T1098" s="2" t="str">
        <f>TEXT(SalesDataTable[[#This Row],[Order Date]],"mmm")</f>
        <v>Jun</v>
      </c>
    </row>
    <row r="1099" spans="1:20" ht="15.75" x14ac:dyDescent="0.25">
      <c r="A1099" s="9" t="s">
        <v>1662</v>
      </c>
      <c r="B1099" s="8">
        <v>46187</v>
      </c>
      <c r="C1099" s="7" t="s">
        <v>15</v>
      </c>
      <c r="D1099" s="7" t="s">
        <v>19</v>
      </c>
      <c r="E1099" s="7" t="s">
        <v>18</v>
      </c>
      <c r="F1099" s="7" t="s">
        <v>2</v>
      </c>
      <c r="G1099" s="7" t="s">
        <v>26</v>
      </c>
      <c r="H1099" s="7" t="s">
        <v>56</v>
      </c>
      <c r="I1099" s="3">
        <v>2</v>
      </c>
      <c r="J1099" s="5">
        <v>342.25</v>
      </c>
      <c r="K1099" s="6">
        <v>0</v>
      </c>
      <c r="L1099" s="5">
        <v>196.86</v>
      </c>
      <c r="M1099" s="5">
        <f>I1099*J1099*(1-K1099)</f>
        <v>684.5</v>
      </c>
      <c r="N1099" s="5">
        <f>I1099*L1099</f>
        <v>393.72</v>
      </c>
      <c r="O1099" s="5">
        <f>M1099-N1099</f>
        <v>290.77999999999997</v>
      </c>
      <c r="P1099" s="2">
        <f>IFERROR(O1099/M1099,0)</f>
        <v>0.42480642804967128</v>
      </c>
      <c r="Q1099" s="4">
        <f>YEAR(SalesDataTable[[#This Row],[Order Date]])</f>
        <v>2026</v>
      </c>
      <c r="R1099" s="2" t="str">
        <f>"Q"&amp;ROUNDUP(MONTH(SalesDataTable[[#This Row],[Order Date]])/3,0)</f>
        <v>Q2</v>
      </c>
      <c r="S1099" s="3">
        <f>MONTH(SalesDataTable[[#This Row],[Order Date]])</f>
        <v>6</v>
      </c>
      <c r="T1099" s="2" t="str">
        <f>TEXT(SalesDataTable[[#This Row],[Order Date]],"mmm")</f>
        <v>Jun</v>
      </c>
    </row>
    <row r="1100" spans="1:20" ht="15.75" x14ac:dyDescent="0.25">
      <c r="A1100" s="9" t="s">
        <v>1661</v>
      </c>
      <c r="B1100" s="8">
        <v>46187</v>
      </c>
      <c r="C1100" s="7" t="s">
        <v>9</v>
      </c>
      <c r="D1100" s="7" t="s">
        <v>79</v>
      </c>
      <c r="E1100" s="7" t="s">
        <v>3</v>
      </c>
      <c r="F1100" s="7" t="s">
        <v>12</v>
      </c>
      <c r="G1100" s="7" t="s">
        <v>1</v>
      </c>
      <c r="H1100" s="7" t="s">
        <v>0</v>
      </c>
      <c r="I1100" s="3">
        <v>6</v>
      </c>
      <c r="J1100" s="5">
        <v>50.92</v>
      </c>
      <c r="K1100" s="6">
        <v>0.05</v>
      </c>
      <c r="L1100" s="5">
        <v>22.87</v>
      </c>
      <c r="M1100" s="5">
        <f>I1100*J1100*(1-K1100)</f>
        <v>290.24399999999997</v>
      </c>
      <c r="N1100" s="5">
        <f>I1100*L1100</f>
        <v>137.22</v>
      </c>
      <c r="O1100" s="5">
        <f>M1100-N1100</f>
        <v>153.02399999999997</v>
      </c>
      <c r="P1100" s="2">
        <f>IFERROR(O1100/M1100,0)</f>
        <v>0.52722536899987593</v>
      </c>
      <c r="Q1100" s="4">
        <f>YEAR(SalesDataTable[[#This Row],[Order Date]])</f>
        <v>2026</v>
      </c>
      <c r="R1100" s="2" t="str">
        <f>"Q"&amp;ROUNDUP(MONTH(SalesDataTable[[#This Row],[Order Date]])/3,0)</f>
        <v>Q2</v>
      </c>
      <c r="S1100" s="3">
        <f>MONTH(SalesDataTable[[#This Row],[Order Date]])</f>
        <v>6</v>
      </c>
      <c r="T1100" s="2" t="str">
        <f>TEXT(SalesDataTable[[#This Row],[Order Date]],"mmm")</f>
        <v>Jun</v>
      </c>
    </row>
    <row r="1101" spans="1:20" ht="15.75" x14ac:dyDescent="0.25">
      <c r="A1101" s="9" t="s">
        <v>1660</v>
      </c>
      <c r="B1101" s="8">
        <v>46187</v>
      </c>
      <c r="C1101" s="7" t="s">
        <v>42</v>
      </c>
      <c r="D1101" s="7" t="s">
        <v>95</v>
      </c>
      <c r="E1101" s="7" t="s">
        <v>13</v>
      </c>
      <c r="F1101" s="7" t="s">
        <v>23</v>
      </c>
      <c r="G1101" s="7" t="s">
        <v>29</v>
      </c>
      <c r="H1101" s="7" t="s">
        <v>28</v>
      </c>
      <c r="I1101" s="3">
        <v>5</v>
      </c>
      <c r="J1101" s="5">
        <v>36.72</v>
      </c>
      <c r="K1101" s="6">
        <v>0.15</v>
      </c>
      <c r="L1101" s="5">
        <v>13.2</v>
      </c>
      <c r="M1101" s="5">
        <f>I1101*J1101*(1-K1101)</f>
        <v>156.06</v>
      </c>
      <c r="N1101" s="5">
        <f>I1101*L1101</f>
        <v>66</v>
      </c>
      <c r="O1101" s="5">
        <f>M1101-N1101</f>
        <v>90.06</v>
      </c>
      <c r="P1101" s="2">
        <f>IFERROR(O1101/M1101,0)</f>
        <v>0.57708573625528647</v>
      </c>
      <c r="Q1101" s="4">
        <f>YEAR(SalesDataTable[[#This Row],[Order Date]])</f>
        <v>2026</v>
      </c>
      <c r="R1101" s="2" t="str">
        <f>"Q"&amp;ROUNDUP(MONTH(SalesDataTable[[#This Row],[Order Date]])/3,0)</f>
        <v>Q2</v>
      </c>
      <c r="S1101" s="3">
        <f>MONTH(SalesDataTable[[#This Row],[Order Date]])</f>
        <v>6</v>
      </c>
      <c r="T1101" s="2" t="str">
        <f>TEXT(SalesDataTable[[#This Row],[Order Date]],"mmm")</f>
        <v>Jun</v>
      </c>
    </row>
    <row r="1102" spans="1:20" ht="15.75" x14ac:dyDescent="0.25">
      <c r="A1102" s="9" t="s">
        <v>1659</v>
      </c>
      <c r="B1102" s="8">
        <v>46187</v>
      </c>
      <c r="C1102" s="7" t="s">
        <v>42</v>
      </c>
      <c r="D1102" s="7" t="s">
        <v>41</v>
      </c>
      <c r="E1102" s="7" t="s">
        <v>3</v>
      </c>
      <c r="F1102" s="7" t="s">
        <v>2</v>
      </c>
      <c r="G1102" s="7" t="s">
        <v>26</v>
      </c>
      <c r="H1102" s="7" t="s">
        <v>56</v>
      </c>
      <c r="I1102" s="3">
        <v>4</v>
      </c>
      <c r="J1102" s="5">
        <v>348.96</v>
      </c>
      <c r="K1102" s="6">
        <v>0.15</v>
      </c>
      <c r="L1102" s="5">
        <v>197.02</v>
      </c>
      <c r="M1102" s="5">
        <f>I1102*J1102*(1-K1102)</f>
        <v>1186.4639999999999</v>
      </c>
      <c r="N1102" s="5">
        <f>I1102*L1102</f>
        <v>788.08</v>
      </c>
      <c r="O1102" s="5">
        <f>M1102-N1102</f>
        <v>398.3839999999999</v>
      </c>
      <c r="P1102" s="2">
        <f>IFERROR(O1102/M1102,0)</f>
        <v>0.3357741996385899</v>
      </c>
      <c r="Q1102" s="4">
        <f>YEAR(SalesDataTable[[#This Row],[Order Date]])</f>
        <v>2026</v>
      </c>
      <c r="R1102" s="2" t="str">
        <f>"Q"&amp;ROUNDUP(MONTH(SalesDataTable[[#This Row],[Order Date]])/3,0)</f>
        <v>Q2</v>
      </c>
      <c r="S1102" s="3">
        <f>MONTH(SalesDataTable[[#This Row],[Order Date]])</f>
        <v>6</v>
      </c>
      <c r="T1102" s="2" t="str">
        <f>TEXT(SalesDataTable[[#This Row],[Order Date]],"mmm")</f>
        <v>Jun</v>
      </c>
    </row>
    <row r="1103" spans="1:20" ht="15.75" x14ac:dyDescent="0.25">
      <c r="A1103" s="9" t="s">
        <v>1658</v>
      </c>
      <c r="B1103" s="8">
        <v>46187</v>
      </c>
      <c r="C1103" s="7" t="s">
        <v>42</v>
      </c>
      <c r="D1103" s="7" t="s">
        <v>95</v>
      </c>
      <c r="E1103" s="7" t="s">
        <v>3</v>
      </c>
      <c r="F1103" s="7" t="s">
        <v>23</v>
      </c>
      <c r="G1103" s="7" t="s">
        <v>22</v>
      </c>
      <c r="H1103" s="7" t="s">
        <v>21</v>
      </c>
      <c r="I1103" s="3">
        <v>1</v>
      </c>
      <c r="J1103" s="5">
        <v>71.28</v>
      </c>
      <c r="K1103" s="6">
        <v>0</v>
      </c>
      <c r="L1103" s="5">
        <v>31.92</v>
      </c>
      <c r="M1103" s="5">
        <f>I1103*J1103*(1-K1103)</f>
        <v>71.28</v>
      </c>
      <c r="N1103" s="5">
        <f>I1103*L1103</f>
        <v>31.92</v>
      </c>
      <c r="O1103" s="5">
        <f>M1103-N1103</f>
        <v>39.36</v>
      </c>
      <c r="P1103" s="2">
        <f>IFERROR(O1103/M1103,0)</f>
        <v>0.55218855218855212</v>
      </c>
      <c r="Q1103" s="4">
        <f>YEAR(SalesDataTable[[#This Row],[Order Date]])</f>
        <v>2026</v>
      </c>
      <c r="R1103" s="2" t="str">
        <f>"Q"&amp;ROUNDUP(MONTH(SalesDataTable[[#This Row],[Order Date]])/3,0)</f>
        <v>Q2</v>
      </c>
      <c r="S1103" s="3">
        <f>MONTH(SalesDataTable[[#This Row],[Order Date]])</f>
        <v>6</v>
      </c>
      <c r="T1103" s="2" t="str">
        <f>TEXT(SalesDataTable[[#This Row],[Order Date]],"mmm")</f>
        <v>Jun</v>
      </c>
    </row>
    <row r="1104" spans="1:20" ht="15.75" x14ac:dyDescent="0.25">
      <c r="A1104" s="9" t="s">
        <v>1657</v>
      </c>
      <c r="B1104" s="8">
        <v>46187</v>
      </c>
      <c r="C1104" s="7" t="s">
        <v>9</v>
      </c>
      <c r="D1104" s="7" t="s">
        <v>8</v>
      </c>
      <c r="E1104" s="7" t="s">
        <v>3</v>
      </c>
      <c r="F1104" s="7" t="s">
        <v>2</v>
      </c>
      <c r="G1104" s="7" t="s">
        <v>29</v>
      </c>
      <c r="H1104" s="7" t="s">
        <v>88</v>
      </c>
      <c r="I1104" s="3">
        <v>1</v>
      </c>
      <c r="J1104" s="5">
        <v>160.99</v>
      </c>
      <c r="K1104" s="6">
        <v>0.05</v>
      </c>
      <c r="L1104" s="5">
        <v>89.15</v>
      </c>
      <c r="M1104" s="5">
        <f>I1104*J1104*(1-K1104)</f>
        <v>152.94050000000001</v>
      </c>
      <c r="N1104" s="5">
        <f>I1104*L1104</f>
        <v>89.15</v>
      </c>
      <c r="O1104" s="5">
        <f>M1104-N1104</f>
        <v>63.790500000000009</v>
      </c>
      <c r="P1104" s="2">
        <f>IFERROR(O1104/M1104,0)</f>
        <v>0.41709357560619981</v>
      </c>
      <c r="Q1104" s="4">
        <f>YEAR(SalesDataTable[[#This Row],[Order Date]])</f>
        <v>2026</v>
      </c>
      <c r="R1104" s="2" t="str">
        <f>"Q"&amp;ROUNDUP(MONTH(SalesDataTable[[#This Row],[Order Date]])/3,0)</f>
        <v>Q2</v>
      </c>
      <c r="S1104" s="3">
        <f>MONTH(SalesDataTable[[#This Row],[Order Date]])</f>
        <v>6</v>
      </c>
      <c r="T1104" s="2" t="str">
        <f>TEXT(SalesDataTable[[#This Row],[Order Date]],"mmm")</f>
        <v>Jun</v>
      </c>
    </row>
    <row r="1105" spans="1:20" ht="15.75" x14ac:dyDescent="0.25">
      <c r="A1105" s="9" t="s">
        <v>1656</v>
      </c>
      <c r="B1105" s="8">
        <v>46188</v>
      </c>
      <c r="C1105" s="7" t="s">
        <v>9</v>
      </c>
      <c r="D1105" s="7" t="s">
        <v>47</v>
      </c>
      <c r="E1105" s="7" t="s">
        <v>3</v>
      </c>
      <c r="F1105" s="7" t="s">
        <v>23</v>
      </c>
      <c r="G1105" s="7" t="s">
        <v>34</v>
      </c>
      <c r="H1105" s="7" t="s">
        <v>121</v>
      </c>
      <c r="I1105" s="3">
        <v>1</v>
      </c>
      <c r="J1105" s="5">
        <v>124.19</v>
      </c>
      <c r="K1105" s="6">
        <v>0.05</v>
      </c>
      <c r="L1105" s="5">
        <v>67.209999999999994</v>
      </c>
      <c r="M1105" s="5">
        <f>I1105*J1105*(1-K1105)</f>
        <v>117.98049999999999</v>
      </c>
      <c r="N1105" s="5">
        <f>I1105*L1105</f>
        <v>67.209999999999994</v>
      </c>
      <c r="O1105" s="5">
        <f>M1105-N1105</f>
        <v>50.770499999999998</v>
      </c>
      <c r="P1105" s="2">
        <f>IFERROR(O1105/M1105,0)</f>
        <v>0.43032958836417884</v>
      </c>
      <c r="Q1105" s="4">
        <f>YEAR(SalesDataTable[[#This Row],[Order Date]])</f>
        <v>2026</v>
      </c>
      <c r="R1105" s="2" t="str">
        <f>"Q"&amp;ROUNDUP(MONTH(SalesDataTable[[#This Row],[Order Date]])/3,0)</f>
        <v>Q2</v>
      </c>
      <c r="S1105" s="3">
        <f>MONTH(SalesDataTable[[#This Row],[Order Date]])</f>
        <v>6</v>
      </c>
      <c r="T1105" s="2" t="str">
        <f>TEXT(SalesDataTable[[#This Row],[Order Date]],"mmm")</f>
        <v>Jun</v>
      </c>
    </row>
    <row r="1106" spans="1:20" ht="15.75" x14ac:dyDescent="0.25">
      <c r="A1106" s="9" t="s">
        <v>1655</v>
      </c>
      <c r="B1106" s="8">
        <v>46188</v>
      </c>
      <c r="C1106" s="7" t="s">
        <v>9</v>
      </c>
      <c r="D1106" s="7" t="s">
        <v>79</v>
      </c>
      <c r="E1106" s="7" t="s">
        <v>3</v>
      </c>
      <c r="F1106" s="7" t="s">
        <v>2</v>
      </c>
      <c r="G1106" s="7" t="s">
        <v>29</v>
      </c>
      <c r="H1106" s="7" t="s">
        <v>28</v>
      </c>
      <c r="I1106" s="3">
        <v>2</v>
      </c>
      <c r="J1106" s="5">
        <v>36.11</v>
      </c>
      <c r="K1106" s="6">
        <v>0.05</v>
      </c>
      <c r="L1106" s="5">
        <v>13.29</v>
      </c>
      <c r="M1106" s="5">
        <f>I1106*J1106*(1-K1106)</f>
        <v>68.608999999999995</v>
      </c>
      <c r="N1106" s="5">
        <f>I1106*L1106</f>
        <v>26.58</v>
      </c>
      <c r="O1106" s="5">
        <f>M1106-N1106</f>
        <v>42.028999999999996</v>
      </c>
      <c r="P1106" s="2">
        <f>IFERROR(O1106/M1106,0)</f>
        <v>0.6125872698917052</v>
      </c>
      <c r="Q1106" s="4">
        <f>YEAR(SalesDataTable[[#This Row],[Order Date]])</f>
        <v>2026</v>
      </c>
      <c r="R1106" s="2" t="str">
        <f>"Q"&amp;ROUNDUP(MONTH(SalesDataTable[[#This Row],[Order Date]])/3,0)</f>
        <v>Q2</v>
      </c>
      <c r="S1106" s="3">
        <f>MONTH(SalesDataTable[[#This Row],[Order Date]])</f>
        <v>6</v>
      </c>
      <c r="T1106" s="2" t="str">
        <f>TEXT(SalesDataTable[[#This Row],[Order Date]],"mmm")</f>
        <v>Jun</v>
      </c>
    </row>
    <row r="1107" spans="1:20" ht="15.75" x14ac:dyDescent="0.25">
      <c r="A1107" s="9" t="s">
        <v>1654</v>
      </c>
      <c r="B1107" s="8">
        <v>46188</v>
      </c>
      <c r="C1107" s="7" t="s">
        <v>42</v>
      </c>
      <c r="D1107" s="7" t="s">
        <v>95</v>
      </c>
      <c r="E1107" s="7" t="s">
        <v>60</v>
      </c>
      <c r="F1107" s="7" t="s">
        <v>12</v>
      </c>
      <c r="G1107" s="7" t="s">
        <v>34</v>
      </c>
      <c r="H1107" s="7" t="s">
        <v>83</v>
      </c>
      <c r="I1107" s="3">
        <v>4</v>
      </c>
      <c r="J1107" s="5">
        <v>40.909999999999997</v>
      </c>
      <c r="K1107" s="6">
        <v>0.05</v>
      </c>
      <c r="L1107" s="5">
        <v>14.42</v>
      </c>
      <c r="M1107" s="5">
        <f>I1107*J1107*(1-K1107)</f>
        <v>155.45799999999997</v>
      </c>
      <c r="N1107" s="5">
        <f>I1107*L1107</f>
        <v>57.68</v>
      </c>
      <c r="O1107" s="5">
        <f>M1107-N1107</f>
        <v>97.777999999999963</v>
      </c>
      <c r="P1107" s="2">
        <f>IFERROR(O1107/M1107,0)</f>
        <v>0.62896730949838531</v>
      </c>
      <c r="Q1107" s="4">
        <f>YEAR(SalesDataTable[[#This Row],[Order Date]])</f>
        <v>2026</v>
      </c>
      <c r="R1107" s="2" t="str">
        <f>"Q"&amp;ROUNDUP(MONTH(SalesDataTable[[#This Row],[Order Date]])/3,0)</f>
        <v>Q2</v>
      </c>
      <c r="S1107" s="3">
        <f>MONTH(SalesDataTable[[#This Row],[Order Date]])</f>
        <v>6</v>
      </c>
      <c r="T1107" s="2" t="str">
        <f>TEXT(SalesDataTable[[#This Row],[Order Date]],"mmm")</f>
        <v>Jun</v>
      </c>
    </row>
    <row r="1108" spans="1:20" ht="15.75" x14ac:dyDescent="0.25">
      <c r="A1108" s="9" t="s">
        <v>1653</v>
      </c>
      <c r="B1108" s="8">
        <v>46189</v>
      </c>
      <c r="C1108" s="7" t="s">
        <v>9</v>
      </c>
      <c r="D1108" s="7" t="s">
        <v>30</v>
      </c>
      <c r="E1108" s="7" t="s">
        <v>3</v>
      </c>
      <c r="F1108" s="7" t="s">
        <v>23</v>
      </c>
      <c r="G1108" s="7" t="s">
        <v>22</v>
      </c>
      <c r="H1108" s="7" t="s">
        <v>37</v>
      </c>
      <c r="I1108" s="3">
        <v>5</v>
      </c>
      <c r="J1108" s="5">
        <v>141.66999999999999</v>
      </c>
      <c r="K1108" s="6">
        <v>0.1</v>
      </c>
      <c r="L1108" s="5">
        <v>80.59</v>
      </c>
      <c r="M1108" s="5">
        <f>I1108*J1108*(1-K1108)</f>
        <v>637.51499999999999</v>
      </c>
      <c r="N1108" s="5">
        <f>I1108*L1108</f>
        <v>402.95000000000005</v>
      </c>
      <c r="O1108" s="5">
        <f>M1108-N1108</f>
        <v>234.56499999999994</v>
      </c>
      <c r="P1108" s="2">
        <f>IFERROR(O1108/M1108,0)</f>
        <v>0.36793644071119885</v>
      </c>
      <c r="Q1108" s="4">
        <f>YEAR(SalesDataTable[[#This Row],[Order Date]])</f>
        <v>2026</v>
      </c>
      <c r="R1108" s="2" t="str">
        <f>"Q"&amp;ROUNDUP(MONTH(SalesDataTable[[#This Row],[Order Date]])/3,0)</f>
        <v>Q2</v>
      </c>
      <c r="S1108" s="3">
        <f>MONTH(SalesDataTable[[#This Row],[Order Date]])</f>
        <v>6</v>
      </c>
      <c r="T1108" s="2" t="str">
        <f>TEXT(SalesDataTable[[#This Row],[Order Date]],"mmm")</f>
        <v>Jun</v>
      </c>
    </row>
    <row r="1109" spans="1:20" ht="15.75" x14ac:dyDescent="0.25">
      <c r="A1109" s="9" t="s">
        <v>1652</v>
      </c>
      <c r="B1109" s="8">
        <v>46189</v>
      </c>
      <c r="C1109" s="7" t="s">
        <v>15</v>
      </c>
      <c r="D1109" s="7" t="s">
        <v>14</v>
      </c>
      <c r="E1109" s="7" t="s">
        <v>3</v>
      </c>
      <c r="F1109" s="7" t="s">
        <v>23</v>
      </c>
      <c r="G1109" s="7" t="s">
        <v>29</v>
      </c>
      <c r="H1109" s="7" t="s">
        <v>39</v>
      </c>
      <c r="I1109" s="3">
        <v>1</v>
      </c>
      <c r="J1109" s="5">
        <v>47.53</v>
      </c>
      <c r="K1109" s="6">
        <v>0.05</v>
      </c>
      <c r="L1109" s="5">
        <v>18.5</v>
      </c>
      <c r="M1109" s="5">
        <f>I1109*J1109*(1-K1109)</f>
        <v>45.153500000000001</v>
      </c>
      <c r="N1109" s="5">
        <f>I1109*L1109</f>
        <v>18.5</v>
      </c>
      <c r="O1109" s="5">
        <f>M1109-N1109</f>
        <v>26.653500000000001</v>
      </c>
      <c r="P1109" s="2">
        <f>IFERROR(O1109/M1109,0)</f>
        <v>0.59028646727274736</v>
      </c>
      <c r="Q1109" s="4">
        <f>YEAR(SalesDataTable[[#This Row],[Order Date]])</f>
        <v>2026</v>
      </c>
      <c r="R1109" s="2" t="str">
        <f>"Q"&amp;ROUNDUP(MONTH(SalesDataTable[[#This Row],[Order Date]])/3,0)</f>
        <v>Q2</v>
      </c>
      <c r="S1109" s="3">
        <f>MONTH(SalesDataTable[[#This Row],[Order Date]])</f>
        <v>6</v>
      </c>
      <c r="T1109" s="2" t="str">
        <f>TEXT(SalesDataTable[[#This Row],[Order Date]],"mmm")</f>
        <v>Jun</v>
      </c>
    </row>
    <row r="1110" spans="1:20" ht="15.75" x14ac:dyDescent="0.25">
      <c r="A1110" s="9" t="s">
        <v>1651</v>
      </c>
      <c r="B1110" s="8">
        <v>46189</v>
      </c>
      <c r="C1110" s="7" t="s">
        <v>15</v>
      </c>
      <c r="D1110" s="7" t="s">
        <v>61</v>
      </c>
      <c r="E1110" s="7" t="s">
        <v>3</v>
      </c>
      <c r="F1110" s="7" t="s">
        <v>23</v>
      </c>
      <c r="G1110" s="7" t="s">
        <v>29</v>
      </c>
      <c r="H1110" s="7" t="s">
        <v>88</v>
      </c>
      <c r="I1110" s="3">
        <v>3</v>
      </c>
      <c r="J1110" s="5">
        <v>163.65</v>
      </c>
      <c r="K1110" s="6">
        <v>0.15</v>
      </c>
      <c r="L1110" s="5">
        <v>85.8</v>
      </c>
      <c r="M1110" s="5">
        <f>I1110*J1110*(1-K1110)</f>
        <v>417.3075</v>
      </c>
      <c r="N1110" s="5">
        <f>I1110*L1110</f>
        <v>257.39999999999998</v>
      </c>
      <c r="O1110" s="5">
        <f>M1110-N1110</f>
        <v>159.90750000000003</v>
      </c>
      <c r="P1110" s="2">
        <f>IFERROR(O1110/M1110,0)</f>
        <v>0.38318865584730688</v>
      </c>
      <c r="Q1110" s="4">
        <f>YEAR(SalesDataTable[[#This Row],[Order Date]])</f>
        <v>2026</v>
      </c>
      <c r="R1110" s="2" t="str">
        <f>"Q"&amp;ROUNDUP(MONTH(SalesDataTable[[#This Row],[Order Date]])/3,0)</f>
        <v>Q2</v>
      </c>
      <c r="S1110" s="3">
        <f>MONTH(SalesDataTable[[#This Row],[Order Date]])</f>
        <v>6</v>
      </c>
      <c r="T1110" s="2" t="str">
        <f>TEXT(SalesDataTable[[#This Row],[Order Date]],"mmm")</f>
        <v>Jun</v>
      </c>
    </row>
    <row r="1111" spans="1:20" ht="15.75" x14ac:dyDescent="0.25">
      <c r="A1111" s="9" t="s">
        <v>1650</v>
      </c>
      <c r="B1111" s="8">
        <v>46189</v>
      </c>
      <c r="C1111" s="7" t="s">
        <v>42</v>
      </c>
      <c r="D1111" s="7" t="s">
        <v>41</v>
      </c>
      <c r="E1111" s="7" t="s">
        <v>60</v>
      </c>
      <c r="F1111" s="7" t="s">
        <v>12</v>
      </c>
      <c r="G1111" s="7" t="s">
        <v>29</v>
      </c>
      <c r="H1111" s="7" t="s">
        <v>72</v>
      </c>
      <c r="I1111" s="3">
        <v>5</v>
      </c>
      <c r="J1111" s="5">
        <v>130.94999999999999</v>
      </c>
      <c r="K1111" s="6">
        <v>0.15</v>
      </c>
      <c r="L1111" s="5">
        <v>68.47</v>
      </c>
      <c r="M1111" s="5">
        <f>I1111*J1111*(1-K1111)</f>
        <v>556.53750000000002</v>
      </c>
      <c r="N1111" s="5">
        <f>I1111*L1111</f>
        <v>342.35</v>
      </c>
      <c r="O1111" s="5">
        <f>M1111-N1111</f>
        <v>214.1875</v>
      </c>
      <c r="P1111" s="2">
        <f>IFERROR(O1111/M1111,0)</f>
        <v>0.38485726478449339</v>
      </c>
      <c r="Q1111" s="4">
        <f>YEAR(SalesDataTable[[#This Row],[Order Date]])</f>
        <v>2026</v>
      </c>
      <c r="R1111" s="2" t="str">
        <f>"Q"&amp;ROUNDUP(MONTH(SalesDataTable[[#This Row],[Order Date]])/3,0)</f>
        <v>Q2</v>
      </c>
      <c r="S1111" s="3">
        <f>MONTH(SalesDataTable[[#This Row],[Order Date]])</f>
        <v>6</v>
      </c>
      <c r="T1111" s="2" t="str">
        <f>TEXT(SalesDataTable[[#This Row],[Order Date]],"mmm")</f>
        <v>Jun</v>
      </c>
    </row>
    <row r="1112" spans="1:20" ht="15.75" x14ac:dyDescent="0.25">
      <c r="A1112" s="9" t="s">
        <v>1649</v>
      </c>
      <c r="B1112" s="8">
        <v>46189</v>
      </c>
      <c r="C1112" s="7" t="s">
        <v>15</v>
      </c>
      <c r="D1112" s="7" t="s">
        <v>19</v>
      </c>
      <c r="E1112" s="7" t="s">
        <v>3</v>
      </c>
      <c r="F1112" s="7" t="s">
        <v>23</v>
      </c>
      <c r="G1112" s="7" t="s">
        <v>29</v>
      </c>
      <c r="H1112" s="7" t="s">
        <v>88</v>
      </c>
      <c r="I1112" s="3">
        <v>5</v>
      </c>
      <c r="J1112" s="5">
        <v>160.82</v>
      </c>
      <c r="K1112" s="6">
        <v>0</v>
      </c>
      <c r="L1112" s="5">
        <v>90.14</v>
      </c>
      <c r="M1112" s="5">
        <f>I1112*J1112*(1-K1112)</f>
        <v>804.09999999999991</v>
      </c>
      <c r="N1112" s="5">
        <f>I1112*L1112</f>
        <v>450.7</v>
      </c>
      <c r="O1112" s="5">
        <f>M1112-N1112</f>
        <v>353.39999999999992</v>
      </c>
      <c r="P1112" s="2">
        <f>IFERROR(O1112/M1112,0)</f>
        <v>0.43949757492849145</v>
      </c>
      <c r="Q1112" s="4">
        <f>YEAR(SalesDataTable[[#This Row],[Order Date]])</f>
        <v>2026</v>
      </c>
      <c r="R1112" s="2" t="str">
        <f>"Q"&amp;ROUNDUP(MONTH(SalesDataTable[[#This Row],[Order Date]])/3,0)</f>
        <v>Q2</v>
      </c>
      <c r="S1112" s="3">
        <f>MONTH(SalesDataTable[[#This Row],[Order Date]])</f>
        <v>6</v>
      </c>
      <c r="T1112" s="2" t="str">
        <f>TEXT(SalesDataTable[[#This Row],[Order Date]],"mmm")</f>
        <v>Jun</v>
      </c>
    </row>
    <row r="1113" spans="1:20" ht="15.75" x14ac:dyDescent="0.25">
      <c r="A1113" s="9" t="s">
        <v>1648</v>
      </c>
      <c r="B1113" s="8">
        <v>46189</v>
      </c>
      <c r="C1113" s="7" t="s">
        <v>9</v>
      </c>
      <c r="D1113" s="7" t="s">
        <v>8</v>
      </c>
      <c r="E1113" s="7" t="s">
        <v>13</v>
      </c>
      <c r="F1113" s="7" t="s">
        <v>2</v>
      </c>
      <c r="G1113" s="7" t="s">
        <v>1</v>
      </c>
      <c r="H1113" s="7" t="s">
        <v>17</v>
      </c>
      <c r="I1113" s="3">
        <v>3</v>
      </c>
      <c r="J1113" s="5">
        <v>40.51</v>
      </c>
      <c r="K1113" s="6">
        <v>0</v>
      </c>
      <c r="L1113" s="5">
        <v>16.940000000000001</v>
      </c>
      <c r="M1113" s="5">
        <f>I1113*J1113*(1-K1113)</f>
        <v>121.53</v>
      </c>
      <c r="N1113" s="5">
        <f>I1113*L1113</f>
        <v>50.820000000000007</v>
      </c>
      <c r="O1113" s="5">
        <f>M1113-N1113</f>
        <v>70.709999999999994</v>
      </c>
      <c r="P1113" s="2">
        <f>IFERROR(O1113/M1113,0)</f>
        <v>0.58183164650703523</v>
      </c>
      <c r="Q1113" s="4">
        <f>YEAR(SalesDataTable[[#This Row],[Order Date]])</f>
        <v>2026</v>
      </c>
      <c r="R1113" s="2" t="str">
        <f>"Q"&amp;ROUNDUP(MONTH(SalesDataTable[[#This Row],[Order Date]])/3,0)</f>
        <v>Q2</v>
      </c>
      <c r="S1113" s="3">
        <f>MONTH(SalesDataTable[[#This Row],[Order Date]])</f>
        <v>6</v>
      </c>
      <c r="T1113" s="2" t="str">
        <f>TEXT(SalesDataTable[[#This Row],[Order Date]],"mmm")</f>
        <v>Jun</v>
      </c>
    </row>
    <row r="1114" spans="1:20" ht="15.75" x14ac:dyDescent="0.25">
      <c r="A1114" s="9" t="s">
        <v>1647</v>
      </c>
      <c r="B1114" s="8">
        <v>46189</v>
      </c>
      <c r="C1114" s="7" t="s">
        <v>9</v>
      </c>
      <c r="D1114" s="7" t="s">
        <v>45</v>
      </c>
      <c r="E1114" s="7" t="s">
        <v>3</v>
      </c>
      <c r="F1114" s="7" t="s">
        <v>12</v>
      </c>
      <c r="G1114" s="7" t="s">
        <v>1</v>
      </c>
      <c r="H1114" s="7" t="s">
        <v>11</v>
      </c>
      <c r="I1114" s="3">
        <v>1</v>
      </c>
      <c r="J1114" s="5">
        <v>81.08</v>
      </c>
      <c r="K1114" s="6">
        <v>0</v>
      </c>
      <c r="L1114" s="5">
        <v>41.52</v>
      </c>
      <c r="M1114" s="5">
        <f>I1114*J1114*(1-K1114)</f>
        <v>81.08</v>
      </c>
      <c r="N1114" s="5">
        <f>I1114*L1114</f>
        <v>41.52</v>
      </c>
      <c r="O1114" s="5">
        <f>M1114-N1114</f>
        <v>39.559999999999995</v>
      </c>
      <c r="P1114" s="2">
        <f>IFERROR(O1114/M1114,0)</f>
        <v>0.48791317217562896</v>
      </c>
      <c r="Q1114" s="4">
        <f>YEAR(SalesDataTable[[#This Row],[Order Date]])</f>
        <v>2026</v>
      </c>
      <c r="R1114" s="2" t="str">
        <f>"Q"&amp;ROUNDUP(MONTH(SalesDataTable[[#This Row],[Order Date]])/3,0)</f>
        <v>Q2</v>
      </c>
      <c r="S1114" s="3">
        <f>MONTH(SalesDataTable[[#This Row],[Order Date]])</f>
        <v>6</v>
      </c>
      <c r="T1114" s="2" t="str">
        <f>TEXT(SalesDataTable[[#This Row],[Order Date]],"mmm")</f>
        <v>Jun</v>
      </c>
    </row>
    <row r="1115" spans="1:20" ht="15.75" x14ac:dyDescent="0.25">
      <c r="A1115" s="9" t="s">
        <v>1646</v>
      </c>
      <c r="B1115" s="8">
        <v>46189</v>
      </c>
      <c r="C1115" s="7" t="s">
        <v>5</v>
      </c>
      <c r="D1115" s="7" t="s">
        <v>4</v>
      </c>
      <c r="E1115" s="7" t="s">
        <v>60</v>
      </c>
      <c r="F1115" s="7" t="s">
        <v>12</v>
      </c>
      <c r="G1115" s="7" t="s">
        <v>22</v>
      </c>
      <c r="H1115" s="7" t="s">
        <v>92</v>
      </c>
      <c r="I1115" s="3">
        <v>4</v>
      </c>
      <c r="J1115" s="5">
        <v>150.43</v>
      </c>
      <c r="K1115" s="6">
        <v>0.1</v>
      </c>
      <c r="L1115" s="5">
        <v>77.650000000000006</v>
      </c>
      <c r="M1115" s="5">
        <f>I1115*J1115*(1-K1115)</f>
        <v>541.548</v>
      </c>
      <c r="N1115" s="5">
        <f>I1115*L1115</f>
        <v>310.60000000000002</v>
      </c>
      <c r="O1115" s="5">
        <f>M1115-N1115</f>
        <v>230.94799999999998</v>
      </c>
      <c r="P1115" s="2">
        <f>IFERROR(O1115/M1115,0)</f>
        <v>0.42645896577957998</v>
      </c>
      <c r="Q1115" s="4">
        <f>YEAR(SalesDataTable[[#This Row],[Order Date]])</f>
        <v>2026</v>
      </c>
      <c r="R1115" s="2" t="str">
        <f>"Q"&amp;ROUNDUP(MONTH(SalesDataTable[[#This Row],[Order Date]])/3,0)</f>
        <v>Q2</v>
      </c>
      <c r="S1115" s="3">
        <f>MONTH(SalesDataTable[[#This Row],[Order Date]])</f>
        <v>6</v>
      </c>
      <c r="T1115" s="2" t="str">
        <f>TEXT(SalesDataTable[[#This Row],[Order Date]],"mmm")</f>
        <v>Jun</v>
      </c>
    </row>
    <row r="1116" spans="1:20" ht="15.75" x14ac:dyDescent="0.25">
      <c r="A1116" s="9" t="s">
        <v>1645</v>
      </c>
      <c r="B1116" s="8">
        <v>46190</v>
      </c>
      <c r="C1116" s="7" t="s">
        <v>9</v>
      </c>
      <c r="D1116" s="7" t="s">
        <v>8</v>
      </c>
      <c r="E1116" s="7" t="s">
        <v>18</v>
      </c>
      <c r="F1116" s="7" t="s">
        <v>23</v>
      </c>
      <c r="G1116" s="7" t="s">
        <v>26</v>
      </c>
      <c r="H1116" s="7" t="s">
        <v>25</v>
      </c>
      <c r="I1116" s="3">
        <v>1</v>
      </c>
      <c r="J1116" s="5">
        <v>192.42</v>
      </c>
      <c r="K1116" s="6">
        <v>0</v>
      </c>
      <c r="L1116" s="5">
        <v>103.31</v>
      </c>
      <c r="M1116" s="5">
        <f>I1116*J1116*(1-K1116)</f>
        <v>192.42</v>
      </c>
      <c r="N1116" s="5">
        <f>I1116*L1116</f>
        <v>103.31</v>
      </c>
      <c r="O1116" s="5">
        <f>M1116-N1116</f>
        <v>89.109999999999985</v>
      </c>
      <c r="P1116" s="2">
        <f>IFERROR(O1116/M1116,0)</f>
        <v>0.46310154869556175</v>
      </c>
      <c r="Q1116" s="4">
        <f>YEAR(SalesDataTable[[#This Row],[Order Date]])</f>
        <v>2026</v>
      </c>
      <c r="R1116" s="2" t="str">
        <f>"Q"&amp;ROUNDUP(MONTH(SalesDataTable[[#This Row],[Order Date]])/3,0)</f>
        <v>Q2</v>
      </c>
      <c r="S1116" s="3">
        <f>MONTH(SalesDataTable[[#This Row],[Order Date]])</f>
        <v>6</v>
      </c>
      <c r="T1116" s="2" t="str">
        <f>TEXT(SalesDataTable[[#This Row],[Order Date]],"mmm")</f>
        <v>Jun</v>
      </c>
    </row>
    <row r="1117" spans="1:20" ht="15.75" x14ac:dyDescent="0.25">
      <c r="A1117" s="9" t="s">
        <v>1644</v>
      </c>
      <c r="B1117" s="8">
        <v>46190</v>
      </c>
      <c r="C1117" s="7" t="s">
        <v>15</v>
      </c>
      <c r="D1117" s="7" t="s">
        <v>14</v>
      </c>
      <c r="E1117" s="7" t="s">
        <v>60</v>
      </c>
      <c r="F1117" s="7" t="s">
        <v>12</v>
      </c>
      <c r="G1117" s="7" t="s">
        <v>26</v>
      </c>
      <c r="H1117" s="7" t="s">
        <v>56</v>
      </c>
      <c r="I1117" s="3">
        <v>10</v>
      </c>
      <c r="J1117" s="5">
        <v>333.14</v>
      </c>
      <c r="K1117" s="6">
        <v>0.15</v>
      </c>
      <c r="L1117" s="5">
        <v>194.52</v>
      </c>
      <c r="M1117" s="5">
        <f>I1117*J1117*(1-K1117)</f>
        <v>2831.6899999999996</v>
      </c>
      <c r="N1117" s="5">
        <f>I1117*L1117</f>
        <v>1945.2</v>
      </c>
      <c r="O1117" s="5">
        <f>M1117-N1117</f>
        <v>886.48999999999955</v>
      </c>
      <c r="P1117" s="2">
        <f>IFERROR(O1117/M1117,0)</f>
        <v>0.31306039856057677</v>
      </c>
      <c r="Q1117" s="4">
        <f>YEAR(SalesDataTable[[#This Row],[Order Date]])</f>
        <v>2026</v>
      </c>
      <c r="R1117" s="2" t="str">
        <f>"Q"&amp;ROUNDUP(MONTH(SalesDataTable[[#This Row],[Order Date]])/3,0)</f>
        <v>Q2</v>
      </c>
      <c r="S1117" s="3">
        <f>MONTH(SalesDataTable[[#This Row],[Order Date]])</f>
        <v>6</v>
      </c>
      <c r="T1117" s="2" t="str">
        <f>TEXT(SalesDataTable[[#This Row],[Order Date]],"mmm")</f>
        <v>Jun</v>
      </c>
    </row>
    <row r="1118" spans="1:20" ht="15.75" x14ac:dyDescent="0.25">
      <c r="A1118" s="9" t="s">
        <v>1643</v>
      </c>
      <c r="B1118" s="8">
        <v>46190</v>
      </c>
      <c r="C1118" s="7" t="s">
        <v>42</v>
      </c>
      <c r="D1118" s="7" t="s">
        <v>95</v>
      </c>
      <c r="E1118" s="7" t="s">
        <v>3</v>
      </c>
      <c r="F1118" s="7" t="s">
        <v>12</v>
      </c>
      <c r="G1118" s="7" t="s">
        <v>26</v>
      </c>
      <c r="H1118" s="7" t="s">
        <v>65</v>
      </c>
      <c r="I1118" s="3">
        <v>1</v>
      </c>
      <c r="J1118" s="5">
        <v>79.900000000000006</v>
      </c>
      <c r="K1118" s="6">
        <v>0.05</v>
      </c>
      <c r="L1118" s="5">
        <v>40.19</v>
      </c>
      <c r="M1118" s="5">
        <f>I1118*J1118*(1-K1118)</f>
        <v>75.905000000000001</v>
      </c>
      <c r="N1118" s="5">
        <f>I1118*L1118</f>
        <v>40.19</v>
      </c>
      <c r="O1118" s="5">
        <f>M1118-N1118</f>
        <v>35.715000000000003</v>
      </c>
      <c r="P1118" s="2">
        <f>IFERROR(O1118/M1118,0)</f>
        <v>0.47052236348066667</v>
      </c>
      <c r="Q1118" s="4">
        <f>YEAR(SalesDataTable[[#This Row],[Order Date]])</f>
        <v>2026</v>
      </c>
      <c r="R1118" s="2" t="str">
        <f>"Q"&amp;ROUNDUP(MONTH(SalesDataTable[[#This Row],[Order Date]])/3,0)</f>
        <v>Q2</v>
      </c>
      <c r="S1118" s="3">
        <f>MONTH(SalesDataTable[[#This Row],[Order Date]])</f>
        <v>6</v>
      </c>
      <c r="T1118" s="2" t="str">
        <f>TEXT(SalesDataTable[[#This Row],[Order Date]],"mmm")</f>
        <v>Jun</v>
      </c>
    </row>
    <row r="1119" spans="1:20" ht="15.75" x14ac:dyDescent="0.25">
      <c r="A1119" s="9" t="s">
        <v>1642</v>
      </c>
      <c r="B1119" s="8">
        <v>46190</v>
      </c>
      <c r="C1119" s="7" t="s">
        <v>15</v>
      </c>
      <c r="D1119" s="7" t="s">
        <v>19</v>
      </c>
      <c r="E1119" s="7" t="s">
        <v>3</v>
      </c>
      <c r="F1119" s="7" t="s">
        <v>23</v>
      </c>
      <c r="G1119" s="7" t="s">
        <v>1</v>
      </c>
      <c r="H1119" s="7" t="s">
        <v>0</v>
      </c>
      <c r="I1119" s="3">
        <v>1</v>
      </c>
      <c r="J1119" s="5">
        <v>51.12</v>
      </c>
      <c r="K1119" s="6">
        <v>0</v>
      </c>
      <c r="L1119" s="5">
        <v>22.43</v>
      </c>
      <c r="M1119" s="5">
        <f>I1119*J1119*(1-K1119)</f>
        <v>51.12</v>
      </c>
      <c r="N1119" s="5">
        <f>I1119*L1119</f>
        <v>22.43</v>
      </c>
      <c r="O1119" s="5">
        <f>M1119-N1119</f>
        <v>28.689999999999998</v>
      </c>
      <c r="P1119" s="2">
        <f>IFERROR(O1119/M1119,0)</f>
        <v>0.56122848200312991</v>
      </c>
      <c r="Q1119" s="4">
        <f>YEAR(SalesDataTable[[#This Row],[Order Date]])</f>
        <v>2026</v>
      </c>
      <c r="R1119" s="2" t="str">
        <f>"Q"&amp;ROUNDUP(MONTH(SalesDataTable[[#This Row],[Order Date]])/3,0)</f>
        <v>Q2</v>
      </c>
      <c r="S1119" s="3">
        <f>MONTH(SalesDataTable[[#This Row],[Order Date]])</f>
        <v>6</v>
      </c>
      <c r="T1119" s="2" t="str">
        <f>TEXT(SalesDataTable[[#This Row],[Order Date]],"mmm")</f>
        <v>Jun</v>
      </c>
    </row>
    <row r="1120" spans="1:20" ht="15.75" x14ac:dyDescent="0.25">
      <c r="A1120" s="9" t="s">
        <v>1641</v>
      </c>
      <c r="B1120" s="8">
        <v>46190</v>
      </c>
      <c r="C1120" s="7" t="s">
        <v>9</v>
      </c>
      <c r="D1120" s="7" t="s">
        <v>30</v>
      </c>
      <c r="E1120" s="7" t="s">
        <v>3</v>
      </c>
      <c r="F1120" s="7" t="s">
        <v>2</v>
      </c>
      <c r="G1120" s="7" t="s">
        <v>22</v>
      </c>
      <c r="H1120" s="7" t="s">
        <v>44</v>
      </c>
      <c r="I1120" s="3">
        <v>2</v>
      </c>
      <c r="J1120" s="5">
        <v>90.33</v>
      </c>
      <c r="K1120" s="6">
        <v>0</v>
      </c>
      <c r="L1120" s="5">
        <v>46.3</v>
      </c>
      <c r="M1120" s="5">
        <f>I1120*J1120*(1-K1120)</f>
        <v>180.66</v>
      </c>
      <c r="N1120" s="5">
        <f>I1120*L1120</f>
        <v>92.6</v>
      </c>
      <c r="O1120" s="5">
        <f>M1120-N1120</f>
        <v>88.06</v>
      </c>
      <c r="P1120" s="2">
        <f>IFERROR(O1120/M1120,0)</f>
        <v>0.48743496069965686</v>
      </c>
      <c r="Q1120" s="4">
        <f>YEAR(SalesDataTable[[#This Row],[Order Date]])</f>
        <v>2026</v>
      </c>
      <c r="R1120" s="2" t="str">
        <f>"Q"&amp;ROUNDUP(MONTH(SalesDataTable[[#This Row],[Order Date]])/3,0)</f>
        <v>Q2</v>
      </c>
      <c r="S1120" s="3">
        <f>MONTH(SalesDataTable[[#This Row],[Order Date]])</f>
        <v>6</v>
      </c>
      <c r="T1120" s="2" t="str">
        <f>TEXT(SalesDataTable[[#This Row],[Order Date]],"mmm")</f>
        <v>Jun</v>
      </c>
    </row>
    <row r="1121" spans="1:20" ht="15.75" x14ac:dyDescent="0.25">
      <c r="A1121" s="9" t="s">
        <v>1640</v>
      </c>
      <c r="B1121" s="8">
        <v>46190</v>
      </c>
      <c r="C1121" s="7" t="s">
        <v>15</v>
      </c>
      <c r="D1121" s="7" t="s">
        <v>14</v>
      </c>
      <c r="E1121" s="7" t="s">
        <v>3</v>
      </c>
      <c r="F1121" s="7" t="s">
        <v>12</v>
      </c>
      <c r="G1121" s="7" t="s">
        <v>29</v>
      </c>
      <c r="H1121" s="7" t="s">
        <v>28</v>
      </c>
      <c r="I1121" s="3">
        <v>2</v>
      </c>
      <c r="J1121" s="5">
        <v>36.799999999999997</v>
      </c>
      <c r="K1121" s="6">
        <v>0.05</v>
      </c>
      <c r="L1121" s="5">
        <v>13.94</v>
      </c>
      <c r="M1121" s="5">
        <f>I1121*J1121*(1-K1121)</f>
        <v>69.919999999999987</v>
      </c>
      <c r="N1121" s="5">
        <f>I1121*L1121</f>
        <v>27.88</v>
      </c>
      <c r="O1121" s="5">
        <f>M1121-N1121</f>
        <v>42.039999999999992</v>
      </c>
      <c r="P1121" s="2">
        <f>IFERROR(O1121/M1121,0)</f>
        <v>0.60125858123569798</v>
      </c>
      <c r="Q1121" s="4">
        <f>YEAR(SalesDataTable[[#This Row],[Order Date]])</f>
        <v>2026</v>
      </c>
      <c r="R1121" s="2" t="str">
        <f>"Q"&amp;ROUNDUP(MONTH(SalesDataTable[[#This Row],[Order Date]])/3,0)</f>
        <v>Q2</v>
      </c>
      <c r="S1121" s="3">
        <f>MONTH(SalesDataTable[[#This Row],[Order Date]])</f>
        <v>6</v>
      </c>
      <c r="T1121" s="2" t="str">
        <f>TEXT(SalesDataTable[[#This Row],[Order Date]],"mmm")</f>
        <v>Jun</v>
      </c>
    </row>
    <row r="1122" spans="1:20" ht="15.75" x14ac:dyDescent="0.25">
      <c r="A1122" s="9" t="s">
        <v>1639</v>
      </c>
      <c r="B1122" s="8">
        <v>46191</v>
      </c>
      <c r="C1122" s="7" t="s">
        <v>9</v>
      </c>
      <c r="D1122" s="7" t="s">
        <v>45</v>
      </c>
      <c r="E1122" s="7" t="s">
        <v>18</v>
      </c>
      <c r="F1122" s="7" t="s">
        <v>2</v>
      </c>
      <c r="G1122" s="7" t="s">
        <v>29</v>
      </c>
      <c r="H1122" s="7" t="s">
        <v>39</v>
      </c>
      <c r="I1122" s="3">
        <v>1</v>
      </c>
      <c r="J1122" s="5">
        <v>45.7</v>
      </c>
      <c r="K1122" s="6">
        <v>0.1</v>
      </c>
      <c r="L1122" s="5">
        <v>18.600000000000001</v>
      </c>
      <c r="M1122" s="5">
        <f>I1122*J1122*(1-K1122)</f>
        <v>41.13</v>
      </c>
      <c r="N1122" s="5">
        <f>I1122*L1122</f>
        <v>18.600000000000001</v>
      </c>
      <c r="O1122" s="5">
        <f>M1122-N1122</f>
        <v>22.53</v>
      </c>
      <c r="P1122" s="2">
        <f>IFERROR(O1122/M1122,0)</f>
        <v>0.5477753464624362</v>
      </c>
      <c r="Q1122" s="4">
        <f>YEAR(SalesDataTable[[#This Row],[Order Date]])</f>
        <v>2026</v>
      </c>
      <c r="R1122" s="2" t="str">
        <f>"Q"&amp;ROUNDUP(MONTH(SalesDataTable[[#This Row],[Order Date]])/3,0)</f>
        <v>Q2</v>
      </c>
      <c r="S1122" s="3">
        <f>MONTH(SalesDataTable[[#This Row],[Order Date]])</f>
        <v>6</v>
      </c>
      <c r="T1122" s="2" t="str">
        <f>TEXT(SalesDataTable[[#This Row],[Order Date]],"mmm")</f>
        <v>Jun</v>
      </c>
    </row>
    <row r="1123" spans="1:20" ht="15.75" x14ac:dyDescent="0.25">
      <c r="A1123" s="9" t="s">
        <v>1638</v>
      </c>
      <c r="B1123" s="8">
        <v>46191</v>
      </c>
      <c r="C1123" s="7" t="s">
        <v>5</v>
      </c>
      <c r="D1123" s="7" t="s">
        <v>69</v>
      </c>
      <c r="E1123" s="7" t="s">
        <v>18</v>
      </c>
      <c r="F1123" s="7" t="s">
        <v>23</v>
      </c>
      <c r="G1123" s="7" t="s">
        <v>29</v>
      </c>
      <c r="H1123" s="7" t="s">
        <v>88</v>
      </c>
      <c r="I1123" s="3">
        <v>3</v>
      </c>
      <c r="J1123" s="5">
        <v>162.30000000000001</v>
      </c>
      <c r="K1123" s="6">
        <v>0.1</v>
      </c>
      <c r="L1123" s="5">
        <v>86.43</v>
      </c>
      <c r="M1123" s="5">
        <f>I1123*J1123*(1-K1123)</f>
        <v>438.21000000000004</v>
      </c>
      <c r="N1123" s="5">
        <f>I1123*L1123</f>
        <v>259.29000000000002</v>
      </c>
      <c r="O1123" s="5">
        <f>M1123-N1123</f>
        <v>178.92000000000002</v>
      </c>
      <c r="P1123" s="2">
        <f>IFERROR(O1123/M1123,0)</f>
        <v>0.40829739166153217</v>
      </c>
      <c r="Q1123" s="4">
        <f>YEAR(SalesDataTable[[#This Row],[Order Date]])</f>
        <v>2026</v>
      </c>
      <c r="R1123" s="2" t="str">
        <f>"Q"&amp;ROUNDUP(MONTH(SalesDataTable[[#This Row],[Order Date]])/3,0)</f>
        <v>Q2</v>
      </c>
      <c r="S1123" s="3">
        <f>MONTH(SalesDataTable[[#This Row],[Order Date]])</f>
        <v>6</v>
      </c>
      <c r="T1123" s="2" t="str">
        <f>TEXT(SalesDataTable[[#This Row],[Order Date]],"mmm")</f>
        <v>Jun</v>
      </c>
    </row>
    <row r="1124" spans="1:20" ht="15.75" x14ac:dyDescent="0.25">
      <c r="A1124" s="9" t="s">
        <v>1637</v>
      </c>
      <c r="B1124" s="8">
        <v>46191</v>
      </c>
      <c r="C1124" s="7" t="s">
        <v>9</v>
      </c>
      <c r="D1124" s="7" t="s">
        <v>47</v>
      </c>
      <c r="E1124" s="7" t="s">
        <v>60</v>
      </c>
      <c r="F1124" s="7" t="s">
        <v>12</v>
      </c>
      <c r="G1124" s="7" t="s">
        <v>22</v>
      </c>
      <c r="H1124" s="7" t="s">
        <v>21</v>
      </c>
      <c r="I1124" s="3">
        <v>5</v>
      </c>
      <c r="J1124" s="5">
        <v>72.37</v>
      </c>
      <c r="K1124" s="6">
        <v>0.2</v>
      </c>
      <c r="L1124" s="5">
        <v>32.840000000000003</v>
      </c>
      <c r="M1124" s="5">
        <f>I1124*J1124*(1-K1124)</f>
        <v>289.48</v>
      </c>
      <c r="N1124" s="5">
        <f>I1124*L1124</f>
        <v>164.20000000000002</v>
      </c>
      <c r="O1124" s="5">
        <f>M1124-N1124</f>
        <v>125.28</v>
      </c>
      <c r="P1124" s="2">
        <f>IFERROR(O1124/M1124,0)</f>
        <v>0.43277601215973466</v>
      </c>
      <c r="Q1124" s="4">
        <f>YEAR(SalesDataTable[[#This Row],[Order Date]])</f>
        <v>2026</v>
      </c>
      <c r="R1124" s="2" t="str">
        <f>"Q"&amp;ROUNDUP(MONTH(SalesDataTable[[#This Row],[Order Date]])/3,0)</f>
        <v>Q2</v>
      </c>
      <c r="S1124" s="3">
        <f>MONTH(SalesDataTable[[#This Row],[Order Date]])</f>
        <v>6</v>
      </c>
      <c r="T1124" s="2" t="str">
        <f>TEXT(SalesDataTable[[#This Row],[Order Date]],"mmm")</f>
        <v>Jun</v>
      </c>
    </row>
    <row r="1125" spans="1:20" ht="15.75" x14ac:dyDescent="0.25">
      <c r="A1125" s="9" t="s">
        <v>1636</v>
      </c>
      <c r="B1125" s="8">
        <v>46191</v>
      </c>
      <c r="C1125" s="7" t="s">
        <v>5</v>
      </c>
      <c r="D1125" s="7" t="s">
        <v>114</v>
      </c>
      <c r="E1125" s="7" t="s">
        <v>3</v>
      </c>
      <c r="F1125" s="7" t="s">
        <v>2</v>
      </c>
      <c r="G1125" s="7" t="s">
        <v>34</v>
      </c>
      <c r="H1125" s="7" t="s">
        <v>74</v>
      </c>
      <c r="I1125" s="3">
        <v>2</v>
      </c>
      <c r="J1125" s="5">
        <v>35.61</v>
      </c>
      <c r="K1125" s="6">
        <v>0.15</v>
      </c>
      <c r="L1125" s="5">
        <v>13.96</v>
      </c>
      <c r="M1125" s="5">
        <f>I1125*J1125*(1-K1125)</f>
        <v>60.536999999999999</v>
      </c>
      <c r="N1125" s="5">
        <f>I1125*L1125</f>
        <v>27.92</v>
      </c>
      <c r="O1125" s="5">
        <f>M1125-N1125</f>
        <v>32.616999999999997</v>
      </c>
      <c r="P1125" s="2">
        <f>IFERROR(O1125/M1125,0)</f>
        <v>0.53879445628293432</v>
      </c>
      <c r="Q1125" s="4">
        <f>YEAR(SalesDataTable[[#This Row],[Order Date]])</f>
        <v>2026</v>
      </c>
      <c r="R1125" s="2" t="str">
        <f>"Q"&amp;ROUNDUP(MONTH(SalesDataTable[[#This Row],[Order Date]])/3,0)</f>
        <v>Q2</v>
      </c>
      <c r="S1125" s="3">
        <f>MONTH(SalesDataTable[[#This Row],[Order Date]])</f>
        <v>6</v>
      </c>
      <c r="T1125" s="2" t="str">
        <f>TEXT(SalesDataTable[[#This Row],[Order Date]],"mmm")</f>
        <v>Jun</v>
      </c>
    </row>
    <row r="1126" spans="1:20" ht="15.75" x14ac:dyDescent="0.25">
      <c r="A1126" s="9" t="s">
        <v>1635</v>
      </c>
      <c r="B1126" s="8">
        <v>46191</v>
      </c>
      <c r="C1126" s="7" t="s">
        <v>15</v>
      </c>
      <c r="D1126" s="7" t="s">
        <v>19</v>
      </c>
      <c r="E1126" s="7" t="s">
        <v>3</v>
      </c>
      <c r="F1126" s="7" t="s">
        <v>23</v>
      </c>
      <c r="G1126" s="7" t="s">
        <v>29</v>
      </c>
      <c r="H1126" s="7" t="s">
        <v>72</v>
      </c>
      <c r="I1126" s="3">
        <v>2</v>
      </c>
      <c r="J1126" s="5">
        <v>133.12</v>
      </c>
      <c r="K1126" s="6">
        <v>0</v>
      </c>
      <c r="L1126" s="5">
        <v>67.02</v>
      </c>
      <c r="M1126" s="5">
        <f>I1126*J1126*(1-K1126)</f>
        <v>266.24</v>
      </c>
      <c r="N1126" s="5">
        <f>I1126*L1126</f>
        <v>134.04</v>
      </c>
      <c r="O1126" s="5">
        <f>M1126-N1126</f>
        <v>132.20000000000002</v>
      </c>
      <c r="P1126" s="2">
        <f>IFERROR(O1126/M1126,0)</f>
        <v>0.4965444711538462</v>
      </c>
      <c r="Q1126" s="4">
        <f>YEAR(SalesDataTable[[#This Row],[Order Date]])</f>
        <v>2026</v>
      </c>
      <c r="R1126" s="2" t="str">
        <f>"Q"&amp;ROUNDUP(MONTH(SalesDataTable[[#This Row],[Order Date]])/3,0)</f>
        <v>Q2</v>
      </c>
      <c r="S1126" s="3">
        <f>MONTH(SalesDataTable[[#This Row],[Order Date]])</f>
        <v>6</v>
      </c>
      <c r="T1126" s="2" t="str">
        <f>TEXT(SalesDataTable[[#This Row],[Order Date]],"mmm")</f>
        <v>Jun</v>
      </c>
    </row>
    <row r="1127" spans="1:20" ht="15.75" x14ac:dyDescent="0.25">
      <c r="A1127" s="9" t="s">
        <v>1634</v>
      </c>
      <c r="B1127" s="8">
        <v>46191</v>
      </c>
      <c r="C1127" s="7" t="s">
        <v>42</v>
      </c>
      <c r="D1127" s="7" t="s">
        <v>41</v>
      </c>
      <c r="E1127" s="7" t="s">
        <v>18</v>
      </c>
      <c r="F1127" s="7" t="s">
        <v>23</v>
      </c>
      <c r="G1127" s="7" t="s">
        <v>1</v>
      </c>
      <c r="H1127" s="7" t="s">
        <v>0</v>
      </c>
      <c r="I1127" s="3">
        <v>1</v>
      </c>
      <c r="J1127" s="5">
        <v>51.23</v>
      </c>
      <c r="K1127" s="6">
        <v>0.05</v>
      </c>
      <c r="L1127" s="5">
        <v>23.12</v>
      </c>
      <c r="M1127" s="5">
        <f>I1127*J1127*(1-K1127)</f>
        <v>48.668499999999995</v>
      </c>
      <c r="N1127" s="5">
        <f>I1127*L1127</f>
        <v>23.12</v>
      </c>
      <c r="O1127" s="5">
        <f>M1127-N1127</f>
        <v>25.548499999999994</v>
      </c>
      <c r="P1127" s="2">
        <f>IFERROR(O1127/M1127,0)</f>
        <v>0.5249494025909982</v>
      </c>
      <c r="Q1127" s="4">
        <f>YEAR(SalesDataTable[[#This Row],[Order Date]])</f>
        <v>2026</v>
      </c>
      <c r="R1127" s="2" t="str">
        <f>"Q"&amp;ROUNDUP(MONTH(SalesDataTable[[#This Row],[Order Date]])/3,0)</f>
        <v>Q2</v>
      </c>
      <c r="S1127" s="3">
        <f>MONTH(SalesDataTable[[#This Row],[Order Date]])</f>
        <v>6</v>
      </c>
      <c r="T1127" s="2" t="str">
        <f>TEXT(SalesDataTable[[#This Row],[Order Date]],"mmm")</f>
        <v>Jun</v>
      </c>
    </row>
    <row r="1128" spans="1:20" ht="15.75" x14ac:dyDescent="0.25">
      <c r="A1128" s="9" t="s">
        <v>1633</v>
      </c>
      <c r="B1128" s="8">
        <v>46191</v>
      </c>
      <c r="C1128" s="7" t="s">
        <v>9</v>
      </c>
      <c r="D1128" s="7" t="s">
        <v>8</v>
      </c>
      <c r="E1128" s="7" t="s">
        <v>3</v>
      </c>
      <c r="F1128" s="7" t="s">
        <v>12</v>
      </c>
      <c r="G1128" s="7" t="s">
        <v>22</v>
      </c>
      <c r="H1128" s="7" t="s">
        <v>44</v>
      </c>
      <c r="I1128" s="3">
        <v>1</v>
      </c>
      <c r="J1128" s="5">
        <v>93.5</v>
      </c>
      <c r="K1128" s="6">
        <v>0</v>
      </c>
      <c r="L1128" s="5">
        <v>46.63</v>
      </c>
      <c r="M1128" s="5">
        <f>I1128*J1128*(1-K1128)</f>
        <v>93.5</v>
      </c>
      <c r="N1128" s="5">
        <f>I1128*L1128</f>
        <v>46.63</v>
      </c>
      <c r="O1128" s="5">
        <f>M1128-N1128</f>
        <v>46.87</v>
      </c>
      <c r="P1128" s="2">
        <f>IFERROR(O1128/M1128,0)</f>
        <v>0.50128342245989299</v>
      </c>
      <c r="Q1128" s="4">
        <f>YEAR(SalesDataTable[[#This Row],[Order Date]])</f>
        <v>2026</v>
      </c>
      <c r="R1128" s="2" t="str">
        <f>"Q"&amp;ROUNDUP(MONTH(SalesDataTable[[#This Row],[Order Date]])/3,0)</f>
        <v>Q2</v>
      </c>
      <c r="S1128" s="3">
        <f>MONTH(SalesDataTable[[#This Row],[Order Date]])</f>
        <v>6</v>
      </c>
      <c r="T1128" s="2" t="str">
        <f>TEXT(SalesDataTable[[#This Row],[Order Date]],"mmm")</f>
        <v>Jun</v>
      </c>
    </row>
    <row r="1129" spans="1:20" ht="15.75" x14ac:dyDescent="0.25">
      <c r="A1129" s="9" t="s">
        <v>1632</v>
      </c>
      <c r="B1129" s="8">
        <v>46191</v>
      </c>
      <c r="C1129" s="7" t="s">
        <v>15</v>
      </c>
      <c r="D1129" s="7" t="s">
        <v>51</v>
      </c>
      <c r="E1129" s="7" t="s">
        <v>13</v>
      </c>
      <c r="F1129" s="7" t="s">
        <v>23</v>
      </c>
      <c r="G1129" s="7" t="s">
        <v>34</v>
      </c>
      <c r="H1129" s="7" t="s">
        <v>83</v>
      </c>
      <c r="I1129" s="3">
        <v>3</v>
      </c>
      <c r="J1129" s="5">
        <v>41.16</v>
      </c>
      <c r="K1129" s="6">
        <v>0</v>
      </c>
      <c r="L1129" s="5">
        <v>14.79</v>
      </c>
      <c r="M1129" s="5">
        <f>I1129*J1129*(1-K1129)</f>
        <v>123.47999999999999</v>
      </c>
      <c r="N1129" s="5">
        <f>I1129*L1129</f>
        <v>44.37</v>
      </c>
      <c r="O1129" s="5">
        <f>M1129-N1129</f>
        <v>79.109999999999985</v>
      </c>
      <c r="P1129" s="2">
        <f>IFERROR(O1129/M1129,0)</f>
        <v>0.64067055393586003</v>
      </c>
      <c r="Q1129" s="4">
        <f>YEAR(SalesDataTable[[#This Row],[Order Date]])</f>
        <v>2026</v>
      </c>
      <c r="R1129" s="2" t="str">
        <f>"Q"&amp;ROUNDUP(MONTH(SalesDataTable[[#This Row],[Order Date]])/3,0)</f>
        <v>Q2</v>
      </c>
      <c r="S1129" s="3">
        <f>MONTH(SalesDataTable[[#This Row],[Order Date]])</f>
        <v>6</v>
      </c>
      <c r="T1129" s="2" t="str">
        <f>TEXT(SalesDataTable[[#This Row],[Order Date]],"mmm")</f>
        <v>Jun</v>
      </c>
    </row>
    <row r="1130" spans="1:20" ht="15.75" x14ac:dyDescent="0.25">
      <c r="A1130" s="9" t="s">
        <v>1631</v>
      </c>
      <c r="B1130" s="8">
        <v>46191</v>
      </c>
      <c r="C1130" s="7" t="s">
        <v>9</v>
      </c>
      <c r="D1130" s="7" t="s">
        <v>8</v>
      </c>
      <c r="E1130" s="7" t="s">
        <v>18</v>
      </c>
      <c r="F1130" s="7" t="s">
        <v>2</v>
      </c>
      <c r="G1130" s="7" t="s">
        <v>34</v>
      </c>
      <c r="H1130" s="7" t="s">
        <v>83</v>
      </c>
      <c r="I1130" s="3">
        <v>1</v>
      </c>
      <c r="J1130" s="5">
        <v>39.74</v>
      </c>
      <c r="K1130" s="6">
        <v>0.05</v>
      </c>
      <c r="L1130" s="5">
        <v>14.39</v>
      </c>
      <c r="M1130" s="5">
        <f>I1130*J1130*(1-K1130)</f>
        <v>37.753</v>
      </c>
      <c r="N1130" s="5">
        <f>I1130*L1130</f>
        <v>14.39</v>
      </c>
      <c r="O1130" s="5">
        <f>M1130-N1130</f>
        <v>23.363</v>
      </c>
      <c r="P1130" s="2">
        <f>IFERROR(O1130/M1130,0)</f>
        <v>0.6188382380208195</v>
      </c>
      <c r="Q1130" s="4">
        <f>YEAR(SalesDataTable[[#This Row],[Order Date]])</f>
        <v>2026</v>
      </c>
      <c r="R1130" s="2" t="str">
        <f>"Q"&amp;ROUNDUP(MONTH(SalesDataTable[[#This Row],[Order Date]])/3,0)</f>
        <v>Q2</v>
      </c>
      <c r="S1130" s="3">
        <f>MONTH(SalesDataTable[[#This Row],[Order Date]])</f>
        <v>6</v>
      </c>
      <c r="T1130" s="2" t="str">
        <f>TEXT(SalesDataTable[[#This Row],[Order Date]],"mmm")</f>
        <v>Jun</v>
      </c>
    </row>
    <row r="1131" spans="1:20" ht="15.75" x14ac:dyDescent="0.25">
      <c r="A1131" s="9" t="s">
        <v>1630</v>
      </c>
      <c r="B1131" s="8">
        <v>46191</v>
      </c>
      <c r="C1131" s="7" t="s">
        <v>15</v>
      </c>
      <c r="D1131" s="7" t="s">
        <v>14</v>
      </c>
      <c r="E1131" s="7" t="s">
        <v>3</v>
      </c>
      <c r="F1131" s="7" t="s">
        <v>23</v>
      </c>
      <c r="G1131" s="7" t="s">
        <v>29</v>
      </c>
      <c r="H1131" s="7" t="s">
        <v>39</v>
      </c>
      <c r="I1131" s="3">
        <v>3</v>
      </c>
      <c r="J1131" s="5">
        <v>46.79</v>
      </c>
      <c r="K1131" s="6">
        <v>0.1</v>
      </c>
      <c r="L1131" s="5">
        <v>18.25</v>
      </c>
      <c r="M1131" s="5">
        <f>I1131*J1131*(1-K1131)</f>
        <v>126.33300000000001</v>
      </c>
      <c r="N1131" s="5">
        <f>I1131*L1131</f>
        <v>54.75</v>
      </c>
      <c r="O1131" s="5">
        <f>M1131-N1131</f>
        <v>71.583000000000013</v>
      </c>
      <c r="P1131" s="2">
        <f>IFERROR(O1131/M1131,0)</f>
        <v>0.56662154781411034</v>
      </c>
      <c r="Q1131" s="4">
        <f>YEAR(SalesDataTable[[#This Row],[Order Date]])</f>
        <v>2026</v>
      </c>
      <c r="R1131" s="2" t="str">
        <f>"Q"&amp;ROUNDUP(MONTH(SalesDataTable[[#This Row],[Order Date]])/3,0)</f>
        <v>Q2</v>
      </c>
      <c r="S1131" s="3">
        <f>MONTH(SalesDataTable[[#This Row],[Order Date]])</f>
        <v>6</v>
      </c>
      <c r="T1131" s="2" t="str">
        <f>TEXT(SalesDataTable[[#This Row],[Order Date]],"mmm")</f>
        <v>Jun</v>
      </c>
    </row>
    <row r="1132" spans="1:20" ht="15.75" x14ac:dyDescent="0.25">
      <c r="A1132" s="9" t="s">
        <v>1629</v>
      </c>
      <c r="B1132" s="8">
        <v>46192</v>
      </c>
      <c r="C1132" s="7" t="s">
        <v>15</v>
      </c>
      <c r="D1132" s="7" t="s">
        <v>19</v>
      </c>
      <c r="E1132" s="7" t="s">
        <v>60</v>
      </c>
      <c r="F1132" s="7" t="s">
        <v>12</v>
      </c>
      <c r="G1132" s="7" t="s">
        <v>22</v>
      </c>
      <c r="H1132" s="7" t="s">
        <v>44</v>
      </c>
      <c r="I1132" s="3">
        <v>4</v>
      </c>
      <c r="J1132" s="5">
        <v>91.74</v>
      </c>
      <c r="K1132" s="6">
        <v>0.2</v>
      </c>
      <c r="L1132" s="5">
        <v>44.74</v>
      </c>
      <c r="M1132" s="5">
        <f>I1132*J1132*(1-K1132)</f>
        <v>293.56799999999998</v>
      </c>
      <c r="N1132" s="5">
        <f>I1132*L1132</f>
        <v>178.96</v>
      </c>
      <c r="O1132" s="5">
        <f>M1132-N1132</f>
        <v>114.60799999999998</v>
      </c>
      <c r="P1132" s="2">
        <f>IFERROR(O1132/M1132,0)</f>
        <v>0.39039677349029861</v>
      </c>
      <c r="Q1132" s="4">
        <f>YEAR(SalesDataTable[[#This Row],[Order Date]])</f>
        <v>2026</v>
      </c>
      <c r="R1132" s="2" t="str">
        <f>"Q"&amp;ROUNDUP(MONTH(SalesDataTable[[#This Row],[Order Date]])/3,0)</f>
        <v>Q2</v>
      </c>
      <c r="S1132" s="3">
        <f>MONTH(SalesDataTable[[#This Row],[Order Date]])</f>
        <v>6</v>
      </c>
      <c r="T1132" s="2" t="str">
        <f>TEXT(SalesDataTable[[#This Row],[Order Date]],"mmm")</f>
        <v>Jun</v>
      </c>
    </row>
    <row r="1133" spans="1:20" ht="15.75" x14ac:dyDescent="0.25">
      <c r="A1133" s="9" t="s">
        <v>1628</v>
      </c>
      <c r="B1133" s="8">
        <v>46192</v>
      </c>
      <c r="C1133" s="7" t="s">
        <v>15</v>
      </c>
      <c r="D1133" s="7" t="s">
        <v>19</v>
      </c>
      <c r="E1133" s="7" t="s">
        <v>3</v>
      </c>
      <c r="F1133" s="7" t="s">
        <v>2</v>
      </c>
      <c r="G1133" s="7" t="s">
        <v>34</v>
      </c>
      <c r="H1133" s="7" t="s">
        <v>74</v>
      </c>
      <c r="I1133" s="3">
        <v>1</v>
      </c>
      <c r="J1133" s="5">
        <v>36.28</v>
      </c>
      <c r="K1133" s="6">
        <v>0.1</v>
      </c>
      <c r="L1133" s="5">
        <v>13.8</v>
      </c>
      <c r="M1133" s="5">
        <f>I1133*J1133*(1-K1133)</f>
        <v>32.652000000000001</v>
      </c>
      <c r="N1133" s="5">
        <f>I1133*L1133</f>
        <v>13.8</v>
      </c>
      <c r="O1133" s="5">
        <f>M1133-N1133</f>
        <v>18.852</v>
      </c>
      <c r="P1133" s="2">
        <f>IFERROR(O1133/M1133,0)</f>
        <v>0.5773612642410878</v>
      </c>
      <c r="Q1133" s="4">
        <f>YEAR(SalesDataTable[[#This Row],[Order Date]])</f>
        <v>2026</v>
      </c>
      <c r="R1133" s="2" t="str">
        <f>"Q"&amp;ROUNDUP(MONTH(SalesDataTable[[#This Row],[Order Date]])/3,0)</f>
        <v>Q2</v>
      </c>
      <c r="S1133" s="3">
        <f>MONTH(SalesDataTable[[#This Row],[Order Date]])</f>
        <v>6</v>
      </c>
      <c r="T1133" s="2" t="str">
        <f>TEXT(SalesDataTable[[#This Row],[Order Date]],"mmm")</f>
        <v>Jun</v>
      </c>
    </row>
    <row r="1134" spans="1:20" ht="15.75" x14ac:dyDescent="0.25">
      <c r="A1134" s="9" t="s">
        <v>1627</v>
      </c>
      <c r="B1134" s="8">
        <v>46192</v>
      </c>
      <c r="C1134" s="7" t="s">
        <v>15</v>
      </c>
      <c r="D1134" s="7" t="s">
        <v>19</v>
      </c>
      <c r="E1134" s="7" t="s">
        <v>60</v>
      </c>
      <c r="F1134" s="7" t="s">
        <v>23</v>
      </c>
      <c r="G1134" s="7" t="s">
        <v>22</v>
      </c>
      <c r="H1134" s="7" t="s">
        <v>21</v>
      </c>
      <c r="I1134" s="3">
        <v>3</v>
      </c>
      <c r="J1134" s="5">
        <v>73.02</v>
      </c>
      <c r="K1134" s="6">
        <v>0.1</v>
      </c>
      <c r="L1134" s="5">
        <v>32.69</v>
      </c>
      <c r="M1134" s="5">
        <f>I1134*J1134*(1-K1134)</f>
        <v>197.154</v>
      </c>
      <c r="N1134" s="5">
        <f>I1134*L1134</f>
        <v>98.07</v>
      </c>
      <c r="O1134" s="5">
        <f>M1134-N1134</f>
        <v>99.084000000000003</v>
      </c>
      <c r="P1134" s="2">
        <f>IFERROR(O1134/M1134,0)</f>
        <v>0.50257159377948202</v>
      </c>
      <c r="Q1134" s="4">
        <f>YEAR(SalesDataTable[[#This Row],[Order Date]])</f>
        <v>2026</v>
      </c>
      <c r="R1134" s="2" t="str">
        <f>"Q"&amp;ROUNDUP(MONTH(SalesDataTable[[#This Row],[Order Date]])/3,0)</f>
        <v>Q2</v>
      </c>
      <c r="S1134" s="3">
        <f>MONTH(SalesDataTable[[#This Row],[Order Date]])</f>
        <v>6</v>
      </c>
      <c r="T1134" s="2" t="str">
        <f>TEXT(SalesDataTable[[#This Row],[Order Date]],"mmm")</f>
        <v>Jun</v>
      </c>
    </row>
    <row r="1135" spans="1:20" ht="15.75" x14ac:dyDescent="0.25">
      <c r="A1135" s="9" t="s">
        <v>1626</v>
      </c>
      <c r="B1135" s="8">
        <v>46192</v>
      </c>
      <c r="C1135" s="7" t="s">
        <v>15</v>
      </c>
      <c r="D1135" s="7" t="s">
        <v>51</v>
      </c>
      <c r="E1135" s="7" t="s">
        <v>3</v>
      </c>
      <c r="F1135" s="7" t="s">
        <v>2</v>
      </c>
      <c r="G1135" s="7" t="s">
        <v>22</v>
      </c>
      <c r="H1135" s="7" t="s">
        <v>92</v>
      </c>
      <c r="I1135" s="3">
        <v>4</v>
      </c>
      <c r="J1135" s="5">
        <v>153.38</v>
      </c>
      <c r="K1135" s="6">
        <v>0</v>
      </c>
      <c r="L1135" s="5">
        <v>76.92</v>
      </c>
      <c r="M1135" s="5">
        <f>I1135*J1135*(1-K1135)</f>
        <v>613.52</v>
      </c>
      <c r="N1135" s="5">
        <f>I1135*L1135</f>
        <v>307.68</v>
      </c>
      <c r="O1135" s="5">
        <f>M1135-N1135</f>
        <v>305.83999999999997</v>
      </c>
      <c r="P1135" s="2">
        <f>IFERROR(O1135/M1135,0)</f>
        <v>0.49850045638283996</v>
      </c>
      <c r="Q1135" s="4">
        <f>YEAR(SalesDataTable[[#This Row],[Order Date]])</f>
        <v>2026</v>
      </c>
      <c r="R1135" s="2" t="str">
        <f>"Q"&amp;ROUNDUP(MONTH(SalesDataTable[[#This Row],[Order Date]])/3,0)</f>
        <v>Q2</v>
      </c>
      <c r="S1135" s="3">
        <f>MONTH(SalesDataTable[[#This Row],[Order Date]])</f>
        <v>6</v>
      </c>
      <c r="T1135" s="2" t="str">
        <f>TEXT(SalesDataTable[[#This Row],[Order Date]],"mmm")</f>
        <v>Jun</v>
      </c>
    </row>
    <row r="1136" spans="1:20" ht="15.75" x14ac:dyDescent="0.25">
      <c r="A1136" s="9" t="s">
        <v>1625</v>
      </c>
      <c r="B1136" s="8">
        <v>46192</v>
      </c>
      <c r="C1136" s="7" t="s">
        <v>15</v>
      </c>
      <c r="D1136" s="7" t="s">
        <v>61</v>
      </c>
      <c r="E1136" s="7" t="s">
        <v>18</v>
      </c>
      <c r="F1136" s="7" t="s">
        <v>23</v>
      </c>
      <c r="G1136" s="7" t="s">
        <v>26</v>
      </c>
      <c r="H1136" s="7" t="s">
        <v>50</v>
      </c>
      <c r="I1136" s="3">
        <v>2</v>
      </c>
      <c r="J1136" s="5">
        <v>125.5</v>
      </c>
      <c r="K1136" s="6">
        <v>0</v>
      </c>
      <c r="L1136" s="5">
        <v>61.67</v>
      </c>
      <c r="M1136" s="5">
        <f>I1136*J1136*(1-K1136)</f>
        <v>251</v>
      </c>
      <c r="N1136" s="5">
        <f>I1136*L1136</f>
        <v>123.34</v>
      </c>
      <c r="O1136" s="5">
        <f>M1136-N1136</f>
        <v>127.66</v>
      </c>
      <c r="P1136" s="2">
        <f>IFERROR(O1136/M1136,0)</f>
        <v>0.50860557768924297</v>
      </c>
      <c r="Q1136" s="4">
        <f>YEAR(SalesDataTable[[#This Row],[Order Date]])</f>
        <v>2026</v>
      </c>
      <c r="R1136" s="2" t="str">
        <f>"Q"&amp;ROUNDUP(MONTH(SalesDataTable[[#This Row],[Order Date]])/3,0)</f>
        <v>Q2</v>
      </c>
      <c r="S1136" s="3">
        <f>MONTH(SalesDataTable[[#This Row],[Order Date]])</f>
        <v>6</v>
      </c>
      <c r="T1136" s="2" t="str">
        <f>TEXT(SalesDataTable[[#This Row],[Order Date]],"mmm")</f>
        <v>Jun</v>
      </c>
    </row>
    <row r="1137" spans="1:20" ht="15.75" x14ac:dyDescent="0.25">
      <c r="A1137" s="9" t="s">
        <v>1624</v>
      </c>
      <c r="B1137" s="8">
        <v>46192</v>
      </c>
      <c r="C1137" s="7" t="s">
        <v>42</v>
      </c>
      <c r="D1137" s="7" t="s">
        <v>95</v>
      </c>
      <c r="E1137" s="7" t="s">
        <v>60</v>
      </c>
      <c r="F1137" s="7" t="s">
        <v>23</v>
      </c>
      <c r="G1137" s="7" t="s">
        <v>1</v>
      </c>
      <c r="H1137" s="7" t="s">
        <v>11</v>
      </c>
      <c r="I1137" s="3">
        <v>3</v>
      </c>
      <c r="J1137" s="5">
        <v>80.75</v>
      </c>
      <c r="K1137" s="6">
        <v>0.15</v>
      </c>
      <c r="L1137" s="5">
        <v>42.81</v>
      </c>
      <c r="M1137" s="5">
        <f>I1137*J1137*(1-K1137)</f>
        <v>205.91249999999999</v>
      </c>
      <c r="N1137" s="5">
        <f>I1137*L1137</f>
        <v>128.43</v>
      </c>
      <c r="O1137" s="5">
        <f>M1137-N1137</f>
        <v>77.482499999999987</v>
      </c>
      <c r="P1137" s="2">
        <f>IFERROR(O1137/M1137,0)</f>
        <v>0.37628847204516475</v>
      </c>
      <c r="Q1137" s="4">
        <f>YEAR(SalesDataTable[[#This Row],[Order Date]])</f>
        <v>2026</v>
      </c>
      <c r="R1137" s="2" t="str">
        <f>"Q"&amp;ROUNDUP(MONTH(SalesDataTable[[#This Row],[Order Date]])/3,0)</f>
        <v>Q2</v>
      </c>
      <c r="S1137" s="3">
        <f>MONTH(SalesDataTable[[#This Row],[Order Date]])</f>
        <v>6</v>
      </c>
      <c r="T1137" s="2" t="str">
        <f>TEXT(SalesDataTable[[#This Row],[Order Date]],"mmm")</f>
        <v>Jun</v>
      </c>
    </row>
    <row r="1138" spans="1:20" ht="15.75" x14ac:dyDescent="0.25">
      <c r="A1138" s="9" t="s">
        <v>1623</v>
      </c>
      <c r="B1138" s="8">
        <v>46192</v>
      </c>
      <c r="C1138" s="7" t="s">
        <v>15</v>
      </c>
      <c r="D1138" s="7" t="s">
        <v>19</v>
      </c>
      <c r="E1138" s="7" t="s">
        <v>60</v>
      </c>
      <c r="F1138" s="7" t="s">
        <v>23</v>
      </c>
      <c r="G1138" s="7" t="s">
        <v>34</v>
      </c>
      <c r="H1138" s="7" t="s">
        <v>74</v>
      </c>
      <c r="I1138" s="3">
        <v>8</v>
      </c>
      <c r="J1138" s="5">
        <v>36.15</v>
      </c>
      <c r="K1138" s="6">
        <v>0.05</v>
      </c>
      <c r="L1138" s="5">
        <v>13.55</v>
      </c>
      <c r="M1138" s="5">
        <f>I1138*J1138*(1-K1138)</f>
        <v>274.73999999999995</v>
      </c>
      <c r="N1138" s="5">
        <f>I1138*L1138</f>
        <v>108.4</v>
      </c>
      <c r="O1138" s="5">
        <f>M1138-N1138</f>
        <v>166.33999999999995</v>
      </c>
      <c r="P1138" s="2">
        <f>IFERROR(O1138/M1138,0)</f>
        <v>0.60544514814005956</v>
      </c>
      <c r="Q1138" s="4">
        <f>YEAR(SalesDataTable[[#This Row],[Order Date]])</f>
        <v>2026</v>
      </c>
      <c r="R1138" s="2" t="str">
        <f>"Q"&amp;ROUNDUP(MONTH(SalesDataTable[[#This Row],[Order Date]])/3,0)</f>
        <v>Q2</v>
      </c>
      <c r="S1138" s="3">
        <f>MONTH(SalesDataTable[[#This Row],[Order Date]])</f>
        <v>6</v>
      </c>
      <c r="T1138" s="2" t="str">
        <f>TEXT(SalesDataTable[[#This Row],[Order Date]],"mmm")</f>
        <v>Jun</v>
      </c>
    </row>
    <row r="1139" spans="1:20" ht="15.75" x14ac:dyDescent="0.25">
      <c r="A1139" s="9" t="s">
        <v>1622</v>
      </c>
      <c r="B1139" s="8">
        <v>46192</v>
      </c>
      <c r="C1139" s="7" t="s">
        <v>42</v>
      </c>
      <c r="D1139" s="7" t="s">
        <v>41</v>
      </c>
      <c r="E1139" s="7" t="s">
        <v>3</v>
      </c>
      <c r="F1139" s="7" t="s">
        <v>2</v>
      </c>
      <c r="G1139" s="7" t="s">
        <v>22</v>
      </c>
      <c r="H1139" s="7" t="s">
        <v>37</v>
      </c>
      <c r="I1139" s="3">
        <v>2</v>
      </c>
      <c r="J1139" s="5">
        <v>143.1</v>
      </c>
      <c r="K1139" s="6">
        <v>0</v>
      </c>
      <c r="L1139" s="5">
        <v>78.11</v>
      </c>
      <c r="M1139" s="5">
        <f>I1139*J1139*(1-K1139)</f>
        <v>286.2</v>
      </c>
      <c r="N1139" s="5">
        <f>I1139*L1139</f>
        <v>156.22</v>
      </c>
      <c r="O1139" s="5">
        <f>M1139-N1139</f>
        <v>129.97999999999999</v>
      </c>
      <c r="P1139" s="2">
        <f>IFERROR(O1139/M1139,0)</f>
        <v>0.45415793151642209</v>
      </c>
      <c r="Q1139" s="4">
        <f>YEAR(SalesDataTable[[#This Row],[Order Date]])</f>
        <v>2026</v>
      </c>
      <c r="R1139" s="2" t="str">
        <f>"Q"&amp;ROUNDUP(MONTH(SalesDataTable[[#This Row],[Order Date]])/3,0)</f>
        <v>Q2</v>
      </c>
      <c r="S1139" s="3">
        <f>MONTH(SalesDataTable[[#This Row],[Order Date]])</f>
        <v>6</v>
      </c>
      <c r="T1139" s="2" t="str">
        <f>TEXT(SalesDataTable[[#This Row],[Order Date]],"mmm")</f>
        <v>Jun</v>
      </c>
    </row>
    <row r="1140" spans="1:20" ht="15.75" x14ac:dyDescent="0.25">
      <c r="A1140" s="9" t="s">
        <v>1621</v>
      </c>
      <c r="B1140" s="8">
        <v>46192</v>
      </c>
      <c r="C1140" s="7" t="s">
        <v>9</v>
      </c>
      <c r="D1140" s="7" t="s">
        <v>79</v>
      </c>
      <c r="E1140" s="7" t="s">
        <v>18</v>
      </c>
      <c r="F1140" s="7" t="s">
        <v>2</v>
      </c>
      <c r="G1140" s="7" t="s">
        <v>26</v>
      </c>
      <c r="H1140" s="7" t="s">
        <v>50</v>
      </c>
      <c r="I1140" s="3">
        <v>4</v>
      </c>
      <c r="J1140" s="5">
        <v>123.89</v>
      </c>
      <c r="K1140" s="6">
        <v>0</v>
      </c>
      <c r="L1140" s="5">
        <v>59.42</v>
      </c>
      <c r="M1140" s="5">
        <f>I1140*J1140*(1-K1140)</f>
        <v>495.56</v>
      </c>
      <c r="N1140" s="5">
        <f>I1140*L1140</f>
        <v>237.68</v>
      </c>
      <c r="O1140" s="5">
        <f>M1140-N1140</f>
        <v>257.88</v>
      </c>
      <c r="P1140" s="2">
        <f>IFERROR(O1140/M1140,0)</f>
        <v>0.5203809831301961</v>
      </c>
      <c r="Q1140" s="4">
        <f>YEAR(SalesDataTable[[#This Row],[Order Date]])</f>
        <v>2026</v>
      </c>
      <c r="R1140" s="2" t="str">
        <f>"Q"&amp;ROUNDUP(MONTH(SalesDataTable[[#This Row],[Order Date]])/3,0)</f>
        <v>Q2</v>
      </c>
      <c r="S1140" s="3">
        <f>MONTH(SalesDataTable[[#This Row],[Order Date]])</f>
        <v>6</v>
      </c>
      <c r="T1140" s="2" t="str">
        <f>TEXT(SalesDataTable[[#This Row],[Order Date]],"mmm")</f>
        <v>Jun</v>
      </c>
    </row>
    <row r="1141" spans="1:20" ht="15.75" x14ac:dyDescent="0.25">
      <c r="A1141" s="9" t="s">
        <v>1620</v>
      </c>
      <c r="B1141" s="8">
        <v>46192</v>
      </c>
      <c r="C1141" s="7" t="s">
        <v>9</v>
      </c>
      <c r="D1141" s="7" t="s">
        <v>45</v>
      </c>
      <c r="E1141" s="7" t="s">
        <v>3</v>
      </c>
      <c r="F1141" s="7" t="s">
        <v>12</v>
      </c>
      <c r="G1141" s="7" t="s">
        <v>29</v>
      </c>
      <c r="H1141" s="7" t="s">
        <v>72</v>
      </c>
      <c r="I1141" s="3">
        <v>1</v>
      </c>
      <c r="J1141" s="5">
        <v>135.41999999999999</v>
      </c>
      <c r="K1141" s="6">
        <v>0.05</v>
      </c>
      <c r="L1141" s="5">
        <v>68.180000000000007</v>
      </c>
      <c r="M1141" s="5">
        <f>I1141*J1141*(1-K1141)</f>
        <v>128.64899999999997</v>
      </c>
      <c r="N1141" s="5">
        <f>I1141*L1141</f>
        <v>68.180000000000007</v>
      </c>
      <c r="O1141" s="5">
        <f>M1141-N1141</f>
        <v>60.468999999999966</v>
      </c>
      <c r="P1141" s="2">
        <f>IFERROR(O1141/M1141,0)</f>
        <v>0.47003085915941811</v>
      </c>
      <c r="Q1141" s="4">
        <f>YEAR(SalesDataTable[[#This Row],[Order Date]])</f>
        <v>2026</v>
      </c>
      <c r="R1141" s="2" t="str">
        <f>"Q"&amp;ROUNDUP(MONTH(SalesDataTable[[#This Row],[Order Date]])/3,0)</f>
        <v>Q2</v>
      </c>
      <c r="S1141" s="3">
        <f>MONTH(SalesDataTable[[#This Row],[Order Date]])</f>
        <v>6</v>
      </c>
      <c r="T1141" s="2" t="str">
        <f>TEXT(SalesDataTable[[#This Row],[Order Date]],"mmm")</f>
        <v>Jun</v>
      </c>
    </row>
    <row r="1142" spans="1:20" ht="15.75" x14ac:dyDescent="0.25">
      <c r="A1142" s="9" t="s">
        <v>1619</v>
      </c>
      <c r="B1142" s="8">
        <v>46192</v>
      </c>
      <c r="C1142" s="7" t="s">
        <v>9</v>
      </c>
      <c r="D1142" s="7" t="s">
        <v>30</v>
      </c>
      <c r="E1142" s="7" t="s">
        <v>13</v>
      </c>
      <c r="F1142" s="7" t="s">
        <v>23</v>
      </c>
      <c r="G1142" s="7" t="s">
        <v>22</v>
      </c>
      <c r="H1142" s="7" t="s">
        <v>44</v>
      </c>
      <c r="I1142" s="3">
        <v>1</v>
      </c>
      <c r="J1142" s="5">
        <v>93.48</v>
      </c>
      <c r="K1142" s="6">
        <v>0.05</v>
      </c>
      <c r="L1142" s="5">
        <v>44.31</v>
      </c>
      <c r="M1142" s="5">
        <f>I1142*J1142*(1-K1142)</f>
        <v>88.805999999999997</v>
      </c>
      <c r="N1142" s="5">
        <f>I1142*L1142</f>
        <v>44.31</v>
      </c>
      <c r="O1142" s="5">
        <f>M1142-N1142</f>
        <v>44.495999999999995</v>
      </c>
      <c r="P1142" s="2">
        <f>IFERROR(O1142/M1142,0)</f>
        <v>0.50104722653874734</v>
      </c>
      <c r="Q1142" s="4">
        <f>YEAR(SalesDataTable[[#This Row],[Order Date]])</f>
        <v>2026</v>
      </c>
      <c r="R1142" s="2" t="str">
        <f>"Q"&amp;ROUNDUP(MONTH(SalesDataTable[[#This Row],[Order Date]])/3,0)</f>
        <v>Q2</v>
      </c>
      <c r="S1142" s="3">
        <f>MONTH(SalesDataTable[[#This Row],[Order Date]])</f>
        <v>6</v>
      </c>
      <c r="T1142" s="2" t="str">
        <f>TEXT(SalesDataTable[[#This Row],[Order Date]],"mmm")</f>
        <v>Jun</v>
      </c>
    </row>
    <row r="1143" spans="1:20" ht="15.75" x14ac:dyDescent="0.25">
      <c r="A1143" s="9" t="s">
        <v>1618</v>
      </c>
      <c r="B1143" s="8">
        <v>46192</v>
      </c>
      <c r="C1143" s="7" t="s">
        <v>9</v>
      </c>
      <c r="D1143" s="7" t="s">
        <v>79</v>
      </c>
      <c r="E1143" s="7" t="s">
        <v>18</v>
      </c>
      <c r="F1143" s="7" t="s">
        <v>23</v>
      </c>
      <c r="G1143" s="7" t="s">
        <v>22</v>
      </c>
      <c r="H1143" s="7" t="s">
        <v>92</v>
      </c>
      <c r="I1143" s="3">
        <v>1</v>
      </c>
      <c r="J1143" s="5">
        <v>156.05000000000001</v>
      </c>
      <c r="K1143" s="6">
        <v>0.05</v>
      </c>
      <c r="L1143" s="5">
        <v>81.28</v>
      </c>
      <c r="M1143" s="5">
        <f>I1143*J1143*(1-K1143)</f>
        <v>148.2475</v>
      </c>
      <c r="N1143" s="5">
        <f>I1143*L1143</f>
        <v>81.28</v>
      </c>
      <c r="O1143" s="5">
        <f>M1143-N1143</f>
        <v>66.967500000000001</v>
      </c>
      <c r="P1143" s="2">
        <f>IFERROR(O1143/M1143,0)</f>
        <v>0.45172768512116562</v>
      </c>
      <c r="Q1143" s="4">
        <f>YEAR(SalesDataTable[[#This Row],[Order Date]])</f>
        <v>2026</v>
      </c>
      <c r="R1143" s="2" t="str">
        <f>"Q"&amp;ROUNDUP(MONTH(SalesDataTable[[#This Row],[Order Date]])/3,0)</f>
        <v>Q2</v>
      </c>
      <c r="S1143" s="3">
        <f>MONTH(SalesDataTable[[#This Row],[Order Date]])</f>
        <v>6</v>
      </c>
      <c r="T1143" s="2" t="str">
        <f>TEXT(SalesDataTable[[#This Row],[Order Date]],"mmm")</f>
        <v>Jun</v>
      </c>
    </row>
    <row r="1144" spans="1:20" ht="15.75" x14ac:dyDescent="0.25">
      <c r="A1144" s="9" t="s">
        <v>1617</v>
      </c>
      <c r="B1144" s="8">
        <v>46192</v>
      </c>
      <c r="C1144" s="7" t="s">
        <v>9</v>
      </c>
      <c r="D1144" s="7" t="s">
        <v>30</v>
      </c>
      <c r="E1144" s="7" t="s">
        <v>3</v>
      </c>
      <c r="F1144" s="7" t="s">
        <v>23</v>
      </c>
      <c r="G1144" s="7" t="s">
        <v>34</v>
      </c>
      <c r="H1144" s="7" t="s">
        <v>74</v>
      </c>
      <c r="I1144" s="3">
        <v>1</v>
      </c>
      <c r="J1144" s="5">
        <v>36.74</v>
      </c>
      <c r="K1144" s="6">
        <v>0</v>
      </c>
      <c r="L1144" s="5">
        <v>14.15</v>
      </c>
      <c r="M1144" s="5">
        <f>I1144*J1144*(1-K1144)</f>
        <v>36.74</v>
      </c>
      <c r="N1144" s="5">
        <f>I1144*L1144</f>
        <v>14.15</v>
      </c>
      <c r="O1144" s="5">
        <f>M1144-N1144</f>
        <v>22.590000000000003</v>
      </c>
      <c r="P1144" s="2">
        <f>IFERROR(O1144/M1144,0)</f>
        <v>0.61486118671747425</v>
      </c>
      <c r="Q1144" s="4">
        <f>YEAR(SalesDataTable[[#This Row],[Order Date]])</f>
        <v>2026</v>
      </c>
      <c r="R1144" s="2" t="str">
        <f>"Q"&amp;ROUNDUP(MONTH(SalesDataTable[[#This Row],[Order Date]])/3,0)</f>
        <v>Q2</v>
      </c>
      <c r="S1144" s="3">
        <f>MONTH(SalesDataTable[[#This Row],[Order Date]])</f>
        <v>6</v>
      </c>
      <c r="T1144" s="2" t="str">
        <f>TEXT(SalesDataTable[[#This Row],[Order Date]],"mmm")</f>
        <v>Jun</v>
      </c>
    </row>
    <row r="1145" spans="1:20" ht="15.75" x14ac:dyDescent="0.25">
      <c r="A1145" s="9" t="s">
        <v>1616</v>
      </c>
      <c r="B1145" s="8">
        <v>46192</v>
      </c>
      <c r="C1145" s="7" t="s">
        <v>42</v>
      </c>
      <c r="D1145" s="7" t="s">
        <v>41</v>
      </c>
      <c r="E1145" s="7" t="s">
        <v>3</v>
      </c>
      <c r="F1145" s="7" t="s">
        <v>23</v>
      </c>
      <c r="G1145" s="7" t="s">
        <v>26</v>
      </c>
      <c r="H1145" s="7" t="s">
        <v>25</v>
      </c>
      <c r="I1145" s="3">
        <v>2</v>
      </c>
      <c r="J1145" s="5">
        <v>199.28</v>
      </c>
      <c r="K1145" s="6">
        <v>0</v>
      </c>
      <c r="L1145" s="5">
        <v>102.85</v>
      </c>
      <c r="M1145" s="5">
        <f>I1145*J1145*(1-K1145)</f>
        <v>398.56</v>
      </c>
      <c r="N1145" s="5">
        <f>I1145*L1145</f>
        <v>205.7</v>
      </c>
      <c r="O1145" s="5">
        <f>M1145-N1145</f>
        <v>192.86</v>
      </c>
      <c r="P1145" s="2">
        <f>IFERROR(O1145/M1145,0)</f>
        <v>0.48389201124046571</v>
      </c>
      <c r="Q1145" s="4">
        <f>YEAR(SalesDataTable[[#This Row],[Order Date]])</f>
        <v>2026</v>
      </c>
      <c r="R1145" s="2" t="str">
        <f>"Q"&amp;ROUNDUP(MONTH(SalesDataTable[[#This Row],[Order Date]])/3,0)</f>
        <v>Q2</v>
      </c>
      <c r="S1145" s="3">
        <f>MONTH(SalesDataTable[[#This Row],[Order Date]])</f>
        <v>6</v>
      </c>
      <c r="T1145" s="2" t="str">
        <f>TEXT(SalesDataTable[[#This Row],[Order Date]],"mmm")</f>
        <v>Jun</v>
      </c>
    </row>
    <row r="1146" spans="1:20" ht="15.75" x14ac:dyDescent="0.25">
      <c r="A1146" s="9" t="s">
        <v>1615</v>
      </c>
      <c r="B1146" s="8">
        <v>46192</v>
      </c>
      <c r="C1146" s="7" t="s">
        <v>42</v>
      </c>
      <c r="D1146" s="7" t="s">
        <v>95</v>
      </c>
      <c r="E1146" s="7" t="s">
        <v>18</v>
      </c>
      <c r="F1146" s="7" t="s">
        <v>23</v>
      </c>
      <c r="G1146" s="7" t="s">
        <v>34</v>
      </c>
      <c r="H1146" s="7" t="s">
        <v>74</v>
      </c>
      <c r="I1146" s="3">
        <v>2</v>
      </c>
      <c r="J1146" s="5">
        <v>37.04</v>
      </c>
      <c r="K1146" s="6">
        <v>0.05</v>
      </c>
      <c r="L1146" s="5">
        <v>13.76</v>
      </c>
      <c r="M1146" s="5">
        <f>I1146*J1146*(1-K1146)</f>
        <v>70.375999999999991</v>
      </c>
      <c r="N1146" s="5">
        <f>I1146*L1146</f>
        <v>27.52</v>
      </c>
      <c r="O1146" s="5">
        <f>M1146-N1146</f>
        <v>42.855999999999995</v>
      </c>
      <c r="P1146" s="2">
        <f>IFERROR(O1146/M1146,0)</f>
        <v>0.60895759918153913</v>
      </c>
      <c r="Q1146" s="4">
        <f>YEAR(SalesDataTable[[#This Row],[Order Date]])</f>
        <v>2026</v>
      </c>
      <c r="R1146" s="2" t="str">
        <f>"Q"&amp;ROUNDUP(MONTH(SalesDataTable[[#This Row],[Order Date]])/3,0)</f>
        <v>Q2</v>
      </c>
      <c r="S1146" s="3">
        <f>MONTH(SalesDataTable[[#This Row],[Order Date]])</f>
        <v>6</v>
      </c>
      <c r="T1146" s="2" t="str">
        <f>TEXT(SalesDataTable[[#This Row],[Order Date]],"mmm")</f>
        <v>Jun</v>
      </c>
    </row>
    <row r="1147" spans="1:20" ht="15.75" x14ac:dyDescent="0.25">
      <c r="A1147" s="9" t="s">
        <v>1614</v>
      </c>
      <c r="B1147" s="8">
        <v>46193</v>
      </c>
      <c r="C1147" s="7" t="s">
        <v>15</v>
      </c>
      <c r="D1147" s="7" t="s">
        <v>51</v>
      </c>
      <c r="E1147" s="7" t="s">
        <v>3</v>
      </c>
      <c r="F1147" s="7" t="s">
        <v>2</v>
      </c>
      <c r="G1147" s="7" t="s">
        <v>26</v>
      </c>
      <c r="H1147" s="7" t="s">
        <v>65</v>
      </c>
      <c r="I1147" s="3">
        <v>2</v>
      </c>
      <c r="J1147" s="5">
        <v>80.95</v>
      </c>
      <c r="K1147" s="6">
        <v>0.1</v>
      </c>
      <c r="L1147" s="5">
        <v>39.44</v>
      </c>
      <c r="M1147" s="5">
        <f>I1147*J1147*(1-K1147)</f>
        <v>145.71</v>
      </c>
      <c r="N1147" s="5">
        <f>I1147*L1147</f>
        <v>78.88</v>
      </c>
      <c r="O1147" s="5">
        <f>M1147-N1147</f>
        <v>66.830000000000013</v>
      </c>
      <c r="P1147" s="2">
        <f>IFERROR(O1147/M1147,0)</f>
        <v>0.45865074462974409</v>
      </c>
      <c r="Q1147" s="4">
        <f>YEAR(SalesDataTable[[#This Row],[Order Date]])</f>
        <v>2026</v>
      </c>
      <c r="R1147" s="2" t="str">
        <f>"Q"&amp;ROUNDUP(MONTH(SalesDataTable[[#This Row],[Order Date]])/3,0)</f>
        <v>Q2</v>
      </c>
      <c r="S1147" s="3">
        <f>MONTH(SalesDataTable[[#This Row],[Order Date]])</f>
        <v>6</v>
      </c>
      <c r="T1147" s="2" t="str">
        <f>TEXT(SalesDataTable[[#This Row],[Order Date]],"mmm")</f>
        <v>Jun</v>
      </c>
    </row>
    <row r="1148" spans="1:20" ht="15.75" x14ac:dyDescent="0.25">
      <c r="A1148" s="9" t="s">
        <v>1613</v>
      </c>
      <c r="B1148" s="8">
        <v>46193</v>
      </c>
      <c r="C1148" s="7" t="s">
        <v>42</v>
      </c>
      <c r="D1148" s="7" t="s">
        <v>119</v>
      </c>
      <c r="E1148" s="7" t="s">
        <v>18</v>
      </c>
      <c r="F1148" s="7" t="s">
        <v>23</v>
      </c>
      <c r="G1148" s="7" t="s">
        <v>22</v>
      </c>
      <c r="H1148" s="7" t="s">
        <v>92</v>
      </c>
      <c r="I1148" s="3">
        <v>1</v>
      </c>
      <c r="J1148" s="5">
        <v>151.46</v>
      </c>
      <c r="K1148" s="6">
        <v>0.05</v>
      </c>
      <c r="L1148" s="5">
        <v>77.98</v>
      </c>
      <c r="M1148" s="5">
        <f>I1148*J1148*(1-K1148)</f>
        <v>143.887</v>
      </c>
      <c r="N1148" s="5">
        <f>I1148*L1148</f>
        <v>77.98</v>
      </c>
      <c r="O1148" s="5">
        <f>M1148-N1148</f>
        <v>65.906999999999996</v>
      </c>
      <c r="P1148" s="2">
        <f>IFERROR(O1148/M1148,0)</f>
        <v>0.45804693961233467</v>
      </c>
      <c r="Q1148" s="4">
        <f>YEAR(SalesDataTable[[#This Row],[Order Date]])</f>
        <v>2026</v>
      </c>
      <c r="R1148" s="2" t="str">
        <f>"Q"&amp;ROUNDUP(MONTH(SalesDataTable[[#This Row],[Order Date]])/3,0)</f>
        <v>Q2</v>
      </c>
      <c r="S1148" s="3">
        <f>MONTH(SalesDataTable[[#This Row],[Order Date]])</f>
        <v>6</v>
      </c>
      <c r="T1148" s="2" t="str">
        <f>TEXT(SalesDataTable[[#This Row],[Order Date]],"mmm")</f>
        <v>Jun</v>
      </c>
    </row>
    <row r="1149" spans="1:20" ht="15.75" x14ac:dyDescent="0.25">
      <c r="A1149" s="9" t="s">
        <v>1612</v>
      </c>
      <c r="B1149" s="8">
        <v>46193</v>
      </c>
      <c r="C1149" s="7" t="s">
        <v>42</v>
      </c>
      <c r="D1149" s="7" t="s">
        <v>119</v>
      </c>
      <c r="E1149" s="7" t="s">
        <v>3</v>
      </c>
      <c r="F1149" s="7" t="s">
        <v>12</v>
      </c>
      <c r="G1149" s="7" t="s">
        <v>22</v>
      </c>
      <c r="H1149" s="7" t="s">
        <v>44</v>
      </c>
      <c r="I1149" s="3">
        <v>5</v>
      </c>
      <c r="J1149" s="5">
        <v>90.1</v>
      </c>
      <c r="K1149" s="6">
        <v>0</v>
      </c>
      <c r="L1149" s="5">
        <v>44.32</v>
      </c>
      <c r="M1149" s="5">
        <f>I1149*J1149*(1-K1149)</f>
        <v>450.5</v>
      </c>
      <c r="N1149" s="5">
        <f>I1149*L1149</f>
        <v>221.6</v>
      </c>
      <c r="O1149" s="5">
        <f>M1149-N1149</f>
        <v>228.9</v>
      </c>
      <c r="P1149" s="2">
        <f>IFERROR(O1149/M1149,0)</f>
        <v>0.50810210876803552</v>
      </c>
      <c r="Q1149" s="4">
        <f>YEAR(SalesDataTable[[#This Row],[Order Date]])</f>
        <v>2026</v>
      </c>
      <c r="R1149" s="2" t="str">
        <f>"Q"&amp;ROUNDUP(MONTH(SalesDataTable[[#This Row],[Order Date]])/3,0)</f>
        <v>Q2</v>
      </c>
      <c r="S1149" s="3">
        <f>MONTH(SalesDataTable[[#This Row],[Order Date]])</f>
        <v>6</v>
      </c>
      <c r="T1149" s="2" t="str">
        <f>TEXT(SalesDataTable[[#This Row],[Order Date]],"mmm")</f>
        <v>Jun</v>
      </c>
    </row>
    <row r="1150" spans="1:20" ht="15.75" x14ac:dyDescent="0.25">
      <c r="A1150" s="9" t="s">
        <v>1611</v>
      </c>
      <c r="B1150" s="8">
        <v>46193</v>
      </c>
      <c r="C1150" s="7" t="s">
        <v>42</v>
      </c>
      <c r="D1150" s="7" t="s">
        <v>95</v>
      </c>
      <c r="E1150" s="7" t="s">
        <v>18</v>
      </c>
      <c r="F1150" s="7" t="s">
        <v>12</v>
      </c>
      <c r="G1150" s="7" t="s">
        <v>22</v>
      </c>
      <c r="H1150" s="7" t="s">
        <v>92</v>
      </c>
      <c r="I1150" s="3">
        <v>1</v>
      </c>
      <c r="J1150" s="5">
        <v>155.69</v>
      </c>
      <c r="K1150" s="6">
        <v>0.1</v>
      </c>
      <c r="L1150" s="5">
        <v>79.42</v>
      </c>
      <c r="M1150" s="5">
        <f>I1150*J1150*(1-K1150)</f>
        <v>140.12100000000001</v>
      </c>
      <c r="N1150" s="5">
        <f>I1150*L1150</f>
        <v>79.42</v>
      </c>
      <c r="O1150" s="5">
        <f>M1150-N1150</f>
        <v>60.701000000000008</v>
      </c>
      <c r="P1150" s="2">
        <f>IFERROR(O1150/M1150,0)</f>
        <v>0.43320415926235184</v>
      </c>
      <c r="Q1150" s="4">
        <f>YEAR(SalesDataTable[[#This Row],[Order Date]])</f>
        <v>2026</v>
      </c>
      <c r="R1150" s="2" t="str">
        <f>"Q"&amp;ROUNDUP(MONTH(SalesDataTable[[#This Row],[Order Date]])/3,0)</f>
        <v>Q2</v>
      </c>
      <c r="S1150" s="3">
        <f>MONTH(SalesDataTable[[#This Row],[Order Date]])</f>
        <v>6</v>
      </c>
      <c r="T1150" s="2" t="str">
        <f>TEXT(SalesDataTable[[#This Row],[Order Date]],"mmm")</f>
        <v>Jun</v>
      </c>
    </row>
    <row r="1151" spans="1:20" ht="15.75" x14ac:dyDescent="0.25">
      <c r="A1151" s="9" t="s">
        <v>1610</v>
      </c>
      <c r="B1151" s="8">
        <v>46193</v>
      </c>
      <c r="C1151" s="7" t="s">
        <v>9</v>
      </c>
      <c r="D1151" s="7" t="s">
        <v>47</v>
      </c>
      <c r="E1151" s="7" t="s">
        <v>13</v>
      </c>
      <c r="F1151" s="7" t="s">
        <v>23</v>
      </c>
      <c r="G1151" s="7" t="s">
        <v>34</v>
      </c>
      <c r="H1151" s="7" t="s">
        <v>33</v>
      </c>
      <c r="I1151" s="3">
        <v>1</v>
      </c>
      <c r="J1151" s="5">
        <v>50.11</v>
      </c>
      <c r="K1151" s="6">
        <v>0.05</v>
      </c>
      <c r="L1151" s="5">
        <v>21.38</v>
      </c>
      <c r="M1151" s="5">
        <f>I1151*J1151*(1-K1151)</f>
        <v>47.604499999999994</v>
      </c>
      <c r="N1151" s="5">
        <f>I1151*L1151</f>
        <v>21.38</v>
      </c>
      <c r="O1151" s="5">
        <f>M1151-N1151</f>
        <v>26.224499999999995</v>
      </c>
      <c r="P1151" s="2">
        <f>IFERROR(O1151/M1151,0)</f>
        <v>0.55088279469377888</v>
      </c>
      <c r="Q1151" s="4">
        <f>YEAR(SalesDataTable[[#This Row],[Order Date]])</f>
        <v>2026</v>
      </c>
      <c r="R1151" s="2" t="str">
        <f>"Q"&amp;ROUNDUP(MONTH(SalesDataTable[[#This Row],[Order Date]])/3,0)</f>
        <v>Q2</v>
      </c>
      <c r="S1151" s="3">
        <f>MONTH(SalesDataTable[[#This Row],[Order Date]])</f>
        <v>6</v>
      </c>
      <c r="T1151" s="2" t="str">
        <f>TEXT(SalesDataTable[[#This Row],[Order Date]],"mmm")</f>
        <v>Jun</v>
      </c>
    </row>
    <row r="1152" spans="1:20" ht="15.75" x14ac:dyDescent="0.25">
      <c r="A1152" s="9" t="s">
        <v>1609</v>
      </c>
      <c r="B1152" s="8">
        <v>46193</v>
      </c>
      <c r="C1152" s="7" t="s">
        <v>5</v>
      </c>
      <c r="D1152" s="7" t="s">
        <v>66</v>
      </c>
      <c r="E1152" s="7" t="s">
        <v>13</v>
      </c>
      <c r="F1152" s="7" t="s">
        <v>23</v>
      </c>
      <c r="G1152" s="7" t="s">
        <v>22</v>
      </c>
      <c r="H1152" s="7" t="s">
        <v>37</v>
      </c>
      <c r="I1152" s="3">
        <v>1</v>
      </c>
      <c r="J1152" s="5">
        <v>142.55000000000001</v>
      </c>
      <c r="K1152" s="6">
        <v>0.1</v>
      </c>
      <c r="L1152" s="5">
        <v>79.709999999999994</v>
      </c>
      <c r="M1152" s="5">
        <f>I1152*J1152*(1-K1152)</f>
        <v>128.29500000000002</v>
      </c>
      <c r="N1152" s="5">
        <f>I1152*L1152</f>
        <v>79.709999999999994</v>
      </c>
      <c r="O1152" s="5">
        <f>M1152-N1152</f>
        <v>48.585000000000022</v>
      </c>
      <c r="P1152" s="2">
        <f>IFERROR(O1152/M1152,0)</f>
        <v>0.37869753302934656</v>
      </c>
      <c r="Q1152" s="4">
        <f>YEAR(SalesDataTable[[#This Row],[Order Date]])</f>
        <v>2026</v>
      </c>
      <c r="R1152" s="2" t="str">
        <f>"Q"&amp;ROUNDUP(MONTH(SalesDataTable[[#This Row],[Order Date]])/3,0)</f>
        <v>Q2</v>
      </c>
      <c r="S1152" s="3">
        <f>MONTH(SalesDataTable[[#This Row],[Order Date]])</f>
        <v>6</v>
      </c>
      <c r="T1152" s="2" t="str">
        <f>TEXT(SalesDataTable[[#This Row],[Order Date]],"mmm")</f>
        <v>Jun</v>
      </c>
    </row>
    <row r="1153" spans="1:20" ht="15.75" x14ac:dyDescent="0.25">
      <c r="A1153" s="9" t="s">
        <v>1608</v>
      </c>
      <c r="B1153" s="8">
        <v>46193</v>
      </c>
      <c r="C1153" s="7" t="s">
        <v>15</v>
      </c>
      <c r="D1153" s="7" t="s">
        <v>61</v>
      </c>
      <c r="E1153" s="7" t="s">
        <v>3</v>
      </c>
      <c r="F1153" s="7" t="s">
        <v>2</v>
      </c>
      <c r="G1153" s="7" t="s">
        <v>26</v>
      </c>
      <c r="H1153" s="7" t="s">
        <v>25</v>
      </c>
      <c r="I1153" s="3">
        <v>3</v>
      </c>
      <c r="J1153" s="5">
        <v>191.11</v>
      </c>
      <c r="K1153" s="6">
        <v>0.05</v>
      </c>
      <c r="L1153" s="5">
        <v>102.82</v>
      </c>
      <c r="M1153" s="5">
        <f>I1153*J1153*(1-K1153)</f>
        <v>544.6635</v>
      </c>
      <c r="N1153" s="5">
        <f>I1153*L1153</f>
        <v>308.45999999999998</v>
      </c>
      <c r="O1153" s="5">
        <f>M1153-N1153</f>
        <v>236.20350000000002</v>
      </c>
      <c r="P1153" s="2">
        <f>IFERROR(O1153/M1153,0)</f>
        <v>0.43366867800026992</v>
      </c>
      <c r="Q1153" s="4">
        <f>YEAR(SalesDataTable[[#This Row],[Order Date]])</f>
        <v>2026</v>
      </c>
      <c r="R1153" s="2" t="str">
        <f>"Q"&amp;ROUNDUP(MONTH(SalesDataTable[[#This Row],[Order Date]])/3,0)</f>
        <v>Q2</v>
      </c>
      <c r="S1153" s="3">
        <f>MONTH(SalesDataTable[[#This Row],[Order Date]])</f>
        <v>6</v>
      </c>
      <c r="T1153" s="2" t="str">
        <f>TEXT(SalesDataTable[[#This Row],[Order Date]],"mmm")</f>
        <v>Jun</v>
      </c>
    </row>
    <row r="1154" spans="1:20" ht="15.75" x14ac:dyDescent="0.25">
      <c r="A1154" s="9" t="s">
        <v>1607</v>
      </c>
      <c r="B1154" s="8">
        <v>46193</v>
      </c>
      <c r="C1154" s="7" t="s">
        <v>15</v>
      </c>
      <c r="D1154" s="7" t="s">
        <v>19</v>
      </c>
      <c r="E1154" s="7" t="s">
        <v>60</v>
      </c>
      <c r="F1154" s="7" t="s">
        <v>12</v>
      </c>
      <c r="G1154" s="7" t="s">
        <v>1</v>
      </c>
      <c r="H1154" s="7" t="s">
        <v>17</v>
      </c>
      <c r="I1154" s="3">
        <v>6</v>
      </c>
      <c r="J1154" s="5">
        <v>40.229999999999997</v>
      </c>
      <c r="K1154" s="6">
        <v>0.15</v>
      </c>
      <c r="L1154" s="5">
        <v>17.079999999999998</v>
      </c>
      <c r="M1154" s="5">
        <f>I1154*J1154*(1-K1154)</f>
        <v>205.173</v>
      </c>
      <c r="N1154" s="5">
        <f>I1154*L1154</f>
        <v>102.47999999999999</v>
      </c>
      <c r="O1154" s="5">
        <f>M1154-N1154</f>
        <v>102.69300000000001</v>
      </c>
      <c r="P1154" s="2">
        <f>IFERROR(O1154/M1154,0)</f>
        <v>0.50051907414718322</v>
      </c>
      <c r="Q1154" s="4">
        <f>YEAR(SalesDataTable[[#This Row],[Order Date]])</f>
        <v>2026</v>
      </c>
      <c r="R1154" s="2" t="str">
        <f>"Q"&amp;ROUNDUP(MONTH(SalesDataTable[[#This Row],[Order Date]])/3,0)</f>
        <v>Q2</v>
      </c>
      <c r="S1154" s="3">
        <f>MONTH(SalesDataTable[[#This Row],[Order Date]])</f>
        <v>6</v>
      </c>
      <c r="T1154" s="2" t="str">
        <f>TEXT(SalesDataTable[[#This Row],[Order Date]],"mmm")</f>
        <v>Jun</v>
      </c>
    </row>
    <row r="1155" spans="1:20" ht="15.75" x14ac:dyDescent="0.25">
      <c r="A1155" s="9" t="s">
        <v>1606</v>
      </c>
      <c r="B1155" s="8">
        <v>46193</v>
      </c>
      <c r="C1155" s="7" t="s">
        <v>9</v>
      </c>
      <c r="D1155" s="7" t="s">
        <v>45</v>
      </c>
      <c r="E1155" s="7" t="s">
        <v>3</v>
      </c>
      <c r="F1155" s="7" t="s">
        <v>12</v>
      </c>
      <c r="G1155" s="7" t="s">
        <v>1</v>
      </c>
      <c r="H1155" s="7" t="s">
        <v>11</v>
      </c>
      <c r="I1155" s="3">
        <v>2</v>
      </c>
      <c r="J1155" s="5">
        <v>81.489999999999995</v>
      </c>
      <c r="K1155" s="6">
        <v>0</v>
      </c>
      <c r="L1155" s="5">
        <v>42.15</v>
      </c>
      <c r="M1155" s="5">
        <f>I1155*J1155*(1-K1155)</f>
        <v>162.97999999999999</v>
      </c>
      <c r="N1155" s="5">
        <f>I1155*L1155</f>
        <v>84.3</v>
      </c>
      <c r="O1155" s="5">
        <f>M1155-N1155</f>
        <v>78.679999999999993</v>
      </c>
      <c r="P1155" s="2">
        <f>IFERROR(O1155/M1155,0)</f>
        <v>0.48275862068965514</v>
      </c>
      <c r="Q1155" s="4">
        <f>YEAR(SalesDataTable[[#This Row],[Order Date]])</f>
        <v>2026</v>
      </c>
      <c r="R1155" s="2" t="str">
        <f>"Q"&amp;ROUNDUP(MONTH(SalesDataTable[[#This Row],[Order Date]])/3,0)</f>
        <v>Q2</v>
      </c>
      <c r="S1155" s="3">
        <f>MONTH(SalesDataTable[[#This Row],[Order Date]])</f>
        <v>6</v>
      </c>
      <c r="T1155" s="2" t="str">
        <f>TEXT(SalesDataTable[[#This Row],[Order Date]],"mmm")</f>
        <v>Jun</v>
      </c>
    </row>
    <row r="1156" spans="1:20" ht="15.75" x14ac:dyDescent="0.25">
      <c r="A1156" s="9" t="s">
        <v>1605</v>
      </c>
      <c r="B1156" s="8">
        <v>46193</v>
      </c>
      <c r="C1156" s="7" t="s">
        <v>9</v>
      </c>
      <c r="D1156" s="7" t="s">
        <v>30</v>
      </c>
      <c r="E1156" s="7" t="s">
        <v>60</v>
      </c>
      <c r="F1156" s="7" t="s">
        <v>12</v>
      </c>
      <c r="G1156" s="7" t="s">
        <v>29</v>
      </c>
      <c r="H1156" s="7" t="s">
        <v>88</v>
      </c>
      <c r="I1156" s="3">
        <v>8</v>
      </c>
      <c r="J1156" s="5">
        <v>162.71</v>
      </c>
      <c r="K1156" s="6">
        <v>0.2</v>
      </c>
      <c r="L1156" s="5">
        <v>85.27</v>
      </c>
      <c r="M1156" s="5">
        <f>I1156*J1156*(1-K1156)</f>
        <v>1041.3440000000001</v>
      </c>
      <c r="N1156" s="5">
        <f>I1156*L1156</f>
        <v>682.16</v>
      </c>
      <c r="O1156" s="5">
        <f>M1156-N1156</f>
        <v>359.18400000000008</v>
      </c>
      <c r="P1156" s="2">
        <f>IFERROR(O1156/M1156,0)</f>
        <v>0.34492348349824847</v>
      </c>
      <c r="Q1156" s="4">
        <f>YEAR(SalesDataTable[[#This Row],[Order Date]])</f>
        <v>2026</v>
      </c>
      <c r="R1156" s="2" t="str">
        <f>"Q"&amp;ROUNDUP(MONTH(SalesDataTable[[#This Row],[Order Date]])/3,0)</f>
        <v>Q2</v>
      </c>
      <c r="S1156" s="3">
        <f>MONTH(SalesDataTable[[#This Row],[Order Date]])</f>
        <v>6</v>
      </c>
      <c r="T1156" s="2" t="str">
        <f>TEXT(SalesDataTable[[#This Row],[Order Date]],"mmm")</f>
        <v>Jun</v>
      </c>
    </row>
    <row r="1157" spans="1:20" ht="15.75" x14ac:dyDescent="0.25">
      <c r="A1157" s="9" t="s">
        <v>1604</v>
      </c>
      <c r="B1157" s="8">
        <v>46194</v>
      </c>
      <c r="C1157" s="7" t="s">
        <v>5</v>
      </c>
      <c r="D1157" s="7" t="s">
        <v>69</v>
      </c>
      <c r="E1157" s="7" t="s">
        <v>18</v>
      </c>
      <c r="F1157" s="7" t="s">
        <v>23</v>
      </c>
      <c r="G1157" s="7" t="s">
        <v>29</v>
      </c>
      <c r="H1157" s="7" t="s">
        <v>28</v>
      </c>
      <c r="I1157" s="3">
        <v>1</v>
      </c>
      <c r="J1157" s="5">
        <v>36.479999999999997</v>
      </c>
      <c r="K1157" s="6">
        <v>0.1</v>
      </c>
      <c r="L1157" s="5">
        <v>13.9</v>
      </c>
      <c r="M1157" s="5">
        <f>I1157*J1157*(1-K1157)</f>
        <v>32.832000000000001</v>
      </c>
      <c r="N1157" s="5">
        <f>I1157*L1157</f>
        <v>13.9</v>
      </c>
      <c r="O1157" s="5">
        <f>M1157-N1157</f>
        <v>18.932000000000002</v>
      </c>
      <c r="P1157" s="2">
        <f>IFERROR(O1157/M1157,0)</f>
        <v>0.57663255360623789</v>
      </c>
      <c r="Q1157" s="4">
        <f>YEAR(SalesDataTable[[#This Row],[Order Date]])</f>
        <v>2026</v>
      </c>
      <c r="R1157" s="2" t="str">
        <f>"Q"&amp;ROUNDUP(MONTH(SalesDataTable[[#This Row],[Order Date]])/3,0)</f>
        <v>Q2</v>
      </c>
      <c r="S1157" s="3">
        <f>MONTH(SalesDataTable[[#This Row],[Order Date]])</f>
        <v>6</v>
      </c>
      <c r="T1157" s="2" t="str">
        <f>TEXT(SalesDataTable[[#This Row],[Order Date]],"mmm")</f>
        <v>Jun</v>
      </c>
    </row>
    <row r="1158" spans="1:20" ht="15.75" x14ac:dyDescent="0.25">
      <c r="A1158" s="9" t="s">
        <v>1603</v>
      </c>
      <c r="B1158" s="8">
        <v>46194</v>
      </c>
      <c r="C1158" s="7" t="s">
        <v>9</v>
      </c>
      <c r="D1158" s="7" t="s">
        <v>30</v>
      </c>
      <c r="E1158" s="7" t="s">
        <v>60</v>
      </c>
      <c r="F1158" s="7" t="s">
        <v>12</v>
      </c>
      <c r="G1158" s="7" t="s">
        <v>29</v>
      </c>
      <c r="H1158" s="7" t="s">
        <v>72</v>
      </c>
      <c r="I1158" s="3">
        <v>6</v>
      </c>
      <c r="J1158" s="5">
        <v>136.65</v>
      </c>
      <c r="K1158" s="6">
        <v>0.15</v>
      </c>
      <c r="L1158" s="5">
        <v>68.56</v>
      </c>
      <c r="M1158" s="5">
        <f>I1158*J1158*(1-K1158)</f>
        <v>696.91500000000008</v>
      </c>
      <c r="N1158" s="5">
        <f>I1158*L1158</f>
        <v>411.36</v>
      </c>
      <c r="O1158" s="5">
        <f>M1158-N1158</f>
        <v>285.55500000000006</v>
      </c>
      <c r="P1158" s="2">
        <f>IFERROR(O1158/M1158,0)</f>
        <v>0.4097415036266977</v>
      </c>
      <c r="Q1158" s="4">
        <f>YEAR(SalesDataTable[[#This Row],[Order Date]])</f>
        <v>2026</v>
      </c>
      <c r="R1158" s="2" t="str">
        <f>"Q"&amp;ROUNDUP(MONTH(SalesDataTable[[#This Row],[Order Date]])/3,0)</f>
        <v>Q2</v>
      </c>
      <c r="S1158" s="3">
        <f>MONTH(SalesDataTable[[#This Row],[Order Date]])</f>
        <v>6</v>
      </c>
      <c r="T1158" s="2" t="str">
        <f>TEXT(SalesDataTable[[#This Row],[Order Date]],"mmm")</f>
        <v>Jun</v>
      </c>
    </row>
    <row r="1159" spans="1:20" ht="15.75" x14ac:dyDescent="0.25">
      <c r="A1159" s="9" t="s">
        <v>1602</v>
      </c>
      <c r="B1159" s="8">
        <v>46194</v>
      </c>
      <c r="C1159" s="7" t="s">
        <v>5</v>
      </c>
      <c r="D1159" s="7" t="s">
        <v>66</v>
      </c>
      <c r="E1159" s="7" t="s">
        <v>3</v>
      </c>
      <c r="F1159" s="7" t="s">
        <v>2</v>
      </c>
      <c r="G1159" s="7" t="s">
        <v>1</v>
      </c>
      <c r="H1159" s="7" t="s">
        <v>0</v>
      </c>
      <c r="I1159" s="3">
        <v>4</v>
      </c>
      <c r="J1159" s="5">
        <v>50.57</v>
      </c>
      <c r="K1159" s="6">
        <v>0</v>
      </c>
      <c r="L1159" s="5">
        <v>21.85</v>
      </c>
      <c r="M1159" s="5">
        <f>I1159*J1159*(1-K1159)</f>
        <v>202.28</v>
      </c>
      <c r="N1159" s="5">
        <f>I1159*L1159</f>
        <v>87.4</v>
      </c>
      <c r="O1159" s="5">
        <f>M1159-N1159</f>
        <v>114.88</v>
      </c>
      <c r="P1159" s="2">
        <f>IFERROR(O1159/M1159,0)</f>
        <v>0.56792564761716435</v>
      </c>
      <c r="Q1159" s="4">
        <f>YEAR(SalesDataTable[[#This Row],[Order Date]])</f>
        <v>2026</v>
      </c>
      <c r="R1159" s="2" t="str">
        <f>"Q"&amp;ROUNDUP(MONTH(SalesDataTable[[#This Row],[Order Date]])/3,0)</f>
        <v>Q2</v>
      </c>
      <c r="S1159" s="3">
        <f>MONTH(SalesDataTable[[#This Row],[Order Date]])</f>
        <v>6</v>
      </c>
      <c r="T1159" s="2" t="str">
        <f>TEXT(SalesDataTable[[#This Row],[Order Date]],"mmm")</f>
        <v>Jun</v>
      </c>
    </row>
    <row r="1160" spans="1:20" ht="15.75" x14ac:dyDescent="0.25">
      <c r="A1160" s="9" t="s">
        <v>1601</v>
      </c>
      <c r="B1160" s="8">
        <v>46194</v>
      </c>
      <c r="C1160" s="7" t="s">
        <v>15</v>
      </c>
      <c r="D1160" s="7" t="s">
        <v>61</v>
      </c>
      <c r="E1160" s="7" t="s">
        <v>3</v>
      </c>
      <c r="F1160" s="7" t="s">
        <v>2</v>
      </c>
      <c r="G1160" s="7" t="s">
        <v>1</v>
      </c>
      <c r="H1160" s="7" t="s">
        <v>7</v>
      </c>
      <c r="I1160" s="3">
        <v>3</v>
      </c>
      <c r="J1160" s="5">
        <v>103.72</v>
      </c>
      <c r="K1160" s="6">
        <v>0</v>
      </c>
      <c r="L1160" s="5">
        <v>50.34</v>
      </c>
      <c r="M1160" s="5">
        <f>I1160*J1160*(1-K1160)</f>
        <v>311.15999999999997</v>
      </c>
      <c r="N1160" s="5">
        <f>I1160*L1160</f>
        <v>151.02000000000001</v>
      </c>
      <c r="O1160" s="5">
        <f>M1160-N1160</f>
        <v>160.13999999999996</v>
      </c>
      <c r="P1160" s="2">
        <f>IFERROR(O1160/M1160,0)</f>
        <v>0.51465483995372152</v>
      </c>
      <c r="Q1160" s="4">
        <f>YEAR(SalesDataTable[[#This Row],[Order Date]])</f>
        <v>2026</v>
      </c>
      <c r="R1160" s="2" t="str">
        <f>"Q"&amp;ROUNDUP(MONTH(SalesDataTable[[#This Row],[Order Date]])/3,0)</f>
        <v>Q2</v>
      </c>
      <c r="S1160" s="3">
        <f>MONTH(SalesDataTable[[#This Row],[Order Date]])</f>
        <v>6</v>
      </c>
      <c r="T1160" s="2" t="str">
        <f>TEXT(SalesDataTable[[#This Row],[Order Date]],"mmm")</f>
        <v>Jun</v>
      </c>
    </row>
    <row r="1161" spans="1:20" ht="15.75" x14ac:dyDescent="0.25">
      <c r="A1161" s="9" t="s">
        <v>1600</v>
      </c>
      <c r="B1161" s="8">
        <v>46194</v>
      </c>
      <c r="C1161" s="7" t="s">
        <v>5</v>
      </c>
      <c r="D1161" s="7" t="s">
        <v>76</v>
      </c>
      <c r="E1161" s="7" t="s">
        <v>18</v>
      </c>
      <c r="F1161" s="7" t="s">
        <v>23</v>
      </c>
      <c r="G1161" s="7" t="s">
        <v>29</v>
      </c>
      <c r="H1161" s="7" t="s">
        <v>72</v>
      </c>
      <c r="I1161" s="3">
        <v>1</v>
      </c>
      <c r="J1161" s="5">
        <v>132.49</v>
      </c>
      <c r="K1161" s="6">
        <v>0</v>
      </c>
      <c r="L1161" s="5">
        <v>67.09</v>
      </c>
      <c r="M1161" s="5">
        <f>I1161*J1161*(1-K1161)</f>
        <v>132.49</v>
      </c>
      <c r="N1161" s="5">
        <f>I1161*L1161</f>
        <v>67.09</v>
      </c>
      <c r="O1161" s="5">
        <f>M1161-N1161</f>
        <v>65.400000000000006</v>
      </c>
      <c r="P1161" s="2">
        <f>IFERROR(O1161/M1161,0)</f>
        <v>0.49362216016303118</v>
      </c>
      <c r="Q1161" s="4">
        <f>YEAR(SalesDataTable[[#This Row],[Order Date]])</f>
        <v>2026</v>
      </c>
      <c r="R1161" s="2" t="str">
        <f>"Q"&amp;ROUNDUP(MONTH(SalesDataTable[[#This Row],[Order Date]])/3,0)</f>
        <v>Q2</v>
      </c>
      <c r="S1161" s="3">
        <f>MONTH(SalesDataTable[[#This Row],[Order Date]])</f>
        <v>6</v>
      </c>
      <c r="T1161" s="2" t="str">
        <f>TEXT(SalesDataTable[[#This Row],[Order Date]],"mmm")</f>
        <v>Jun</v>
      </c>
    </row>
    <row r="1162" spans="1:20" ht="15.75" x14ac:dyDescent="0.25">
      <c r="A1162" s="9" t="s">
        <v>1599</v>
      </c>
      <c r="B1162" s="8">
        <v>46195</v>
      </c>
      <c r="C1162" s="7" t="s">
        <v>5</v>
      </c>
      <c r="D1162" s="7" t="s">
        <v>114</v>
      </c>
      <c r="E1162" s="7" t="s">
        <v>3</v>
      </c>
      <c r="F1162" s="7" t="s">
        <v>2</v>
      </c>
      <c r="G1162" s="7" t="s">
        <v>26</v>
      </c>
      <c r="H1162" s="7" t="s">
        <v>65</v>
      </c>
      <c r="I1162" s="3">
        <v>2</v>
      </c>
      <c r="J1162" s="5">
        <v>80.650000000000006</v>
      </c>
      <c r="K1162" s="6">
        <v>0</v>
      </c>
      <c r="L1162" s="5">
        <v>39.18</v>
      </c>
      <c r="M1162" s="5">
        <f>I1162*J1162*(1-K1162)</f>
        <v>161.30000000000001</v>
      </c>
      <c r="N1162" s="5">
        <f>I1162*L1162</f>
        <v>78.36</v>
      </c>
      <c r="O1162" s="5">
        <f>M1162-N1162</f>
        <v>82.940000000000012</v>
      </c>
      <c r="P1162" s="2">
        <f>IFERROR(O1162/M1162,0)</f>
        <v>0.51419714817110973</v>
      </c>
      <c r="Q1162" s="4">
        <f>YEAR(SalesDataTable[[#This Row],[Order Date]])</f>
        <v>2026</v>
      </c>
      <c r="R1162" s="2" t="str">
        <f>"Q"&amp;ROUNDUP(MONTH(SalesDataTable[[#This Row],[Order Date]])/3,0)</f>
        <v>Q2</v>
      </c>
      <c r="S1162" s="3">
        <f>MONTH(SalesDataTable[[#This Row],[Order Date]])</f>
        <v>6</v>
      </c>
      <c r="T1162" s="2" t="str">
        <f>TEXT(SalesDataTable[[#This Row],[Order Date]],"mmm")</f>
        <v>Jun</v>
      </c>
    </row>
    <row r="1163" spans="1:20" ht="15.75" x14ac:dyDescent="0.25">
      <c r="A1163" s="9" t="s">
        <v>1598</v>
      </c>
      <c r="B1163" s="8">
        <v>46195</v>
      </c>
      <c r="C1163" s="7" t="s">
        <v>9</v>
      </c>
      <c r="D1163" s="7" t="s">
        <v>79</v>
      </c>
      <c r="E1163" s="7" t="s">
        <v>13</v>
      </c>
      <c r="F1163" s="7" t="s">
        <v>2</v>
      </c>
      <c r="G1163" s="7" t="s">
        <v>34</v>
      </c>
      <c r="H1163" s="7" t="s">
        <v>74</v>
      </c>
      <c r="I1163" s="3">
        <v>1</v>
      </c>
      <c r="J1163" s="5">
        <v>35.409999999999997</v>
      </c>
      <c r="K1163" s="6">
        <v>0.05</v>
      </c>
      <c r="L1163" s="5">
        <v>13.9</v>
      </c>
      <c r="M1163" s="5">
        <f>I1163*J1163*(1-K1163)</f>
        <v>33.639499999999998</v>
      </c>
      <c r="N1163" s="5">
        <f>I1163*L1163</f>
        <v>13.9</v>
      </c>
      <c r="O1163" s="5">
        <f>M1163-N1163</f>
        <v>19.7395</v>
      </c>
      <c r="P1163" s="2">
        <f>IFERROR(O1163/M1163,0)</f>
        <v>0.58679528530447833</v>
      </c>
      <c r="Q1163" s="4">
        <f>YEAR(SalesDataTable[[#This Row],[Order Date]])</f>
        <v>2026</v>
      </c>
      <c r="R1163" s="2" t="str">
        <f>"Q"&amp;ROUNDUP(MONTH(SalesDataTable[[#This Row],[Order Date]])/3,0)</f>
        <v>Q2</v>
      </c>
      <c r="S1163" s="3">
        <f>MONTH(SalesDataTable[[#This Row],[Order Date]])</f>
        <v>6</v>
      </c>
      <c r="T1163" s="2" t="str">
        <f>TEXT(SalesDataTable[[#This Row],[Order Date]],"mmm")</f>
        <v>Jun</v>
      </c>
    </row>
    <row r="1164" spans="1:20" ht="15.75" x14ac:dyDescent="0.25">
      <c r="A1164" s="9" t="s">
        <v>1597</v>
      </c>
      <c r="B1164" s="8">
        <v>46195</v>
      </c>
      <c r="C1164" s="7" t="s">
        <v>42</v>
      </c>
      <c r="D1164" s="7" t="s">
        <v>95</v>
      </c>
      <c r="E1164" s="7" t="s">
        <v>18</v>
      </c>
      <c r="F1164" s="7" t="s">
        <v>23</v>
      </c>
      <c r="G1164" s="7" t="s">
        <v>34</v>
      </c>
      <c r="H1164" s="7" t="s">
        <v>83</v>
      </c>
      <c r="I1164" s="3">
        <v>3</v>
      </c>
      <c r="J1164" s="5">
        <v>41.01</v>
      </c>
      <c r="K1164" s="6">
        <v>0</v>
      </c>
      <c r="L1164" s="5">
        <v>14.33</v>
      </c>
      <c r="M1164" s="5">
        <f>I1164*J1164*(1-K1164)</f>
        <v>123.03</v>
      </c>
      <c r="N1164" s="5">
        <f>I1164*L1164</f>
        <v>42.99</v>
      </c>
      <c r="O1164" s="5">
        <f>M1164-N1164</f>
        <v>80.039999999999992</v>
      </c>
      <c r="P1164" s="2">
        <f>IFERROR(O1164/M1164,0)</f>
        <v>0.65057303096805652</v>
      </c>
      <c r="Q1164" s="4">
        <f>YEAR(SalesDataTable[[#This Row],[Order Date]])</f>
        <v>2026</v>
      </c>
      <c r="R1164" s="2" t="str">
        <f>"Q"&amp;ROUNDUP(MONTH(SalesDataTable[[#This Row],[Order Date]])/3,0)</f>
        <v>Q2</v>
      </c>
      <c r="S1164" s="3">
        <f>MONTH(SalesDataTable[[#This Row],[Order Date]])</f>
        <v>6</v>
      </c>
      <c r="T1164" s="2" t="str">
        <f>TEXT(SalesDataTable[[#This Row],[Order Date]],"mmm")</f>
        <v>Jun</v>
      </c>
    </row>
    <row r="1165" spans="1:20" ht="15.75" x14ac:dyDescent="0.25">
      <c r="A1165" s="9" t="s">
        <v>1596</v>
      </c>
      <c r="B1165" s="8">
        <v>46195</v>
      </c>
      <c r="C1165" s="7" t="s">
        <v>15</v>
      </c>
      <c r="D1165" s="7" t="s">
        <v>61</v>
      </c>
      <c r="E1165" s="7" t="s">
        <v>3</v>
      </c>
      <c r="F1165" s="7" t="s">
        <v>12</v>
      </c>
      <c r="G1165" s="7" t="s">
        <v>29</v>
      </c>
      <c r="H1165" s="7" t="s">
        <v>28</v>
      </c>
      <c r="I1165" s="3">
        <v>1</v>
      </c>
      <c r="J1165" s="5">
        <v>36.01</v>
      </c>
      <c r="K1165" s="6">
        <v>0</v>
      </c>
      <c r="L1165" s="5">
        <v>13.23</v>
      </c>
      <c r="M1165" s="5">
        <f>I1165*J1165*(1-K1165)</f>
        <v>36.01</v>
      </c>
      <c r="N1165" s="5">
        <f>I1165*L1165</f>
        <v>13.23</v>
      </c>
      <c r="O1165" s="5">
        <f>M1165-N1165</f>
        <v>22.779999999999998</v>
      </c>
      <c r="P1165" s="2">
        <f>IFERROR(O1165/M1165,0)</f>
        <v>0.63260205498472644</v>
      </c>
      <c r="Q1165" s="4">
        <f>YEAR(SalesDataTable[[#This Row],[Order Date]])</f>
        <v>2026</v>
      </c>
      <c r="R1165" s="2" t="str">
        <f>"Q"&amp;ROUNDUP(MONTH(SalesDataTable[[#This Row],[Order Date]])/3,0)</f>
        <v>Q2</v>
      </c>
      <c r="S1165" s="3">
        <f>MONTH(SalesDataTable[[#This Row],[Order Date]])</f>
        <v>6</v>
      </c>
      <c r="T1165" s="2" t="str">
        <f>TEXT(SalesDataTable[[#This Row],[Order Date]],"mmm")</f>
        <v>Jun</v>
      </c>
    </row>
    <row r="1166" spans="1:20" ht="15.75" x14ac:dyDescent="0.25">
      <c r="A1166" s="9" t="s">
        <v>1595</v>
      </c>
      <c r="B1166" s="8">
        <v>46195</v>
      </c>
      <c r="C1166" s="7" t="s">
        <v>42</v>
      </c>
      <c r="D1166" s="7" t="s">
        <v>95</v>
      </c>
      <c r="E1166" s="7" t="s">
        <v>18</v>
      </c>
      <c r="F1166" s="7" t="s">
        <v>23</v>
      </c>
      <c r="G1166" s="7" t="s">
        <v>34</v>
      </c>
      <c r="H1166" s="7" t="s">
        <v>33</v>
      </c>
      <c r="I1166" s="3">
        <v>2</v>
      </c>
      <c r="J1166" s="5">
        <v>50.21</v>
      </c>
      <c r="K1166" s="6">
        <v>0.05</v>
      </c>
      <c r="L1166" s="5">
        <v>21.74</v>
      </c>
      <c r="M1166" s="5">
        <f>I1166*J1166*(1-K1166)</f>
        <v>95.399000000000001</v>
      </c>
      <c r="N1166" s="5">
        <f>I1166*L1166</f>
        <v>43.48</v>
      </c>
      <c r="O1166" s="5">
        <f>M1166-N1166</f>
        <v>51.919000000000004</v>
      </c>
      <c r="P1166" s="2">
        <f>IFERROR(O1166/M1166,0)</f>
        <v>0.54423002337550708</v>
      </c>
      <c r="Q1166" s="4">
        <f>YEAR(SalesDataTable[[#This Row],[Order Date]])</f>
        <v>2026</v>
      </c>
      <c r="R1166" s="2" t="str">
        <f>"Q"&amp;ROUNDUP(MONTH(SalesDataTable[[#This Row],[Order Date]])/3,0)</f>
        <v>Q2</v>
      </c>
      <c r="S1166" s="3">
        <f>MONTH(SalesDataTable[[#This Row],[Order Date]])</f>
        <v>6</v>
      </c>
      <c r="T1166" s="2" t="str">
        <f>TEXT(SalesDataTable[[#This Row],[Order Date]],"mmm")</f>
        <v>Jun</v>
      </c>
    </row>
    <row r="1167" spans="1:20" ht="15.75" x14ac:dyDescent="0.25">
      <c r="A1167" s="9" t="s">
        <v>1594</v>
      </c>
      <c r="B1167" s="8">
        <v>46195</v>
      </c>
      <c r="C1167" s="7" t="s">
        <v>5</v>
      </c>
      <c r="D1167" s="7" t="s">
        <v>4</v>
      </c>
      <c r="E1167" s="7" t="s">
        <v>18</v>
      </c>
      <c r="F1167" s="7" t="s">
        <v>23</v>
      </c>
      <c r="G1167" s="7" t="s">
        <v>1</v>
      </c>
      <c r="H1167" s="7" t="s">
        <v>7</v>
      </c>
      <c r="I1167" s="3">
        <v>3</v>
      </c>
      <c r="J1167" s="5">
        <v>100.3</v>
      </c>
      <c r="K1167" s="6">
        <v>0</v>
      </c>
      <c r="L1167" s="5">
        <v>49.26</v>
      </c>
      <c r="M1167" s="5">
        <f>I1167*J1167*(1-K1167)</f>
        <v>300.89999999999998</v>
      </c>
      <c r="N1167" s="5">
        <f>I1167*L1167</f>
        <v>147.78</v>
      </c>
      <c r="O1167" s="5">
        <f>M1167-N1167</f>
        <v>153.11999999999998</v>
      </c>
      <c r="P1167" s="2">
        <f>IFERROR(O1167/M1167,0)</f>
        <v>0.5088733798604187</v>
      </c>
      <c r="Q1167" s="4">
        <f>YEAR(SalesDataTable[[#This Row],[Order Date]])</f>
        <v>2026</v>
      </c>
      <c r="R1167" s="2" t="str">
        <f>"Q"&amp;ROUNDUP(MONTH(SalesDataTable[[#This Row],[Order Date]])/3,0)</f>
        <v>Q2</v>
      </c>
      <c r="S1167" s="3">
        <f>MONTH(SalesDataTable[[#This Row],[Order Date]])</f>
        <v>6</v>
      </c>
      <c r="T1167" s="2" t="str">
        <f>TEXT(SalesDataTable[[#This Row],[Order Date]],"mmm")</f>
        <v>Jun</v>
      </c>
    </row>
    <row r="1168" spans="1:20" ht="15.75" x14ac:dyDescent="0.25">
      <c r="A1168" s="9" t="s">
        <v>1593</v>
      </c>
      <c r="B1168" s="8">
        <v>46195</v>
      </c>
      <c r="C1168" s="7" t="s">
        <v>15</v>
      </c>
      <c r="D1168" s="7" t="s">
        <v>61</v>
      </c>
      <c r="E1168" s="7" t="s">
        <v>13</v>
      </c>
      <c r="F1168" s="7" t="s">
        <v>2</v>
      </c>
      <c r="G1168" s="7" t="s">
        <v>29</v>
      </c>
      <c r="H1168" s="7" t="s">
        <v>39</v>
      </c>
      <c r="I1168" s="3">
        <v>1</v>
      </c>
      <c r="J1168" s="5">
        <v>47.7</v>
      </c>
      <c r="K1168" s="6">
        <v>0.1</v>
      </c>
      <c r="L1168" s="5">
        <v>18.760000000000002</v>
      </c>
      <c r="M1168" s="5">
        <f>I1168*J1168*(1-K1168)</f>
        <v>42.930000000000007</v>
      </c>
      <c r="N1168" s="5">
        <f>I1168*L1168</f>
        <v>18.760000000000002</v>
      </c>
      <c r="O1168" s="5">
        <f>M1168-N1168</f>
        <v>24.170000000000005</v>
      </c>
      <c r="P1168" s="2">
        <f>IFERROR(O1168/M1168,0)</f>
        <v>0.56300955043093415</v>
      </c>
      <c r="Q1168" s="4">
        <f>YEAR(SalesDataTable[[#This Row],[Order Date]])</f>
        <v>2026</v>
      </c>
      <c r="R1168" s="2" t="str">
        <f>"Q"&amp;ROUNDUP(MONTH(SalesDataTable[[#This Row],[Order Date]])/3,0)</f>
        <v>Q2</v>
      </c>
      <c r="S1168" s="3">
        <f>MONTH(SalesDataTable[[#This Row],[Order Date]])</f>
        <v>6</v>
      </c>
      <c r="T1168" s="2" t="str">
        <f>TEXT(SalesDataTable[[#This Row],[Order Date]],"mmm")</f>
        <v>Jun</v>
      </c>
    </row>
    <row r="1169" spans="1:20" ht="15.75" x14ac:dyDescent="0.25">
      <c r="A1169" s="9" t="s">
        <v>1592</v>
      </c>
      <c r="B1169" s="8">
        <v>46195</v>
      </c>
      <c r="C1169" s="7" t="s">
        <v>9</v>
      </c>
      <c r="D1169" s="7" t="s">
        <v>47</v>
      </c>
      <c r="E1169" s="7" t="s">
        <v>3</v>
      </c>
      <c r="F1169" s="7" t="s">
        <v>2</v>
      </c>
      <c r="G1169" s="7" t="s">
        <v>1</v>
      </c>
      <c r="H1169" s="7" t="s">
        <v>17</v>
      </c>
      <c r="I1169" s="3">
        <v>2</v>
      </c>
      <c r="J1169" s="5">
        <v>40.94</v>
      </c>
      <c r="K1169" s="6">
        <v>0.1</v>
      </c>
      <c r="L1169" s="5">
        <v>16.88</v>
      </c>
      <c r="M1169" s="5">
        <f>I1169*J1169*(1-K1169)</f>
        <v>73.691999999999993</v>
      </c>
      <c r="N1169" s="5">
        <f>I1169*L1169</f>
        <v>33.76</v>
      </c>
      <c r="O1169" s="5">
        <f>M1169-N1169</f>
        <v>39.931999999999995</v>
      </c>
      <c r="P1169" s="2">
        <f>IFERROR(O1169/M1169,0)</f>
        <v>0.54187700157411933</v>
      </c>
      <c r="Q1169" s="4">
        <f>YEAR(SalesDataTable[[#This Row],[Order Date]])</f>
        <v>2026</v>
      </c>
      <c r="R1169" s="2" t="str">
        <f>"Q"&amp;ROUNDUP(MONTH(SalesDataTable[[#This Row],[Order Date]])/3,0)</f>
        <v>Q2</v>
      </c>
      <c r="S1169" s="3">
        <f>MONTH(SalesDataTable[[#This Row],[Order Date]])</f>
        <v>6</v>
      </c>
      <c r="T1169" s="2" t="str">
        <f>TEXT(SalesDataTable[[#This Row],[Order Date]],"mmm")</f>
        <v>Jun</v>
      </c>
    </row>
    <row r="1170" spans="1:20" ht="15.75" x14ac:dyDescent="0.25">
      <c r="A1170" s="9" t="s">
        <v>1591</v>
      </c>
      <c r="B1170" s="8">
        <v>46195</v>
      </c>
      <c r="C1170" s="7" t="s">
        <v>15</v>
      </c>
      <c r="D1170" s="7" t="s">
        <v>61</v>
      </c>
      <c r="E1170" s="7" t="s">
        <v>13</v>
      </c>
      <c r="F1170" s="7" t="s">
        <v>23</v>
      </c>
      <c r="G1170" s="7" t="s">
        <v>22</v>
      </c>
      <c r="H1170" s="7" t="s">
        <v>44</v>
      </c>
      <c r="I1170" s="3">
        <v>1</v>
      </c>
      <c r="J1170" s="5">
        <v>93.78</v>
      </c>
      <c r="K1170" s="6">
        <v>0</v>
      </c>
      <c r="L1170" s="5">
        <v>46.62</v>
      </c>
      <c r="M1170" s="5">
        <f>I1170*J1170*(1-K1170)</f>
        <v>93.78</v>
      </c>
      <c r="N1170" s="5">
        <f>I1170*L1170</f>
        <v>46.62</v>
      </c>
      <c r="O1170" s="5">
        <f>M1170-N1170</f>
        <v>47.160000000000004</v>
      </c>
      <c r="P1170" s="2">
        <f>IFERROR(O1170/M1170,0)</f>
        <v>0.50287907869481774</v>
      </c>
      <c r="Q1170" s="4">
        <f>YEAR(SalesDataTable[[#This Row],[Order Date]])</f>
        <v>2026</v>
      </c>
      <c r="R1170" s="2" t="str">
        <f>"Q"&amp;ROUNDUP(MONTH(SalesDataTable[[#This Row],[Order Date]])/3,0)</f>
        <v>Q2</v>
      </c>
      <c r="S1170" s="3">
        <f>MONTH(SalesDataTable[[#This Row],[Order Date]])</f>
        <v>6</v>
      </c>
      <c r="T1170" s="2" t="str">
        <f>TEXT(SalesDataTable[[#This Row],[Order Date]],"mmm")</f>
        <v>Jun</v>
      </c>
    </row>
    <row r="1171" spans="1:20" ht="15.75" x14ac:dyDescent="0.25">
      <c r="A1171" s="9" t="s">
        <v>1590</v>
      </c>
      <c r="B1171" s="8">
        <v>46195</v>
      </c>
      <c r="C1171" s="7" t="s">
        <v>15</v>
      </c>
      <c r="D1171" s="7" t="s">
        <v>51</v>
      </c>
      <c r="E1171" s="7" t="s">
        <v>13</v>
      </c>
      <c r="F1171" s="7" t="s">
        <v>2</v>
      </c>
      <c r="G1171" s="7" t="s">
        <v>34</v>
      </c>
      <c r="H1171" s="7" t="s">
        <v>33</v>
      </c>
      <c r="I1171" s="3">
        <v>2</v>
      </c>
      <c r="J1171" s="5">
        <v>51.42</v>
      </c>
      <c r="K1171" s="6">
        <v>0</v>
      </c>
      <c r="L1171" s="5">
        <v>22.19</v>
      </c>
      <c r="M1171" s="5">
        <f>I1171*J1171*(1-K1171)</f>
        <v>102.84</v>
      </c>
      <c r="N1171" s="5">
        <f>I1171*L1171</f>
        <v>44.38</v>
      </c>
      <c r="O1171" s="5">
        <f>M1171-N1171</f>
        <v>58.46</v>
      </c>
      <c r="P1171" s="2">
        <f>IFERROR(O1171/M1171,0)</f>
        <v>0.56845585375340335</v>
      </c>
      <c r="Q1171" s="4">
        <f>YEAR(SalesDataTable[[#This Row],[Order Date]])</f>
        <v>2026</v>
      </c>
      <c r="R1171" s="2" t="str">
        <f>"Q"&amp;ROUNDUP(MONTH(SalesDataTable[[#This Row],[Order Date]])/3,0)</f>
        <v>Q2</v>
      </c>
      <c r="S1171" s="3">
        <f>MONTH(SalesDataTable[[#This Row],[Order Date]])</f>
        <v>6</v>
      </c>
      <c r="T1171" s="2" t="str">
        <f>TEXT(SalesDataTable[[#This Row],[Order Date]],"mmm")</f>
        <v>Jun</v>
      </c>
    </row>
    <row r="1172" spans="1:20" ht="15.75" x14ac:dyDescent="0.25">
      <c r="A1172" s="9" t="s">
        <v>1589</v>
      </c>
      <c r="B1172" s="8">
        <v>46195</v>
      </c>
      <c r="C1172" s="7" t="s">
        <v>5</v>
      </c>
      <c r="D1172" s="7" t="s">
        <v>66</v>
      </c>
      <c r="E1172" s="7" t="s">
        <v>13</v>
      </c>
      <c r="F1172" s="7" t="s">
        <v>2</v>
      </c>
      <c r="G1172" s="7" t="s">
        <v>29</v>
      </c>
      <c r="H1172" s="7" t="s">
        <v>88</v>
      </c>
      <c r="I1172" s="3">
        <v>1</v>
      </c>
      <c r="J1172" s="5">
        <v>164.99</v>
      </c>
      <c r="K1172" s="6">
        <v>0.1</v>
      </c>
      <c r="L1172" s="5">
        <v>86.6</v>
      </c>
      <c r="M1172" s="5">
        <f>I1172*J1172*(1-K1172)</f>
        <v>148.49100000000001</v>
      </c>
      <c r="N1172" s="5">
        <f>I1172*L1172</f>
        <v>86.6</v>
      </c>
      <c r="O1172" s="5">
        <f>M1172-N1172</f>
        <v>61.89100000000002</v>
      </c>
      <c r="P1172" s="2">
        <f>IFERROR(O1172/M1172,0)</f>
        <v>0.41679967136055396</v>
      </c>
      <c r="Q1172" s="4">
        <f>YEAR(SalesDataTable[[#This Row],[Order Date]])</f>
        <v>2026</v>
      </c>
      <c r="R1172" s="2" t="str">
        <f>"Q"&amp;ROUNDUP(MONTH(SalesDataTable[[#This Row],[Order Date]])/3,0)</f>
        <v>Q2</v>
      </c>
      <c r="S1172" s="3">
        <f>MONTH(SalesDataTable[[#This Row],[Order Date]])</f>
        <v>6</v>
      </c>
      <c r="T1172" s="2" t="str">
        <f>TEXT(SalesDataTable[[#This Row],[Order Date]],"mmm")</f>
        <v>Jun</v>
      </c>
    </row>
    <row r="1173" spans="1:20" ht="15.75" x14ac:dyDescent="0.25">
      <c r="A1173" s="9" t="s">
        <v>1588</v>
      </c>
      <c r="B1173" s="8">
        <v>46195</v>
      </c>
      <c r="C1173" s="7" t="s">
        <v>5</v>
      </c>
      <c r="D1173" s="7" t="s">
        <v>69</v>
      </c>
      <c r="E1173" s="7" t="s">
        <v>18</v>
      </c>
      <c r="F1173" s="7" t="s">
        <v>23</v>
      </c>
      <c r="G1173" s="7" t="s">
        <v>22</v>
      </c>
      <c r="H1173" s="7" t="s">
        <v>37</v>
      </c>
      <c r="I1173" s="3">
        <v>1</v>
      </c>
      <c r="J1173" s="5">
        <v>145.65</v>
      </c>
      <c r="K1173" s="6">
        <v>0</v>
      </c>
      <c r="L1173" s="5">
        <v>79.87</v>
      </c>
      <c r="M1173" s="5">
        <f>I1173*J1173*(1-K1173)</f>
        <v>145.65</v>
      </c>
      <c r="N1173" s="5">
        <f>I1173*L1173</f>
        <v>79.87</v>
      </c>
      <c r="O1173" s="5">
        <f>M1173-N1173</f>
        <v>65.78</v>
      </c>
      <c r="P1173" s="2">
        <f>IFERROR(O1173/M1173,0)</f>
        <v>0.45163062135255749</v>
      </c>
      <c r="Q1173" s="4">
        <f>YEAR(SalesDataTable[[#This Row],[Order Date]])</f>
        <v>2026</v>
      </c>
      <c r="R1173" s="2" t="str">
        <f>"Q"&amp;ROUNDUP(MONTH(SalesDataTable[[#This Row],[Order Date]])/3,0)</f>
        <v>Q2</v>
      </c>
      <c r="S1173" s="3">
        <f>MONTH(SalesDataTable[[#This Row],[Order Date]])</f>
        <v>6</v>
      </c>
      <c r="T1173" s="2" t="str">
        <f>TEXT(SalesDataTable[[#This Row],[Order Date]],"mmm")</f>
        <v>Jun</v>
      </c>
    </row>
    <row r="1174" spans="1:20" ht="15.75" x14ac:dyDescent="0.25">
      <c r="A1174" s="9" t="s">
        <v>1587</v>
      </c>
      <c r="B1174" s="8">
        <v>46195</v>
      </c>
      <c r="C1174" s="7" t="s">
        <v>9</v>
      </c>
      <c r="D1174" s="7" t="s">
        <v>45</v>
      </c>
      <c r="E1174" s="7" t="s">
        <v>3</v>
      </c>
      <c r="F1174" s="7" t="s">
        <v>2</v>
      </c>
      <c r="G1174" s="7" t="s">
        <v>34</v>
      </c>
      <c r="H1174" s="7" t="s">
        <v>121</v>
      </c>
      <c r="I1174" s="3">
        <v>4</v>
      </c>
      <c r="J1174" s="5">
        <v>120.94</v>
      </c>
      <c r="K1174" s="6">
        <v>0.05</v>
      </c>
      <c r="L1174" s="5">
        <v>70.84</v>
      </c>
      <c r="M1174" s="5">
        <f>I1174*J1174*(1-K1174)</f>
        <v>459.57199999999995</v>
      </c>
      <c r="N1174" s="5">
        <f>I1174*L1174</f>
        <v>283.36</v>
      </c>
      <c r="O1174" s="5">
        <f>M1174-N1174</f>
        <v>176.21199999999993</v>
      </c>
      <c r="P1174" s="2">
        <f>IFERROR(O1174/M1174,0)</f>
        <v>0.38342631840059871</v>
      </c>
      <c r="Q1174" s="4">
        <f>YEAR(SalesDataTable[[#This Row],[Order Date]])</f>
        <v>2026</v>
      </c>
      <c r="R1174" s="2" t="str">
        <f>"Q"&amp;ROUNDUP(MONTH(SalesDataTable[[#This Row],[Order Date]])/3,0)</f>
        <v>Q2</v>
      </c>
      <c r="S1174" s="3">
        <f>MONTH(SalesDataTable[[#This Row],[Order Date]])</f>
        <v>6</v>
      </c>
      <c r="T1174" s="2" t="str">
        <f>TEXT(SalesDataTable[[#This Row],[Order Date]],"mmm")</f>
        <v>Jun</v>
      </c>
    </row>
    <row r="1175" spans="1:20" ht="15.75" x14ac:dyDescent="0.25">
      <c r="A1175" s="9" t="s">
        <v>1586</v>
      </c>
      <c r="B1175" s="8">
        <v>46196</v>
      </c>
      <c r="C1175" s="7" t="s">
        <v>15</v>
      </c>
      <c r="D1175" s="7" t="s">
        <v>19</v>
      </c>
      <c r="E1175" s="7" t="s">
        <v>3</v>
      </c>
      <c r="F1175" s="7" t="s">
        <v>23</v>
      </c>
      <c r="G1175" s="7" t="s">
        <v>29</v>
      </c>
      <c r="H1175" s="7" t="s">
        <v>28</v>
      </c>
      <c r="I1175" s="3">
        <v>1</v>
      </c>
      <c r="J1175" s="5">
        <v>36.94</v>
      </c>
      <c r="K1175" s="6">
        <v>0</v>
      </c>
      <c r="L1175" s="5">
        <v>13.25</v>
      </c>
      <c r="M1175" s="5">
        <f>I1175*J1175*(1-K1175)</f>
        <v>36.94</v>
      </c>
      <c r="N1175" s="5">
        <f>I1175*L1175</f>
        <v>13.25</v>
      </c>
      <c r="O1175" s="5">
        <f>M1175-N1175</f>
        <v>23.689999999999998</v>
      </c>
      <c r="P1175" s="2">
        <f>IFERROR(O1175/M1175,0)</f>
        <v>0.64131023280996213</v>
      </c>
      <c r="Q1175" s="4">
        <f>YEAR(SalesDataTable[[#This Row],[Order Date]])</f>
        <v>2026</v>
      </c>
      <c r="R1175" s="2" t="str">
        <f>"Q"&amp;ROUNDUP(MONTH(SalesDataTable[[#This Row],[Order Date]])/3,0)</f>
        <v>Q2</v>
      </c>
      <c r="S1175" s="3">
        <f>MONTH(SalesDataTable[[#This Row],[Order Date]])</f>
        <v>6</v>
      </c>
      <c r="T1175" s="2" t="str">
        <f>TEXT(SalesDataTable[[#This Row],[Order Date]],"mmm")</f>
        <v>Jun</v>
      </c>
    </row>
    <row r="1176" spans="1:20" ht="15.75" x14ac:dyDescent="0.25">
      <c r="A1176" s="9" t="s">
        <v>1585</v>
      </c>
      <c r="B1176" s="8">
        <v>46196</v>
      </c>
      <c r="C1176" s="7" t="s">
        <v>42</v>
      </c>
      <c r="D1176" s="7" t="s">
        <v>41</v>
      </c>
      <c r="E1176" s="7" t="s">
        <v>3</v>
      </c>
      <c r="F1176" s="7" t="s">
        <v>12</v>
      </c>
      <c r="G1176" s="7" t="s">
        <v>22</v>
      </c>
      <c r="H1176" s="7" t="s">
        <v>44</v>
      </c>
      <c r="I1176" s="3">
        <v>1</v>
      </c>
      <c r="J1176" s="5">
        <v>90.3</v>
      </c>
      <c r="K1176" s="6">
        <v>0.05</v>
      </c>
      <c r="L1176" s="5">
        <v>45.07</v>
      </c>
      <c r="M1176" s="5">
        <f>I1176*J1176*(1-K1176)</f>
        <v>85.784999999999997</v>
      </c>
      <c r="N1176" s="5">
        <f>I1176*L1176</f>
        <v>45.07</v>
      </c>
      <c r="O1176" s="5">
        <f>M1176-N1176</f>
        <v>40.714999999999996</v>
      </c>
      <c r="P1176" s="2">
        <f>IFERROR(O1176/M1176,0)</f>
        <v>0.47461677449437545</v>
      </c>
      <c r="Q1176" s="4">
        <f>YEAR(SalesDataTable[[#This Row],[Order Date]])</f>
        <v>2026</v>
      </c>
      <c r="R1176" s="2" t="str">
        <f>"Q"&amp;ROUNDUP(MONTH(SalesDataTable[[#This Row],[Order Date]])/3,0)</f>
        <v>Q2</v>
      </c>
      <c r="S1176" s="3">
        <f>MONTH(SalesDataTable[[#This Row],[Order Date]])</f>
        <v>6</v>
      </c>
      <c r="T1176" s="2" t="str">
        <f>TEXT(SalesDataTable[[#This Row],[Order Date]],"mmm")</f>
        <v>Jun</v>
      </c>
    </row>
    <row r="1177" spans="1:20" ht="15.75" x14ac:dyDescent="0.25">
      <c r="A1177" s="9" t="s">
        <v>1584</v>
      </c>
      <c r="B1177" s="8">
        <v>46196</v>
      </c>
      <c r="C1177" s="7" t="s">
        <v>15</v>
      </c>
      <c r="D1177" s="7" t="s">
        <v>19</v>
      </c>
      <c r="E1177" s="7" t="s">
        <v>18</v>
      </c>
      <c r="F1177" s="7" t="s">
        <v>23</v>
      </c>
      <c r="G1177" s="7" t="s">
        <v>26</v>
      </c>
      <c r="H1177" s="7" t="s">
        <v>56</v>
      </c>
      <c r="I1177" s="3">
        <v>1</v>
      </c>
      <c r="J1177" s="5">
        <v>335.05</v>
      </c>
      <c r="K1177" s="6">
        <v>0</v>
      </c>
      <c r="L1177" s="5">
        <v>191.67</v>
      </c>
      <c r="M1177" s="5">
        <f>I1177*J1177*(1-K1177)</f>
        <v>335.05</v>
      </c>
      <c r="N1177" s="5">
        <f>I1177*L1177</f>
        <v>191.67</v>
      </c>
      <c r="O1177" s="5">
        <f>M1177-N1177</f>
        <v>143.38000000000002</v>
      </c>
      <c r="P1177" s="2">
        <f>IFERROR(O1177/M1177,0)</f>
        <v>0.42793612893597976</v>
      </c>
      <c r="Q1177" s="4">
        <f>YEAR(SalesDataTable[[#This Row],[Order Date]])</f>
        <v>2026</v>
      </c>
      <c r="R1177" s="2" t="str">
        <f>"Q"&amp;ROUNDUP(MONTH(SalesDataTable[[#This Row],[Order Date]])/3,0)</f>
        <v>Q2</v>
      </c>
      <c r="S1177" s="3">
        <f>MONTH(SalesDataTable[[#This Row],[Order Date]])</f>
        <v>6</v>
      </c>
      <c r="T1177" s="2" t="str">
        <f>TEXT(SalesDataTable[[#This Row],[Order Date]],"mmm")</f>
        <v>Jun</v>
      </c>
    </row>
    <row r="1178" spans="1:20" ht="15.75" x14ac:dyDescent="0.25">
      <c r="A1178" s="9" t="s">
        <v>1583</v>
      </c>
      <c r="B1178" s="8">
        <v>46196</v>
      </c>
      <c r="C1178" s="7" t="s">
        <v>15</v>
      </c>
      <c r="D1178" s="7" t="s">
        <v>61</v>
      </c>
      <c r="E1178" s="7" t="s">
        <v>3</v>
      </c>
      <c r="F1178" s="7" t="s">
        <v>2</v>
      </c>
      <c r="G1178" s="7" t="s">
        <v>29</v>
      </c>
      <c r="H1178" s="7" t="s">
        <v>28</v>
      </c>
      <c r="I1178" s="3">
        <v>1</v>
      </c>
      <c r="J1178" s="5">
        <v>35.9</v>
      </c>
      <c r="K1178" s="6">
        <v>0.05</v>
      </c>
      <c r="L1178" s="5">
        <v>13.81</v>
      </c>
      <c r="M1178" s="5">
        <f>I1178*J1178*(1-K1178)</f>
        <v>34.104999999999997</v>
      </c>
      <c r="N1178" s="5">
        <f>I1178*L1178</f>
        <v>13.81</v>
      </c>
      <c r="O1178" s="5">
        <f>M1178-N1178</f>
        <v>20.294999999999995</v>
      </c>
      <c r="P1178" s="2">
        <f>IFERROR(O1178/M1178,0)</f>
        <v>0.59507403606509301</v>
      </c>
      <c r="Q1178" s="4">
        <f>YEAR(SalesDataTable[[#This Row],[Order Date]])</f>
        <v>2026</v>
      </c>
      <c r="R1178" s="2" t="str">
        <f>"Q"&amp;ROUNDUP(MONTH(SalesDataTable[[#This Row],[Order Date]])/3,0)</f>
        <v>Q2</v>
      </c>
      <c r="S1178" s="3">
        <f>MONTH(SalesDataTable[[#This Row],[Order Date]])</f>
        <v>6</v>
      </c>
      <c r="T1178" s="2" t="str">
        <f>TEXT(SalesDataTable[[#This Row],[Order Date]],"mmm")</f>
        <v>Jun</v>
      </c>
    </row>
    <row r="1179" spans="1:20" ht="15.75" x14ac:dyDescent="0.25">
      <c r="A1179" s="9" t="s">
        <v>1582</v>
      </c>
      <c r="B1179" s="8">
        <v>46196</v>
      </c>
      <c r="C1179" s="7" t="s">
        <v>15</v>
      </c>
      <c r="D1179" s="7" t="s">
        <v>19</v>
      </c>
      <c r="E1179" s="7" t="s">
        <v>3</v>
      </c>
      <c r="F1179" s="7" t="s">
        <v>23</v>
      </c>
      <c r="G1179" s="7" t="s">
        <v>1</v>
      </c>
      <c r="H1179" s="7" t="s">
        <v>0</v>
      </c>
      <c r="I1179" s="3">
        <v>6</v>
      </c>
      <c r="J1179" s="5">
        <v>51.34</v>
      </c>
      <c r="K1179" s="6">
        <v>0.1</v>
      </c>
      <c r="L1179" s="5">
        <v>22.47</v>
      </c>
      <c r="M1179" s="5">
        <f>I1179*J1179*(1-K1179)</f>
        <v>277.23600000000005</v>
      </c>
      <c r="N1179" s="5">
        <f>I1179*L1179</f>
        <v>134.82</v>
      </c>
      <c r="O1179" s="5">
        <f>M1179-N1179</f>
        <v>142.41600000000005</v>
      </c>
      <c r="P1179" s="2">
        <f>IFERROR(O1179/M1179,0)</f>
        <v>0.51369951954291659</v>
      </c>
      <c r="Q1179" s="4">
        <f>YEAR(SalesDataTable[[#This Row],[Order Date]])</f>
        <v>2026</v>
      </c>
      <c r="R1179" s="2" t="str">
        <f>"Q"&amp;ROUNDUP(MONTH(SalesDataTable[[#This Row],[Order Date]])/3,0)</f>
        <v>Q2</v>
      </c>
      <c r="S1179" s="3">
        <f>MONTH(SalesDataTable[[#This Row],[Order Date]])</f>
        <v>6</v>
      </c>
      <c r="T1179" s="2" t="str">
        <f>TEXT(SalesDataTable[[#This Row],[Order Date]],"mmm")</f>
        <v>Jun</v>
      </c>
    </row>
    <row r="1180" spans="1:20" ht="15.75" x14ac:dyDescent="0.25">
      <c r="A1180" s="9" t="s">
        <v>1581</v>
      </c>
      <c r="B1180" s="8">
        <v>46196</v>
      </c>
      <c r="C1180" s="7" t="s">
        <v>42</v>
      </c>
      <c r="D1180" s="7" t="s">
        <v>95</v>
      </c>
      <c r="E1180" s="7" t="s">
        <v>13</v>
      </c>
      <c r="F1180" s="7" t="s">
        <v>23</v>
      </c>
      <c r="G1180" s="7" t="s">
        <v>22</v>
      </c>
      <c r="H1180" s="7" t="s">
        <v>92</v>
      </c>
      <c r="I1180" s="3">
        <v>1</v>
      </c>
      <c r="J1180" s="5">
        <v>157.91</v>
      </c>
      <c r="K1180" s="6">
        <v>0</v>
      </c>
      <c r="L1180" s="5">
        <v>77.12</v>
      </c>
      <c r="M1180" s="5">
        <f>I1180*J1180*(1-K1180)</f>
        <v>157.91</v>
      </c>
      <c r="N1180" s="5">
        <f>I1180*L1180</f>
        <v>77.12</v>
      </c>
      <c r="O1180" s="5">
        <f>M1180-N1180</f>
        <v>80.789999999999992</v>
      </c>
      <c r="P1180" s="2">
        <f>IFERROR(O1180/M1180,0)</f>
        <v>0.51162054334747642</v>
      </c>
      <c r="Q1180" s="4">
        <f>YEAR(SalesDataTable[[#This Row],[Order Date]])</f>
        <v>2026</v>
      </c>
      <c r="R1180" s="2" t="str">
        <f>"Q"&amp;ROUNDUP(MONTH(SalesDataTable[[#This Row],[Order Date]])/3,0)</f>
        <v>Q2</v>
      </c>
      <c r="S1180" s="3">
        <f>MONTH(SalesDataTable[[#This Row],[Order Date]])</f>
        <v>6</v>
      </c>
      <c r="T1180" s="2" t="str">
        <f>TEXT(SalesDataTable[[#This Row],[Order Date]],"mmm")</f>
        <v>Jun</v>
      </c>
    </row>
    <row r="1181" spans="1:20" ht="15.75" x14ac:dyDescent="0.25">
      <c r="A1181" s="9" t="s">
        <v>1580</v>
      </c>
      <c r="B1181" s="8">
        <v>46196</v>
      </c>
      <c r="C1181" s="7" t="s">
        <v>15</v>
      </c>
      <c r="D1181" s="7" t="s">
        <v>19</v>
      </c>
      <c r="E1181" s="7" t="s">
        <v>3</v>
      </c>
      <c r="F1181" s="7" t="s">
        <v>2</v>
      </c>
      <c r="G1181" s="7" t="s">
        <v>1</v>
      </c>
      <c r="H1181" s="7" t="s">
        <v>17</v>
      </c>
      <c r="I1181" s="3">
        <v>3</v>
      </c>
      <c r="J1181" s="5">
        <v>41.09</v>
      </c>
      <c r="K1181" s="6">
        <v>0.05</v>
      </c>
      <c r="L1181" s="5">
        <v>16.809999999999999</v>
      </c>
      <c r="M1181" s="5">
        <f>I1181*J1181*(1-K1181)</f>
        <v>117.10650000000001</v>
      </c>
      <c r="N1181" s="5">
        <f>I1181*L1181</f>
        <v>50.429999999999993</v>
      </c>
      <c r="O1181" s="5">
        <f>M1181-N1181</f>
        <v>66.676500000000019</v>
      </c>
      <c r="P1181" s="2">
        <f>IFERROR(O1181/M1181,0)</f>
        <v>0.569366346018368</v>
      </c>
      <c r="Q1181" s="4">
        <f>YEAR(SalesDataTable[[#This Row],[Order Date]])</f>
        <v>2026</v>
      </c>
      <c r="R1181" s="2" t="str">
        <f>"Q"&amp;ROUNDUP(MONTH(SalesDataTable[[#This Row],[Order Date]])/3,0)</f>
        <v>Q2</v>
      </c>
      <c r="S1181" s="3">
        <f>MONTH(SalesDataTable[[#This Row],[Order Date]])</f>
        <v>6</v>
      </c>
      <c r="T1181" s="2" t="str">
        <f>TEXT(SalesDataTable[[#This Row],[Order Date]],"mmm")</f>
        <v>Jun</v>
      </c>
    </row>
    <row r="1182" spans="1:20" ht="15.75" x14ac:dyDescent="0.25">
      <c r="A1182" s="9" t="s">
        <v>1579</v>
      </c>
      <c r="B1182" s="8">
        <v>46196</v>
      </c>
      <c r="C1182" s="7" t="s">
        <v>9</v>
      </c>
      <c r="D1182" s="7" t="s">
        <v>8</v>
      </c>
      <c r="E1182" s="7" t="s">
        <v>3</v>
      </c>
      <c r="F1182" s="7" t="s">
        <v>23</v>
      </c>
      <c r="G1182" s="7" t="s">
        <v>26</v>
      </c>
      <c r="H1182" s="7" t="s">
        <v>50</v>
      </c>
      <c r="I1182" s="3">
        <v>2</v>
      </c>
      <c r="J1182" s="5">
        <v>120.18</v>
      </c>
      <c r="K1182" s="6">
        <v>0.05</v>
      </c>
      <c r="L1182" s="5">
        <v>59.4</v>
      </c>
      <c r="M1182" s="5">
        <f>I1182*J1182*(1-K1182)</f>
        <v>228.34200000000001</v>
      </c>
      <c r="N1182" s="5">
        <f>I1182*L1182</f>
        <v>118.8</v>
      </c>
      <c r="O1182" s="5">
        <f>M1182-N1182</f>
        <v>109.54200000000002</v>
      </c>
      <c r="P1182" s="2">
        <f>IFERROR(O1182/M1182,0)</f>
        <v>0.47972777675591882</v>
      </c>
      <c r="Q1182" s="4">
        <f>YEAR(SalesDataTable[[#This Row],[Order Date]])</f>
        <v>2026</v>
      </c>
      <c r="R1182" s="2" t="str">
        <f>"Q"&amp;ROUNDUP(MONTH(SalesDataTable[[#This Row],[Order Date]])/3,0)</f>
        <v>Q2</v>
      </c>
      <c r="S1182" s="3">
        <f>MONTH(SalesDataTable[[#This Row],[Order Date]])</f>
        <v>6</v>
      </c>
      <c r="T1182" s="2" t="str">
        <f>TEXT(SalesDataTable[[#This Row],[Order Date]],"mmm")</f>
        <v>Jun</v>
      </c>
    </row>
    <row r="1183" spans="1:20" ht="15.75" x14ac:dyDescent="0.25">
      <c r="A1183" s="9" t="s">
        <v>1578</v>
      </c>
      <c r="B1183" s="8">
        <v>46196</v>
      </c>
      <c r="C1183" s="7" t="s">
        <v>15</v>
      </c>
      <c r="D1183" s="7" t="s">
        <v>19</v>
      </c>
      <c r="E1183" s="7" t="s">
        <v>18</v>
      </c>
      <c r="F1183" s="7" t="s">
        <v>2</v>
      </c>
      <c r="G1183" s="7" t="s">
        <v>26</v>
      </c>
      <c r="H1183" s="7" t="s">
        <v>25</v>
      </c>
      <c r="I1183" s="3">
        <v>1</v>
      </c>
      <c r="J1183" s="5">
        <v>198.1</v>
      </c>
      <c r="K1183" s="6">
        <v>0.1</v>
      </c>
      <c r="L1183" s="5">
        <v>103.46</v>
      </c>
      <c r="M1183" s="5">
        <f>I1183*J1183*(1-K1183)</f>
        <v>178.29</v>
      </c>
      <c r="N1183" s="5">
        <f>I1183*L1183</f>
        <v>103.46</v>
      </c>
      <c r="O1183" s="5">
        <f>M1183-N1183</f>
        <v>74.83</v>
      </c>
      <c r="P1183" s="2">
        <f>IFERROR(O1183/M1183,0)</f>
        <v>0.41970946211228899</v>
      </c>
      <c r="Q1183" s="4">
        <f>YEAR(SalesDataTable[[#This Row],[Order Date]])</f>
        <v>2026</v>
      </c>
      <c r="R1183" s="2" t="str">
        <f>"Q"&amp;ROUNDUP(MONTH(SalesDataTable[[#This Row],[Order Date]])/3,0)</f>
        <v>Q2</v>
      </c>
      <c r="S1183" s="3">
        <f>MONTH(SalesDataTable[[#This Row],[Order Date]])</f>
        <v>6</v>
      </c>
      <c r="T1183" s="2" t="str">
        <f>TEXT(SalesDataTable[[#This Row],[Order Date]],"mmm")</f>
        <v>Jun</v>
      </c>
    </row>
    <row r="1184" spans="1:20" ht="15.75" x14ac:dyDescent="0.25">
      <c r="A1184" s="9" t="s">
        <v>1577</v>
      </c>
      <c r="B1184" s="8">
        <v>46196</v>
      </c>
      <c r="C1184" s="7" t="s">
        <v>5</v>
      </c>
      <c r="D1184" s="7" t="s">
        <v>4</v>
      </c>
      <c r="E1184" s="7" t="s">
        <v>3</v>
      </c>
      <c r="F1184" s="7" t="s">
        <v>23</v>
      </c>
      <c r="G1184" s="7" t="s">
        <v>29</v>
      </c>
      <c r="H1184" s="7" t="s">
        <v>28</v>
      </c>
      <c r="I1184" s="3">
        <v>1</v>
      </c>
      <c r="J1184" s="5">
        <v>36.700000000000003</v>
      </c>
      <c r="K1184" s="6">
        <v>0.15</v>
      </c>
      <c r="L1184" s="5">
        <v>13.59</v>
      </c>
      <c r="M1184" s="5">
        <f>I1184*J1184*(1-K1184)</f>
        <v>31.195</v>
      </c>
      <c r="N1184" s="5">
        <f>I1184*L1184</f>
        <v>13.59</v>
      </c>
      <c r="O1184" s="5">
        <f>M1184-N1184</f>
        <v>17.605</v>
      </c>
      <c r="P1184" s="2">
        <f>IFERROR(O1184/M1184,0)</f>
        <v>0.56435326174066358</v>
      </c>
      <c r="Q1184" s="4">
        <f>YEAR(SalesDataTable[[#This Row],[Order Date]])</f>
        <v>2026</v>
      </c>
      <c r="R1184" s="2" t="str">
        <f>"Q"&amp;ROUNDUP(MONTH(SalesDataTable[[#This Row],[Order Date]])/3,0)</f>
        <v>Q2</v>
      </c>
      <c r="S1184" s="3">
        <f>MONTH(SalesDataTable[[#This Row],[Order Date]])</f>
        <v>6</v>
      </c>
      <c r="T1184" s="2" t="str">
        <f>TEXT(SalesDataTable[[#This Row],[Order Date]],"mmm")</f>
        <v>Jun</v>
      </c>
    </row>
    <row r="1185" spans="1:20" ht="15.75" x14ac:dyDescent="0.25">
      <c r="A1185" s="9" t="s">
        <v>1576</v>
      </c>
      <c r="B1185" s="8">
        <v>46197</v>
      </c>
      <c r="C1185" s="7" t="s">
        <v>15</v>
      </c>
      <c r="D1185" s="7" t="s">
        <v>14</v>
      </c>
      <c r="E1185" s="7" t="s">
        <v>13</v>
      </c>
      <c r="F1185" s="7" t="s">
        <v>2</v>
      </c>
      <c r="G1185" s="7" t="s">
        <v>29</v>
      </c>
      <c r="H1185" s="7" t="s">
        <v>88</v>
      </c>
      <c r="I1185" s="3">
        <v>1</v>
      </c>
      <c r="J1185" s="5">
        <v>167.23</v>
      </c>
      <c r="K1185" s="6">
        <v>0.05</v>
      </c>
      <c r="L1185" s="5">
        <v>85.14</v>
      </c>
      <c r="M1185" s="5">
        <f>I1185*J1185*(1-K1185)</f>
        <v>158.86849999999998</v>
      </c>
      <c r="N1185" s="5">
        <f>I1185*L1185</f>
        <v>85.14</v>
      </c>
      <c r="O1185" s="5">
        <f>M1185-N1185</f>
        <v>73.728499999999983</v>
      </c>
      <c r="P1185" s="2">
        <f>IFERROR(O1185/M1185,0)</f>
        <v>0.46408507665144438</v>
      </c>
      <c r="Q1185" s="4">
        <f>YEAR(SalesDataTable[[#This Row],[Order Date]])</f>
        <v>2026</v>
      </c>
      <c r="R1185" s="2" t="str">
        <f>"Q"&amp;ROUNDUP(MONTH(SalesDataTable[[#This Row],[Order Date]])/3,0)</f>
        <v>Q2</v>
      </c>
      <c r="S1185" s="3">
        <f>MONTH(SalesDataTable[[#This Row],[Order Date]])</f>
        <v>6</v>
      </c>
      <c r="T1185" s="2" t="str">
        <f>TEXT(SalesDataTable[[#This Row],[Order Date]],"mmm")</f>
        <v>Jun</v>
      </c>
    </row>
    <row r="1186" spans="1:20" ht="15.75" x14ac:dyDescent="0.25">
      <c r="A1186" s="9" t="s">
        <v>1575</v>
      </c>
      <c r="B1186" s="8">
        <v>46197</v>
      </c>
      <c r="C1186" s="7" t="s">
        <v>9</v>
      </c>
      <c r="D1186" s="7" t="s">
        <v>8</v>
      </c>
      <c r="E1186" s="7" t="s">
        <v>13</v>
      </c>
      <c r="F1186" s="7" t="s">
        <v>12</v>
      </c>
      <c r="G1186" s="7" t="s">
        <v>22</v>
      </c>
      <c r="H1186" s="7" t="s">
        <v>21</v>
      </c>
      <c r="I1186" s="3">
        <v>2</v>
      </c>
      <c r="J1186" s="5">
        <v>72.97</v>
      </c>
      <c r="K1186" s="6">
        <v>0</v>
      </c>
      <c r="L1186" s="5">
        <v>31.57</v>
      </c>
      <c r="M1186" s="5">
        <f>I1186*J1186*(1-K1186)</f>
        <v>145.94</v>
      </c>
      <c r="N1186" s="5">
        <f>I1186*L1186</f>
        <v>63.14</v>
      </c>
      <c r="O1186" s="5">
        <f>M1186-N1186</f>
        <v>82.8</v>
      </c>
      <c r="P1186" s="2">
        <f>IFERROR(O1186/M1186,0)</f>
        <v>0.56735644785528294</v>
      </c>
      <c r="Q1186" s="4">
        <f>YEAR(SalesDataTable[[#This Row],[Order Date]])</f>
        <v>2026</v>
      </c>
      <c r="R1186" s="2" t="str">
        <f>"Q"&amp;ROUNDUP(MONTH(SalesDataTable[[#This Row],[Order Date]])/3,0)</f>
        <v>Q2</v>
      </c>
      <c r="S1186" s="3">
        <f>MONTH(SalesDataTable[[#This Row],[Order Date]])</f>
        <v>6</v>
      </c>
      <c r="T1186" s="2" t="str">
        <f>TEXT(SalesDataTable[[#This Row],[Order Date]],"mmm")</f>
        <v>Jun</v>
      </c>
    </row>
    <row r="1187" spans="1:20" ht="15.75" x14ac:dyDescent="0.25">
      <c r="A1187" s="9" t="s">
        <v>1574</v>
      </c>
      <c r="B1187" s="8">
        <v>46197</v>
      </c>
      <c r="C1187" s="7" t="s">
        <v>9</v>
      </c>
      <c r="D1187" s="7" t="s">
        <v>45</v>
      </c>
      <c r="E1187" s="7" t="s">
        <v>13</v>
      </c>
      <c r="F1187" s="7" t="s">
        <v>2</v>
      </c>
      <c r="G1187" s="7" t="s">
        <v>1</v>
      </c>
      <c r="H1187" s="7" t="s">
        <v>11</v>
      </c>
      <c r="I1187" s="3">
        <v>3</v>
      </c>
      <c r="J1187" s="5">
        <v>82.91</v>
      </c>
      <c r="K1187" s="6">
        <v>0</v>
      </c>
      <c r="L1187" s="5">
        <v>42.29</v>
      </c>
      <c r="M1187" s="5">
        <f>I1187*J1187*(1-K1187)</f>
        <v>248.73</v>
      </c>
      <c r="N1187" s="5">
        <f>I1187*L1187</f>
        <v>126.87</v>
      </c>
      <c r="O1187" s="5">
        <f>M1187-N1187</f>
        <v>121.85999999999999</v>
      </c>
      <c r="P1187" s="2">
        <f>IFERROR(O1187/M1187,0)</f>
        <v>0.4899288384995778</v>
      </c>
      <c r="Q1187" s="4">
        <f>YEAR(SalesDataTable[[#This Row],[Order Date]])</f>
        <v>2026</v>
      </c>
      <c r="R1187" s="2" t="str">
        <f>"Q"&amp;ROUNDUP(MONTH(SalesDataTable[[#This Row],[Order Date]])/3,0)</f>
        <v>Q2</v>
      </c>
      <c r="S1187" s="3">
        <f>MONTH(SalesDataTable[[#This Row],[Order Date]])</f>
        <v>6</v>
      </c>
      <c r="T1187" s="2" t="str">
        <f>TEXT(SalesDataTable[[#This Row],[Order Date]],"mmm")</f>
        <v>Jun</v>
      </c>
    </row>
    <row r="1188" spans="1:20" ht="15.75" x14ac:dyDescent="0.25">
      <c r="A1188" s="9" t="s">
        <v>1573</v>
      </c>
      <c r="B1188" s="8">
        <v>46197</v>
      </c>
      <c r="C1188" s="7" t="s">
        <v>5</v>
      </c>
      <c r="D1188" s="7" t="s">
        <v>4</v>
      </c>
      <c r="E1188" s="7" t="s">
        <v>18</v>
      </c>
      <c r="F1188" s="7" t="s">
        <v>2</v>
      </c>
      <c r="G1188" s="7" t="s">
        <v>34</v>
      </c>
      <c r="H1188" s="7" t="s">
        <v>83</v>
      </c>
      <c r="I1188" s="3">
        <v>2</v>
      </c>
      <c r="J1188" s="5">
        <v>41.25</v>
      </c>
      <c r="K1188" s="6">
        <v>0</v>
      </c>
      <c r="L1188" s="5">
        <v>14.72</v>
      </c>
      <c r="M1188" s="5">
        <f>I1188*J1188*(1-K1188)</f>
        <v>82.5</v>
      </c>
      <c r="N1188" s="5">
        <f>I1188*L1188</f>
        <v>29.44</v>
      </c>
      <c r="O1188" s="5">
        <f>M1188-N1188</f>
        <v>53.06</v>
      </c>
      <c r="P1188" s="2">
        <f>IFERROR(O1188/M1188,0)</f>
        <v>0.64315151515151514</v>
      </c>
      <c r="Q1188" s="4">
        <f>YEAR(SalesDataTable[[#This Row],[Order Date]])</f>
        <v>2026</v>
      </c>
      <c r="R1188" s="2" t="str">
        <f>"Q"&amp;ROUNDUP(MONTH(SalesDataTable[[#This Row],[Order Date]])/3,0)</f>
        <v>Q2</v>
      </c>
      <c r="S1188" s="3">
        <f>MONTH(SalesDataTable[[#This Row],[Order Date]])</f>
        <v>6</v>
      </c>
      <c r="T1188" s="2" t="str">
        <f>TEXT(SalesDataTable[[#This Row],[Order Date]],"mmm")</f>
        <v>Jun</v>
      </c>
    </row>
    <row r="1189" spans="1:20" ht="15.75" x14ac:dyDescent="0.25">
      <c r="A1189" s="9" t="s">
        <v>1572</v>
      </c>
      <c r="B1189" s="8">
        <v>46197</v>
      </c>
      <c r="C1189" s="7" t="s">
        <v>15</v>
      </c>
      <c r="D1189" s="7" t="s">
        <v>61</v>
      </c>
      <c r="E1189" s="7" t="s">
        <v>60</v>
      </c>
      <c r="F1189" s="7" t="s">
        <v>12</v>
      </c>
      <c r="G1189" s="7" t="s">
        <v>26</v>
      </c>
      <c r="H1189" s="7" t="s">
        <v>25</v>
      </c>
      <c r="I1189" s="3">
        <v>6</v>
      </c>
      <c r="J1189" s="5">
        <v>194.79</v>
      </c>
      <c r="K1189" s="6">
        <v>0.15</v>
      </c>
      <c r="L1189" s="5">
        <v>106.78</v>
      </c>
      <c r="M1189" s="5">
        <f>I1189*J1189*(1-K1189)</f>
        <v>993.42899999999997</v>
      </c>
      <c r="N1189" s="5">
        <f>I1189*L1189</f>
        <v>640.68000000000006</v>
      </c>
      <c r="O1189" s="5">
        <f>M1189-N1189</f>
        <v>352.74899999999991</v>
      </c>
      <c r="P1189" s="2">
        <f>IFERROR(O1189/M1189,0)</f>
        <v>0.3550822454347517</v>
      </c>
      <c r="Q1189" s="4">
        <f>YEAR(SalesDataTable[[#This Row],[Order Date]])</f>
        <v>2026</v>
      </c>
      <c r="R1189" s="2" t="str">
        <f>"Q"&amp;ROUNDUP(MONTH(SalesDataTable[[#This Row],[Order Date]])/3,0)</f>
        <v>Q2</v>
      </c>
      <c r="S1189" s="3">
        <f>MONTH(SalesDataTable[[#This Row],[Order Date]])</f>
        <v>6</v>
      </c>
      <c r="T1189" s="2" t="str">
        <f>TEXT(SalesDataTable[[#This Row],[Order Date]],"mmm")</f>
        <v>Jun</v>
      </c>
    </row>
    <row r="1190" spans="1:20" ht="15.75" x14ac:dyDescent="0.25">
      <c r="A1190" s="9" t="s">
        <v>1571</v>
      </c>
      <c r="B1190" s="8">
        <v>46197</v>
      </c>
      <c r="C1190" s="7" t="s">
        <v>42</v>
      </c>
      <c r="D1190" s="7" t="s">
        <v>41</v>
      </c>
      <c r="E1190" s="7" t="s">
        <v>60</v>
      </c>
      <c r="F1190" s="7" t="s">
        <v>12</v>
      </c>
      <c r="G1190" s="7" t="s">
        <v>26</v>
      </c>
      <c r="H1190" s="7" t="s">
        <v>25</v>
      </c>
      <c r="I1190" s="3">
        <v>6</v>
      </c>
      <c r="J1190" s="5">
        <v>193.13</v>
      </c>
      <c r="K1190" s="6">
        <v>0.15</v>
      </c>
      <c r="L1190" s="5">
        <v>106.49</v>
      </c>
      <c r="M1190" s="5">
        <f>I1190*J1190*(1-K1190)</f>
        <v>984.96299999999997</v>
      </c>
      <c r="N1190" s="5">
        <f>I1190*L1190</f>
        <v>638.93999999999994</v>
      </c>
      <c r="O1190" s="5">
        <f>M1190-N1190</f>
        <v>346.02300000000002</v>
      </c>
      <c r="P1190" s="2">
        <f>IFERROR(O1190/M1190,0)</f>
        <v>0.35130558203709178</v>
      </c>
      <c r="Q1190" s="4">
        <f>YEAR(SalesDataTable[[#This Row],[Order Date]])</f>
        <v>2026</v>
      </c>
      <c r="R1190" s="2" t="str">
        <f>"Q"&amp;ROUNDUP(MONTH(SalesDataTable[[#This Row],[Order Date]])/3,0)</f>
        <v>Q2</v>
      </c>
      <c r="S1190" s="3">
        <f>MONTH(SalesDataTable[[#This Row],[Order Date]])</f>
        <v>6</v>
      </c>
      <c r="T1190" s="2" t="str">
        <f>TEXT(SalesDataTable[[#This Row],[Order Date]],"mmm")</f>
        <v>Jun</v>
      </c>
    </row>
    <row r="1191" spans="1:20" ht="15.75" x14ac:dyDescent="0.25">
      <c r="A1191" s="9" t="s">
        <v>1570</v>
      </c>
      <c r="B1191" s="8">
        <v>46197</v>
      </c>
      <c r="C1191" s="7" t="s">
        <v>5</v>
      </c>
      <c r="D1191" s="7" t="s">
        <v>114</v>
      </c>
      <c r="E1191" s="7" t="s">
        <v>3</v>
      </c>
      <c r="F1191" s="7" t="s">
        <v>2</v>
      </c>
      <c r="G1191" s="7" t="s">
        <v>1</v>
      </c>
      <c r="H1191" s="7" t="s">
        <v>11</v>
      </c>
      <c r="I1191" s="3">
        <v>1</v>
      </c>
      <c r="J1191" s="5">
        <v>82.7</v>
      </c>
      <c r="K1191" s="6">
        <v>0.05</v>
      </c>
      <c r="L1191" s="5">
        <v>42.16</v>
      </c>
      <c r="M1191" s="5">
        <f>I1191*J1191*(1-K1191)</f>
        <v>78.564999999999998</v>
      </c>
      <c r="N1191" s="5">
        <f>I1191*L1191</f>
        <v>42.16</v>
      </c>
      <c r="O1191" s="5">
        <f>M1191-N1191</f>
        <v>36.405000000000001</v>
      </c>
      <c r="P1191" s="2">
        <f>IFERROR(O1191/M1191,0)</f>
        <v>0.46337427607713361</v>
      </c>
      <c r="Q1191" s="4">
        <f>YEAR(SalesDataTable[[#This Row],[Order Date]])</f>
        <v>2026</v>
      </c>
      <c r="R1191" s="2" t="str">
        <f>"Q"&amp;ROUNDUP(MONTH(SalesDataTable[[#This Row],[Order Date]])/3,0)</f>
        <v>Q2</v>
      </c>
      <c r="S1191" s="3">
        <f>MONTH(SalesDataTable[[#This Row],[Order Date]])</f>
        <v>6</v>
      </c>
      <c r="T1191" s="2" t="str">
        <f>TEXT(SalesDataTable[[#This Row],[Order Date]],"mmm")</f>
        <v>Jun</v>
      </c>
    </row>
    <row r="1192" spans="1:20" ht="15.75" x14ac:dyDescent="0.25">
      <c r="A1192" s="9" t="s">
        <v>1569</v>
      </c>
      <c r="B1192" s="8">
        <v>46197</v>
      </c>
      <c r="C1192" s="7" t="s">
        <v>15</v>
      </c>
      <c r="D1192" s="7" t="s">
        <v>61</v>
      </c>
      <c r="E1192" s="7" t="s">
        <v>3</v>
      </c>
      <c r="F1192" s="7" t="s">
        <v>12</v>
      </c>
      <c r="G1192" s="7" t="s">
        <v>1</v>
      </c>
      <c r="H1192" s="7" t="s">
        <v>17</v>
      </c>
      <c r="I1192" s="3">
        <v>1</v>
      </c>
      <c r="J1192" s="5">
        <v>40.33</v>
      </c>
      <c r="K1192" s="6">
        <v>0</v>
      </c>
      <c r="L1192" s="5">
        <v>16.48</v>
      </c>
      <c r="M1192" s="5">
        <f>I1192*J1192*(1-K1192)</f>
        <v>40.33</v>
      </c>
      <c r="N1192" s="5">
        <f>I1192*L1192</f>
        <v>16.48</v>
      </c>
      <c r="O1192" s="5">
        <f>M1192-N1192</f>
        <v>23.849999999999998</v>
      </c>
      <c r="P1192" s="2">
        <f>IFERROR(O1192/M1192,0)</f>
        <v>0.59137118770146291</v>
      </c>
      <c r="Q1192" s="4">
        <f>YEAR(SalesDataTable[[#This Row],[Order Date]])</f>
        <v>2026</v>
      </c>
      <c r="R1192" s="2" t="str">
        <f>"Q"&amp;ROUNDUP(MONTH(SalesDataTable[[#This Row],[Order Date]])/3,0)</f>
        <v>Q2</v>
      </c>
      <c r="S1192" s="3">
        <f>MONTH(SalesDataTable[[#This Row],[Order Date]])</f>
        <v>6</v>
      </c>
      <c r="T1192" s="2" t="str">
        <f>TEXT(SalesDataTable[[#This Row],[Order Date]],"mmm")</f>
        <v>Jun</v>
      </c>
    </row>
    <row r="1193" spans="1:20" ht="15.75" x14ac:dyDescent="0.25">
      <c r="A1193" s="9" t="s">
        <v>1568</v>
      </c>
      <c r="B1193" s="8">
        <v>46197</v>
      </c>
      <c r="C1193" s="7" t="s">
        <v>42</v>
      </c>
      <c r="D1193" s="7" t="s">
        <v>95</v>
      </c>
      <c r="E1193" s="7" t="s">
        <v>3</v>
      </c>
      <c r="F1193" s="7" t="s">
        <v>12</v>
      </c>
      <c r="G1193" s="7" t="s">
        <v>26</v>
      </c>
      <c r="H1193" s="7" t="s">
        <v>65</v>
      </c>
      <c r="I1193" s="3">
        <v>1</v>
      </c>
      <c r="J1193" s="5">
        <v>81.99</v>
      </c>
      <c r="K1193" s="6">
        <v>0.15</v>
      </c>
      <c r="L1193" s="5">
        <v>40.29</v>
      </c>
      <c r="M1193" s="5">
        <f>I1193*J1193*(1-K1193)</f>
        <v>69.691499999999991</v>
      </c>
      <c r="N1193" s="5">
        <f>I1193*L1193</f>
        <v>40.29</v>
      </c>
      <c r="O1193" s="5">
        <f>M1193-N1193</f>
        <v>29.401499999999992</v>
      </c>
      <c r="P1193" s="2">
        <f>IFERROR(O1193/M1193,0)</f>
        <v>0.4218807171606293</v>
      </c>
      <c r="Q1193" s="4">
        <f>YEAR(SalesDataTable[[#This Row],[Order Date]])</f>
        <v>2026</v>
      </c>
      <c r="R1193" s="2" t="str">
        <f>"Q"&amp;ROUNDUP(MONTH(SalesDataTable[[#This Row],[Order Date]])/3,0)</f>
        <v>Q2</v>
      </c>
      <c r="S1193" s="3">
        <f>MONTH(SalesDataTable[[#This Row],[Order Date]])</f>
        <v>6</v>
      </c>
      <c r="T1193" s="2" t="str">
        <f>TEXT(SalesDataTable[[#This Row],[Order Date]],"mmm")</f>
        <v>Jun</v>
      </c>
    </row>
    <row r="1194" spans="1:20" ht="15.75" x14ac:dyDescent="0.25">
      <c r="A1194" s="9" t="s">
        <v>1567</v>
      </c>
      <c r="B1194" s="8">
        <v>46198</v>
      </c>
      <c r="C1194" s="7" t="s">
        <v>9</v>
      </c>
      <c r="D1194" s="7" t="s">
        <v>30</v>
      </c>
      <c r="E1194" s="7" t="s">
        <v>13</v>
      </c>
      <c r="F1194" s="7" t="s">
        <v>12</v>
      </c>
      <c r="G1194" s="7" t="s">
        <v>29</v>
      </c>
      <c r="H1194" s="7" t="s">
        <v>39</v>
      </c>
      <c r="I1194" s="3">
        <v>3</v>
      </c>
      <c r="J1194" s="5">
        <v>46.29</v>
      </c>
      <c r="K1194" s="6">
        <v>0</v>
      </c>
      <c r="L1194" s="5">
        <v>18.309999999999999</v>
      </c>
      <c r="M1194" s="5">
        <f>I1194*J1194*(1-K1194)</f>
        <v>138.87</v>
      </c>
      <c r="N1194" s="5">
        <f>I1194*L1194</f>
        <v>54.929999999999993</v>
      </c>
      <c r="O1194" s="5">
        <f>M1194-N1194</f>
        <v>83.940000000000012</v>
      </c>
      <c r="P1194" s="2">
        <f>IFERROR(O1194/M1194,0)</f>
        <v>0.60445020522791104</v>
      </c>
      <c r="Q1194" s="4">
        <f>YEAR(SalesDataTable[[#This Row],[Order Date]])</f>
        <v>2026</v>
      </c>
      <c r="R1194" s="2" t="str">
        <f>"Q"&amp;ROUNDUP(MONTH(SalesDataTable[[#This Row],[Order Date]])/3,0)</f>
        <v>Q2</v>
      </c>
      <c r="S1194" s="3">
        <f>MONTH(SalesDataTable[[#This Row],[Order Date]])</f>
        <v>6</v>
      </c>
      <c r="T1194" s="2" t="str">
        <f>TEXT(SalesDataTable[[#This Row],[Order Date]],"mmm")</f>
        <v>Jun</v>
      </c>
    </row>
    <row r="1195" spans="1:20" ht="15.75" x14ac:dyDescent="0.25">
      <c r="A1195" s="9" t="s">
        <v>1566</v>
      </c>
      <c r="B1195" s="8">
        <v>46198</v>
      </c>
      <c r="C1195" s="7" t="s">
        <v>15</v>
      </c>
      <c r="D1195" s="7" t="s">
        <v>14</v>
      </c>
      <c r="E1195" s="7" t="s">
        <v>3</v>
      </c>
      <c r="F1195" s="7" t="s">
        <v>2</v>
      </c>
      <c r="G1195" s="7" t="s">
        <v>1</v>
      </c>
      <c r="H1195" s="7" t="s">
        <v>17</v>
      </c>
      <c r="I1195" s="3">
        <v>1</v>
      </c>
      <c r="J1195" s="5">
        <v>39.729999999999997</v>
      </c>
      <c r="K1195" s="6">
        <v>0</v>
      </c>
      <c r="L1195" s="5">
        <v>16.55</v>
      </c>
      <c r="M1195" s="5">
        <f>I1195*J1195*(1-K1195)</f>
        <v>39.729999999999997</v>
      </c>
      <c r="N1195" s="5">
        <f>I1195*L1195</f>
        <v>16.55</v>
      </c>
      <c r="O1195" s="5">
        <f>M1195-N1195</f>
        <v>23.179999999999996</v>
      </c>
      <c r="P1195" s="2">
        <f>IFERROR(O1195/M1195,0)</f>
        <v>0.58343820790334755</v>
      </c>
      <c r="Q1195" s="4">
        <f>YEAR(SalesDataTable[[#This Row],[Order Date]])</f>
        <v>2026</v>
      </c>
      <c r="R1195" s="2" t="str">
        <f>"Q"&amp;ROUNDUP(MONTH(SalesDataTable[[#This Row],[Order Date]])/3,0)</f>
        <v>Q2</v>
      </c>
      <c r="S1195" s="3">
        <f>MONTH(SalesDataTable[[#This Row],[Order Date]])</f>
        <v>6</v>
      </c>
      <c r="T1195" s="2" t="str">
        <f>TEXT(SalesDataTable[[#This Row],[Order Date]],"mmm")</f>
        <v>Jun</v>
      </c>
    </row>
    <row r="1196" spans="1:20" ht="15.75" x14ac:dyDescent="0.25">
      <c r="A1196" s="9" t="s">
        <v>1565</v>
      </c>
      <c r="B1196" s="8">
        <v>46198</v>
      </c>
      <c r="C1196" s="7" t="s">
        <v>15</v>
      </c>
      <c r="D1196" s="7" t="s">
        <v>61</v>
      </c>
      <c r="E1196" s="7" t="s">
        <v>3</v>
      </c>
      <c r="F1196" s="7" t="s">
        <v>2</v>
      </c>
      <c r="G1196" s="7" t="s">
        <v>29</v>
      </c>
      <c r="H1196" s="7" t="s">
        <v>72</v>
      </c>
      <c r="I1196" s="3">
        <v>4</v>
      </c>
      <c r="J1196" s="5">
        <v>131.02000000000001</v>
      </c>
      <c r="K1196" s="6">
        <v>0.05</v>
      </c>
      <c r="L1196" s="5">
        <v>67.42</v>
      </c>
      <c r="M1196" s="5">
        <f>I1196*J1196*(1-K1196)</f>
        <v>497.87600000000003</v>
      </c>
      <c r="N1196" s="5">
        <f>I1196*L1196</f>
        <v>269.68</v>
      </c>
      <c r="O1196" s="5">
        <f>M1196-N1196</f>
        <v>228.19600000000003</v>
      </c>
      <c r="P1196" s="2">
        <f>IFERROR(O1196/M1196,0)</f>
        <v>0.45833902417469413</v>
      </c>
      <c r="Q1196" s="4">
        <f>YEAR(SalesDataTable[[#This Row],[Order Date]])</f>
        <v>2026</v>
      </c>
      <c r="R1196" s="2" t="str">
        <f>"Q"&amp;ROUNDUP(MONTH(SalesDataTable[[#This Row],[Order Date]])/3,0)</f>
        <v>Q2</v>
      </c>
      <c r="S1196" s="3">
        <f>MONTH(SalesDataTable[[#This Row],[Order Date]])</f>
        <v>6</v>
      </c>
      <c r="T1196" s="2" t="str">
        <f>TEXT(SalesDataTable[[#This Row],[Order Date]],"mmm")</f>
        <v>Jun</v>
      </c>
    </row>
    <row r="1197" spans="1:20" ht="15.75" x14ac:dyDescent="0.25">
      <c r="A1197" s="9" t="s">
        <v>1564</v>
      </c>
      <c r="B1197" s="8">
        <v>46198</v>
      </c>
      <c r="C1197" s="7" t="s">
        <v>9</v>
      </c>
      <c r="D1197" s="7" t="s">
        <v>8</v>
      </c>
      <c r="E1197" s="7" t="s">
        <v>3</v>
      </c>
      <c r="F1197" s="7" t="s">
        <v>2</v>
      </c>
      <c r="G1197" s="7" t="s">
        <v>29</v>
      </c>
      <c r="H1197" s="7" t="s">
        <v>39</v>
      </c>
      <c r="I1197" s="3">
        <v>2</v>
      </c>
      <c r="J1197" s="5">
        <v>46.69</v>
      </c>
      <c r="K1197" s="6">
        <v>0.05</v>
      </c>
      <c r="L1197" s="5">
        <v>18.23</v>
      </c>
      <c r="M1197" s="5">
        <f>I1197*J1197*(1-K1197)</f>
        <v>88.710999999999999</v>
      </c>
      <c r="N1197" s="5">
        <f>I1197*L1197</f>
        <v>36.46</v>
      </c>
      <c r="O1197" s="5">
        <f>M1197-N1197</f>
        <v>52.250999999999998</v>
      </c>
      <c r="P1197" s="2">
        <f>IFERROR(O1197/M1197,0)</f>
        <v>0.58900249123558523</v>
      </c>
      <c r="Q1197" s="4">
        <f>YEAR(SalesDataTable[[#This Row],[Order Date]])</f>
        <v>2026</v>
      </c>
      <c r="R1197" s="2" t="str">
        <f>"Q"&amp;ROUNDUP(MONTH(SalesDataTable[[#This Row],[Order Date]])/3,0)</f>
        <v>Q2</v>
      </c>
      <c r="S1197" s="3">
        <f>MONTH(SalesDataTable[[#This Row],[Order Date]])</f>
        <v>6</v>
      </c>
      <c r="T1197" s="2" t="str">
        <f>TEXT(SalesDataTable[[#This Row],[Order Date]],"mmm")</f>
        <v>Jun</v>
      </c>
    </row>
    <row r="1198" spans="1:20" ht="15.75" x14ac:dyDescent="0.25">
      <c r="A1198" s="9" t="s">
        <v>1563</v>
      </c>
      <c r="B1198" s="8">
        <v>46198</v>
      </c>
      <c r="C1198" s="7" t="s">
        <v>9</v>
      </c>
      <c r="D1198" s="7" t="s">
        <v>8</v>
      </c>
      <c r="E1198" s="7" t="s">
        <v>3</v>
      </c>
      <c r="F1198" s="7" t="s">
        <v>23</v>
      </c>
      <c r="G1198" s="7" t="s">
        <v>34</v>
      </c>
      <c r="H1198" s="7" t="s">
        <v>83</v>
      </c>
      <c r="I1198" s="3">
        <v>2</v>
      </c>
      <c r="J1198" s="5">
        <v>39.57</v>
      </c>
      <c r="K1198" s="6">
        <v>0.1</v>
      </c>
      <c r="L1198" s="5">
        <v>14.64</v>
      </c>
      <c r="M1198" s="5">
        <f>I1198*J1198*(1-K1198)</f>
        <v>71.225999999999999</v>
      </c>
      <c r="N1198" s="5">
        <f>I1198*L1198</f>
        <v>29.28</v>
      </c>
      <c r="O1198" s="5">
        <f>M1198-N1198</f>
        <v>41.945999999999998</v>
      </c>
      <c r="P1198" s="2">
        <f>IFERROR(O1198/M1198,0)</f>
        <v>0.58891416055934631</v>
      </c>
      <c r="Q1198" s="4">
        <f>YEAR(SalesDataTable[[#This Row],[Order Date]])</f>
        <v>2026</v>
      </c>
      <c r="R1198" s="2" t="str">
        <f>"Q"&amp;ROUNDUP(MONTH(SalesDataTable[[#This Row],[Order Date]])/3,0)</f>
        <v>Q2</v>
      </c>
      <c r="S1198" s="3">
        <f>MONTH(SalesDataTable[[#This Row],[Order Date]])</f>
        <v>6</v>
      </c>
      <c r="T1198" s="2" t="str">
        <f>TEXT(SalesDataTable[[#This Row],[Order Date]],"mmm")</f>
        <v>Jun</v>
      </c>
    </row>
    <row r="1199" spans="1:20" ht="15.75" x14ac:dyDescent="0.25">
      <c r="A1199" s="9" t="s">
        <v>1562</v>
      </c>
      <c r="B1199" s="8">
        <v>46198</v>
      </c>
      <c r="C1199" s="7" t="s">
        <v>5</v>
      </c>
      <c r="D1199" s="7" t="s">
        <v>66</v>
      </c>
      <c r="E1199" s="7" t="s">
        <v>3</v>
      </c>
      <c r="F1199" s="7" t="s">
        <v>23</v>
      </c>
      <c r="G1199" s="7" t="s">
        <v>22</v>
      </c>
      <c r="H1199" s="7" t="s">
        <v>37</v>
      </c>
      <c r="I1199" s="3">
        <v>1</v>
      </c>
      <c r="J1199" s="5">
        <v>146.46</v>
      </c>
      <c r="K1199" s="6">
        <v>0.15</v>
      </c>
      <c r="L1199" s="5">
        <v>80.760000000000005</v>
      </c>
      <c r="M1199" s="5">
        <f>I1199*J1199*(1-K1199)</f>
        <v>124.491</v>
      </c>
      <c r="N1199" s="5">
        <f>I1199*L1199</f>
        <v>80.760000000000005</v>
      </c>
      <c r="O1199" s="5">
        <f>M1199-N1199</f>
        <v>43.730999999999995</v>
      </c>
      <c r="P1199" s="2">
        <f>IFERROR(O1199/M1199,0)</f>
        <v>0.35127840566787955</v>
      </c>
      <c r="Q1199" s="4">
        <f>YEAR(SalesDataTable[[#This Row],[Order Date]])</f>
        <v>2026</v>
      </c>
      <c r="R1199" s="2" t="str">
        <f>"Q"&amp;ROUNDUP(MONTH(SalesDataTable[[#This Row],[Order Date]])/3,0)</f>
        <v>Q2</v>
      </c>
      <c r="S1199" s="3">
        <f>MONTH(SalesDataTable[[#This Row],[Order Date]])</f>
        <v>6</v>
      </c>
      <c r="T1199" s="2" t="str">
        <f>TEXT(SalesDataTable[[#This Row],[Order Date]],"mmm")</f>
        <v>Jun</v>
      </c>
    </row>
    <row r="1200" spans="1:20" ht="15.75" x14ac:dyDescent="0.25">
      <c r="A1200" s="9" t="s">
        <v>1561</v>
      </c>
      <c r="B1200" s="8">
        <v>46198</v>
      </c>
      <c r="C1200" s="7" t="s">
        <v>9</v>
      </c>
      <c r="D1200" s="7" t="s">
        <v>30</v>
      </c>
      <c r="E1200" s="7" t="s">
        <v>13</v>
      </c>
      <c r="F1200" s="7" t="s">
        <v>12</v>
      </c>
      <c r="G1200" s="7" t="s">
        <v>1</v>
      </c>
      <c r="H1200" s="7" t="s">
        <v>0</v>
      </c>
      <c r="I1200" s="3">
        <v>5</v>
      </c>
      <c r="J1200" s="5">
        <v>50.78</v>
      </c>
      <c r="K1200" s="6">
        <v>0</v>
      </c>
      <c r="L1200" s="5">
        <v>22.68</v>
      </c>
      <c r="M1200" s="5">
        <f>I1200*J1200*(1-K1200)</f>
        <v>253.9</v>
      </c>
      <c r="N1200" s="5">
        <f>I1200*L1200</f>
        <v>113.4</v>
      </c>
      <c r="O1200" s="5">
        <f>M1200-N1200</f>
        <v>140.5</v>
      </c>
      <c r="P1200" s="2">
        <f>IFERROR(O1200/M1200,0)</f>
        <v>0.55336746750689247</v>
      </c>
      <c r="Q1200" s="4">
        <f>YEAR(SalesDataTable[[#This Row],[Order Date]])</f>
        <v>2026</v>
      </c>
      <c r="R1200" s="2" t="str">
        <f>"Q"&amp;ROUNDUP(MONTH(SalesDataTable[[#This Row],[Order Date]])/3,0)</f>
        <v>Q2</v>
      </c>
      <c r="S1200" s="3">
        <f>MONTH(SalesDataTable[[#This Row],[Order Date]])</f>
        <v>6</v>
      </c>
      <c r="T1200" s="2" t="str">
        <f>TEXT(SalesDataTable[[#This Row],[Order Date]],"mmm")</f>
        <v>Jun</v>
      </c>
    </row>
    <row r="1201" spans="1:20" ht="15.75" x14ac:dyDescent="0.25">
      <c r="A1201" s="9" t="s">
        <v>1560</v>
      </c>
      <c r="B1201" s="8">
        <v>46198</v>
      </c>
      <c r="C1201" s="7" t="s">
        <v>5</v>
      </c>
      <c r="D1201" s="7" t="s">
        <v>4</v>
      </c>
      <c r="E1201" s="7" t="s">
        <v>18</v>
      </c>
      <c r="F1201" s="7" t="s">
        <v>23</v>
      </c>
      <c r="G1201" s="7" t="s">
        <v>29</v>
      </c>
      <c r="H1201" s="7" t="s">
        <v>39</v>
      </c>
      <c r="I1201" s="3">
        <v>3</v>
      </c>
      <c r="J1201" s="5">
        <v>47.61</v>
      </c>
      <c r="K1201" s="6">
        <v>0</v>
      </c>
      <c r="L1201" s="5">
        <v>18.21</v>
      </c>
      <c r="M1201" s="5">
        <f>I1201*J1201*(1-K1201)</f>
        <v>142.82999999999998</v>
      </c>
      <c r="N1201" s="5">
        <f>I1201*L1201</f>
        <v>54.63</v>
      </c>
      <c r="O1201" s="5">
        <f>M1201-N1201</f>
        <v>88.199999999999989</v>
      </c>
      <c r="P1201" s="2">
        <f>IFERROR(O1201/M1201,0)</f>
        <v>0.61751732829237549</v>
      </c>
      <c r="Q1201" s="4">
        <f>YEAR(SalesDataTable[[#This Row],[Order Date]])</f>
        <v>2026</v>
      </c>
      <c r="R1201" s="2" t="str">
        <f>"Q"&amp;ROUNDUP(MONTH(SalesDataTable[[#This Row],[Order Date]])/3,0)</f>
        <v>Q2</v>
      </c>
      <c r="S1201" s="3">
        <f>MONTH(SalesDataTable[[#This Row],[Order Date]])</f>
        <v>6</v>
      </c>
      <c r="T1201" s="2" t="str">
        <f>TEXT(SalesDataTable[[#This Row],[Order Date]],"mmm")</f>
        <v>Jun</v>
      </c>
    </row>
    <row r="1202" spans="1:20" ht="15.75" x14ac:dyDescent="0.25">
      <c r="A1202" s="9" t="s">
        <v>1559</v>
      </c>
      <c r="B1202" s="8">
        <v>46198</v>
      </c>
      <c r="C1202" s="7" t="s">
        <v>5</v>
      </c>
      <c r="D1202" s="7" t="s">
        <v>76</v>
      </c>
      <c r="E1202" s="7" t="s">
        <v>3</v>
      </c>
      <c r="F1202" s="7" t="s">
        <v>2</v>
      </c>
      <c r="G1202" s="7" t="s">
        <v>1</v>
      </c>
      <c r="H1202" s="7" t="s">
        <v>0</v>
      </c>
      <c r="I1202" s="3">
        <v>1</v>
      </c>
      <c r="J1202" s="5">
        <v>50.75</v>
      </c>
      <c r="K1202" s="6">
        <v>0.1</v>
      </c>
      <c r="L1202" s="5">
        <v>22.94</v>
      </c>
      <c r="M1202" s="5">
        <f>I1202*J1202*(1-K1202)</f>
        <v>45.675000000000004</v>
      </c>
      <c r="N1202" s="5">
        <f>I1202*L1202</f>
        <v>22.94</v>
      </c>
      <c r="O1202" s="5">
        <f>M1202-N1202</f>
        <v>22.735000000000003</v>
      </c>
      <c r="P1202" s="2">
        <f>IFERROR(O1202/M1202,0)</f>
        <v>0.49775588396278053</v>
      </c>
      <c r="Q1202" s="4">
        <f>YEAR(SalesDataTable[[#This Row],[Order Date]])</f>
        <v>2026</v>
      </c>
      <c r="R1202" s="2" t="str">
        <f>"Q"&amp;ROUNDUP(MONTH(SalesDataTable[[#This Row],[Order Date]])/3,0)</f>
        <v>Q2</v>
      </c>
      <c r="S1202" s="3">
        <f>MONTH(SalesDataTable[[#This Row],[Order Date]])</f>
        <v>6</v>
      </c>
      <c r="T1202" s="2" t="str">
        <f>TEXT(SalesDataTable[[#This Row],[Order Date]],"mmm")</f>
        <v>Jun</v>
      </c>
    </row>
    <row r="1203" spans="1:20" ht="15.75" x14ac:dyDescent="0.25">
      <c r="A1203" s="9" t="s">
        <v>1558</v>
      </c>
      <c r="B1203" s="8">
        <v>46198</v>
      </c>
      <c r="C1203" s="7" t="s">
        <v>5</v>
      </c>
      <c r="D1203" s="7" t="s">
        <v>69</v>
      </c>
      <c r="E1203" s="7" t="s">
        <v>18</v>
      </c>
      <c r="F1203" s="7" t="s">
        <v>23</v>
      </c>
      <c r="G1203" s="7" t="s">
        <v>34</v>
      </c>
      <c r="H1203" s="7" t="s">
        <v>33</v>
      </c>
      <c r="I1203" s="3">
        <v>1</v>
      </c>
      <c r="J1203" s="5">
        <v>50.33</v>
      </c>
      <c r="K1203" s="6">
        <v>0</v>
      </c>
      <c r="L1203" s="5">
        <v>21.66</v>
      </c>
      <c r="M1203" s="5">
        <f>I1203*J1203*(1-K1203)</f>
        <v>50.33</v>
      </c>
      <c r="N1203" s="5">
        <f>I1203*L1203</f>
        <v>21.66</v>
      </c>
      <c r="O1203" s="5">
        <f>M1203-N1203</f>
        <v>28.669999999999998</v>
      </c>
      <c r="P1203" s="2">
        <f>IFERROR(O1203/M1203,0)</f>
        <v>0.56964037353467112</v>
      </c>
      <c r="Q1203" s="4">
        <f>YEAR(SalesDataTable[[#This Row],[Order Date]])</f>
        <v>2026</v>
      </c>
      <c r="R1203" s="2" t="str">
        <f>"Q"&amp;ROUNDUP(MONTH(SalesDataTable[[#This Row],[Order Date]])/3,0)</f>
        <v>Q2</v>
      </c>
      <c r="S1203" s="3">
        <f>MONTH(SalesDataTable[[#This Row],[Order Date]])</f>
        <v>6</v>
      </c>
      <c r="T1203" s="2" t="str">
        <f>TEXT(SalesDataTable[[#This Row],[Order Date]],"mmm")</f>
        <v>Jun</v>
      </c>
    </row>
    <row r="1204" spans="1:20" ht="15.75" x14ac:dyDescent="0.25">
      <c r="A1204" s="9" t="s">
        <v>1557</v>
      </c>
      <c r="B1204" s="8">
        <v>46199</v>
      </c>
      <c r="C1204" s="7" t="s">
        <v>5</v>
      </c>
      <c r="D1204" s="7" t="s">
        <v>4</v>
      </c>
      <c r="E1204" s="7" t="s">
        <v>3</v>
      </c>
      <c r="F1204" s="7" t="s">
        <v>12</v>
      </c>
      <c r="G1204" s="7" t="s">
        <v>29</v>
      </c>
      <c r="H1204" s="7" t="s">
        <v>39</v>
      </c>
      <c r="I1204" s="3">
        <v>1</v>
      </c>
      <c r="J1204" s="5">
        <v>47.5</v>
      </c>
      <c r="K1204" s="6">
        <v>0.1</v>
      </c>
      <c r="L1204" s="5">
        <v>18.8</v>
      </c>
      <c r="M1204" s="5">
        <f>I1204*J1204*(1-K1204)</f>
        <v>42.75</v>
      </c>
      <c r="N1204" s="5">
        <f>I1204*L1204</f>
        <v>18.8</v>
      </c>
      <c r="O1204" s="5">
        <f>M1204-N1204</f>
        <v>23.95</v>
      </c>
      <c r="P1204" s="2">
        <f>IFERROR(O1204/M1204,0)</f>
        <v>0.56023391812865497</v>
      </c>
      <c r="Q1204" s="4">
        <f>YEAR(SalesDataTable[[#This Row],[Order Date]])</f>
        <v>2026</v>
      </c>
      <c r="R1204" s="2" t="str">
        <f>"Q"&amp;ROUNDUP(MONTH(SalesDataTable[[#This Row],[Order Date]])/3,0)</f>
        <v>Q2</v>
      </c>
      <c r="S1204" s="3">
        <f>MONTH(SalesDataTable[[#This Row],[Order Date]])</f>
        <v>6</v>
      </c>
      <c r="T1204" s="2" t="str">
        <f>TEXT(SalesDataTable[[#This Row],[Order Date]],"mmm")</f>
        <v>Jun</v>
      </c>
    </row>
    <row r="1205" spans="1:20" ht="15.75" x14ac:dyDescent="0.25">
      <c r="A1205" s="9" t="s">
        <v>1556</v>
      </c>
      <c r="B1205" s="8">
        <v>46199</v>
      </c>
      <c r="C1205" s="7" t="s">
        <v>5</v>
      </c>
      <c r="D1205" s="7" t="s">
        <v>4</v>
      </c>
      <c r="E1205" s="7" t="s">
        <v>18</v>
      </c>
      <c r="F1205" s="7" t="s">
        <v>23</v>
      </c>
      <c r="G1205" s="7" t="s">
        <v>29</v>
      </c>
      <c r="H1205" s="7" t="s">
        <v>72</v>
      </c>
      <c r="I1205" s="3">
        <v>2</v>
      </c>
      <c r="J1205" s="5">
        <v>130.33000000000001</v>
      </c>
      <c r="K1205" s="6">
        <v>0.1</v>
      </c>
      <c r="L1205" s="5">
        <v>67.319999999999993</v>
      </c>
      <c r="M1205" s="5">
        <f>I1205*J1205*(1-K1205)</f>
        <v>234.59400000000002</v>
      </c>
      <c r="N1205" s="5">
        <f>I1205*L1205</f>
        <v>134.63999999999999</v>
      </c>
      <c r="O1205" s="5">
        <f>M1205-N1205</f>
        <v>99.954000000000036</v>
      </c>
      <c r="P1205" s="2">
        <f>IFERROR(O1205/M1205,0)</f>
        <v>0.42607227806337772</v>
      </c>
      <c r="Q1205" s="4">
        <f>YEAR(SalesDataTable[[#This Row],[Order Date]])</f>
        <v>2026</v>
      </c>
      <c r="R1205" s="2" t="str">
        <f>"Q"&amp;ROUNDUP(MONTH(SalesDataTable[[#This Row],[Order Date]])/3,0)</f>
        <v>Q2</v>
      </c>
      <c r="S1205" s="3">
        <f>MONTH(SalesDataTable[[#This Row],[Order Date]])</f>
        <v>6</v>
      </c>
      <c r="T1205" s="2" t="str">
        <f>TEXT(SalesDataTable[[#This Row],[Order Date]],"mmm")</f>
        <v>Jun</v>
      </c>
    </row>
    <row r="1206" spans="1:20" ht="15.75" x14ac:dyDescent="0.25">
      <c r="A1206" s="9" t="s">
        <v>1555</v>
      </c>
      <c r="B1206" s="8">
        <v>46199</v>
      </c>
      <c r="C1206" s="7" t="s">
        <v>9</v>
      </c>
      <c r="D1206" s="7" t="s">
        <v>47</v>
      </c>
      <c r="E1206" s="7" t="s">
        <v>3</v>
      </c>
      <c r="F1206" s="7" t="s">
        <v>23</v>
      </c>
      <c r="G1206" s="7" t="s">
        <v>22</v>
      </c>
      <c r="H1206" s="7" t="s">
        <v>92</v>
      </c>
      <c r="I1206" s="3">
        <v>3</v>
      </c>
      <c r="J1206" s="5">
        <v>156.76</v>
      </c>
      <c r="K1206" s="6">
        <v>0.05</v>
      </c>
      <c r="L1206" s="5">
        <v>78.63</v>
      </c>
      <c r="M1206" s="5">
        <f>I1206*J1206*(1-K1206)</f>
        <v>446.76599999999996</v>
      </c>
      <c r="N1206" s="5">
        <f>I1206*L1206</f>
        <v>235.89</v>
      </c>
      <c r="O1206" s="5">
        <f>M1206-N1206</f>
        <v>210.87599999999998</v>
      </c>
      <c r="P1206" s="2">
        <f>IFERROR(O1206/M1206,0)</f>
        <v>0.47200547937846654</v>
      </c>
      <c r="Q1206" s="4">
        <f>YEAR(SalesDataTable[[#This Row],[Order Date]])</f>
        <v>2026</v>
      </c>
      <c r="R1206" s="2" t="str">
        <f>"Q"&amp;ROUNDUP(MONTH(SalesDataTable[[#This Row],[Order Date]])/3,0)</f>
        <v>Q2</v>
      </c>
      <c r="S1206" s="3">
        <f>MONTH(SalesDataTable[[#This Row],[Order Date]])</f>
        <v>6</v>
      </c>
      <c r="T1206" s="2" t="str">
        <f>TEXT(SalesDataTable[[#This Row],[Order Date]],"mmm")</f>
        <v>Jun</v>
      </c>
    </row>
    <row r="1207" spans="1:20" ht="15.75" x14ac:dyDescent="0.25">
      <c r="A1207" s="9" t="s">
        <v>1554</v>
      </c>
      <c r="B1207" s="8">
        <v>46199</v>
      </c>
      <c r="C1207" s="7" t="s">
        <v>5</v>
      </c>
      <c r="D1207" s="7" t="s">
        <v>4</v>
      </c>
      <c r="E1207" s="7" t="s">
        <v>3</v>
      </c>
      <c r="F1207" s="7" t="s">
        <v>2</v>
      </c>
      <c r="G1207" s="7" t="s">
        <v>34</v>
      </c>
      <c r="H1207" s="7" t="s">
        <v>74</v>
      </c>
      <c r="I1207" s="3">
        <v>4</v>
      </c>
      <c r="J1207" s="5">
        <v>35.770000000000003</v>
      </c>
      <c r="K1207" s="6">
        <v>0</v>
      </c>
      <c r="L1207" s="5">
        <v>13.75</v>
      </c>
      <c r="M1207" s="5">
        <f>I1207*J1207*(1-K1207)</f>
        <v>143.08000000000001</v>
      </c>
      <c r="N1207" s="5">
        <f>I1207*L1207</f>
        <v>55</v>
      </c>
      <c r="O1207" s="5">
        <f>M1207-N1207</f>
        <v>88.080000000000013</v>
      </c>
      <c r="P1207" s="2">
        <f>IFERROR(O1207/M1207,0)</f>
        <v>0.61559966452334358</v>
      </c>
      <c r="Q1207" s="4">
        <f>YEAR(SalesDataTable[[#This Row],[Order Date]])</f>
        <v>2026</v>
      </c>
      <c r="R1207" s="2" t="str">
        <f>"Q"&amp;ROUNDUP(MONTH(SalesDataTable[[#This Row],[Order Date]])/3,0)</f>
        <v>Q2</v>
      </c>
      <c r="S1207" s="3">
        <f>MONTH(SalesDataTable[[#This Row],[Order Date]])</f>
        <v>6</v>
      </c>
      <c r="T1207" s="2" t="str">
        <f>TEXT(SalesDataTable[[#This Row],[Order Date]],"mmm")</f>
        <v>Jun</v>
      </c>
    </row>
    <row r="1208" spans="1:20" ht="15.75" x14ac:dyDescent="0.25">
      <c r="A1208" s="9" t="s">
        <v>1553</v>
      </c>
      <c r="B1208" s="8">
        <v>46199</v>
      </c>
      <c r="C1208" s="7" t="s">
        <v>9</v>
      </c>
      <c r="D1208" s="7" t="s">
        <v>47</v>
      </c>
      <c r="E1208" s="7" t="s">
        <v>3</v>
      </c>
      <c r="F1208" s="7" t="s">
        <v>23</v>
      </c>
      <c r="G1208" s="7" t="s">
        <v>1</v>
      </c>
      <c r="H1208" s="7" t="s">
        <v>7</v>
      </c>
      <c r="I1208" s="3">
        <v>2</v>
      </c>
      <c r="J1208" s="5">
        <v>102.49</v>
      </c>
      <c r="K1208" s="6">
        <v>0</v>
      </c>
      <c r="L1208" s="5">
        <v>50.07</v>
      </c>
      <c r="M1208" s="5">
        <f>I1208*J1208*(1-K1208)</f>
        <v>204.98</v>
      </c>
      <c r="N1208" s="5">
        <f>I1208*L1208</f>
        <v>100.14</v>
      </c>
      <c r="O1208" s="5">
        <f>M1208-N1208</f>
        <v>104.83999999999999</v>
      </c>
      <c r="P1208" s="2">
        <f>IFERROR(O1208/M1208,0)</f>
        <v>0.51146453312518292</v>
      </c>
      <c r="Q1208" s="4">
        <f>YEAR(SalesDataTable[[#This Row],[Order Date]])</f>
        <v>2026</v>
      </c>
      <c r="R1208" s="2" t="str">
        <f>"Q"&amp;ROUNDUP(MONTH(SalesDataTable[[#This Row],[Order Date]])/3,0)</f>
        <v>Q2</v>
      </c>
      <c r="S1208" s="3">
        <f>MONTH(SalesDataTable[[#This Row],[Order Date]])</f>
        <v>6</v>
      </c>
      <c r="T1208" s="2" t="str">
        <f>TEXT(SalesDataTable[[#This Row],[Order Date]],"mmm")</f>
        <v>Jun</v>
      </c>
    </row>
    <row r="1209" spans="1:20" ht="15.75" x14ac:dyDescent="0.25">
      <c r="A1209" s="9" t="s">
        <v>1552</v>
      </c>
      <c r="B1209" s="8">
        <v>46199</v>
      </c>
      <c r="C1209" s="7" t="s">
        <v>42</v>
      </c>
      <c r="D1209" s="7" t="s">
        <v>95</v>
      </c>
      <c r="E1209" s="7" t="s">
        <v>60</v>
      </c>
      <c r="F1209" s="7" t="s">
        <v>12</v>
      </c>
      <c r="G1209" s="7" t="s">
        <v>1</v>
      </c>
      <c r="H1209" s="7" t="s">
        <v>11</v>
      </c>
      <c r="I1209" s="3">
        <v>8</v>
      </c>
      <c r="J1209" s="5">
        <v>82.47</v>
      </c>
      <c r="K1209" s="6">
        <v>0.15</v>
      </c>
      <c r="L1209" s="5">
        <v>42.58</v>
      </c>
      <c r="M1209" s="5">
        <f>I1209*J1209*(1-K1209)</f>
        <v>560.79599999999994</v>
      </c>
      <c r="N1209" s="5">
        <f>I1209*L1209</f>
        <v>340.64</v>
      </c>
      <c r="O1209" s="5">
        <f>M1209-N1209</f>
        <v>220.15599999999995</v>
      </c>
      <c r="P1209" s="2">
        <f>IFERROR(O1209/M1209,0)</f>
        <v>0.39257769313618496</v>
      </c>
      <c r="Q1209" s="4">
        <f>YEAR(SalesDataTable[[#This Row],[Order Date]])</f>
        <v>2026</v>
      </c>
      <c r="R1209" s="2" t="str">
        <f>"Q"&amp;ROUNDUP(MONTH(SalesDataTable[[#This Row],[Order Date]])/3,0)</f>
        <v>Q2</v>
      </c>
      <c r="S1209" s="3">
        <f>MONTH(SalesDataTable[[#This Row],[Order Date]])</f>
        <v>6</v>
      </c>
      <c r="T1209" s="2" t="str">
        <f>TEXT(SalesDataTable[[#This Row],[Order Date]],"mmm")</f>
        <v>Jun</v>
      </c>
    </row>
    <row r="1210" spans="1:20" ht="15.75" x14ac:dyDescent="0.25">
      <c r="A1210" s="9" t="s">
        <v>1551</v>
      </c>
      <c r="B1210" s="8">
        <v>46199</v>
      </c>
      <c r="C1210" s="7" t="s">
        <v>5</v>
      </c>
      <c r="D1210" s="7" t="s">
        <v>4</v>
      </c>
      <c r="E1210" s="7" t="s">
        <v>3</v>
      </c>
      <c r="F1210" s="7" t="s">
        <v>23</v>
      </c>
      <c r="G1210" s="7" t="s">
        <v>26</v>
      </c>
      <c r="H1210" s="7" t="s">
        <v>50</v>
      </c>
      <c r="I1210" s="3">
        <v>1</v>
      </c>
      <c r="J1210" s="5">
        <v>121.44</v>
      </c>
      <c r="K1210" s="6">
        <v>0</v>
      </c>
      <c r="L1210" s="5">
        <v>62.34</v>
      </c>
      <c r="M1210" s="5">
        <f>I1210*J1210*(1-K1210)</f>
        <v>121.44</v>
      </c>
      <c r="N1210" s="5">
        <f>I1210*L1210</f>
        <v>62.34</v>
      </c>
      <c r="O1210" s="5">
        <f>M1210-N1210</f>
        <v>59.099999999999994</v>
      </c>
      <c r="P1210" s="2">
        <f>IFERROR(O1210/M1210,0)</f>
        <v>0.48666007905138337</v>
      </c>
      <c r="Q1210" s="4">
        <f>YEAR(SalesDataTable[[#This Row],[Order Date]])</f>
        <v>2026</v>
      </c>
      <c r="R1210" s="2" t="str">
        <f>"Q"&amp;ROUNDUP(MONTH(SalesDataTable[[#This Row],[Order Date]])/3,0)</f>
        <v>Q2</v>
      </c>
      <c r="S1210" s="3">
        <f>MONTH(SalesDataTable[[#This Row],[Order Date]])</f>
        <v>6</v>
      </c>
      <c r="T1210" s="2" t="str">
        <f>TEXT(SalesDataTable[[#This Row],[Order Date]],"mmm")</f>
        <v>Jun</v>
      </c>
    </row>
    <row r="1211" spans="1:20" ht="15.75" x14ac:dyDescent="0.25">
      <c r="A1211" s="9" t="s">
        <v>1550</v>
      </c>
      <c r="B1211" s="8">
        <v>46200</v>
      </c>
      <c r="C1211" s="7" t="s">
        <v>42</v>
      </c>
      <c r="D1211" s="7" t="s">
        <v>95</v>
      </c>
      <c r="E1211" s="7" t="s">
        <v>18</v>
      </c>
      <c r="F1211" s="7" t="s">
        <v>2</v>
      </c>
      <c r="G1211" s="7" t="s">
        <v>29</v>
      </c>
      <c r="H1211" s="7" t="s">
        <v>39</v>
      </c>
      <c r="I1211" s="3">
        <v>4</v>
      </c>
      <c r="J1211" s="5">
        <v>46.44</v>
      </c>
      <c r="K1211" s="6">
        <v>0.05</v>
      </c>
      <c r="L1211" s="5">
        <v>18.2</v>
      </c>
      <c r="M1211" s="5">
        <f>I1211*J1211*(1-K1211)</f>
        <v>176.47199999999998</v>
      </c>
      <c r="N1211" s="5">
        <f>I1211*L1211</f>
        <v>72.8</v>
      </c>
      <c r="O1211" s="5">
        <f>M1211-N1211</f>
        <v>103.67199999999998</v>
      </c>
      <c r="P1211" s="2">
        <f>IFERROR(O1211/M1211,0)</f>
        <v>0.58746996690693143</v>
      </c>
      <c r="Q1211" s="4">
        <f>YEAR(SalesDataTable[[#This Row],[Order Date]])</f>
        <v>2026</v>
      </c>
      <c r="R1211" s="2" t="str">
        <f>"Q"&amp;ROUNDUP(MONTH(SalesDataTable[[#This Row],[Order Date]])/3,0)</f>
        <v>Q2</v>
      </c>
      <c r="S1211" s="3">
        <f>MONTH(SalesDataTable[[#This Row],[Order Date]])</f>
        <v>6</v>
      </c>
      <c r="T1211" s="2" t="str">
        <f>TEXT(SalesDataTable[[#This Row],[Order Date]],"mmm")</f>
        <v>Jun</v>
      </c>
    </row>
    <row r="1212" spans="1:20" ht="15.75" x14ac:dyDescent="0.25">
      <c r="A1212" s="9" t="s">
        <v>1549</v>
      </c>
      <c r="B1212" s="8">
        <v>46200</v>
      </c>
      <c r="C1212" s="7" t="s">
        <v>42</v>
      </c>
      <c r="D1212" s="7" t="s">
        <v>95</v>
      </c>
      <c r="E1212" s="7" t="s">
        <v>18</v>
      </c>
      <c r="F1212" s="7" t="s">
        <v>12</v>
      </c>
      <c r="G1212" s="7" t="s">
        <v>26</v>
      </c>
      <c r="H1212" s="7" t="s">
        <v>25</v>
      </c>
      <c r="I1212" s="3">
        <v>2</v>
      </c>
      <c r="J1212" s="5">
        <v>194.13</v>
      </c>
      <c r="K1212" s="6">
        <v>0.1</v>
      </c>
      <c r="L1212" s="5">
        <v>106.51</v>
      </c>
      <c r="M1212" s="5">
        <f>I1212*J1212*(1-K1212)</f>
        <v>349.43400000000003</v>
      </c>
      <c r="N1212" s="5">
        <f>I1212*L1212</f>
        <v>213.02</v>
      </c>
      <c r="O1212" s="5">
        <f>M1212-N1212</f>
        <v>136.41400000000002</v>
      </c>
      <c r="P1212" s="2">
        <f>IFERROR(O1212/M1212,0)</f>
        <v>0.39038559499075648</v>
      </c>
      <c r="Q1212" s="4">
        <f>YEAR(SalesDataTable[[#This Row],[Order Date]])</f>
        <v>2026</v>
      </c>
      <c r="R1212" s="2" t="str">
        <f>"Q"&amp;ROUNDUP(MONTH(SalesDataTable[[#This Row],[Order Date]])/3,0)</f>
        <v>Q2</v>
      </c>
      <c r="S1212" s="3">
        <f>MONTH(SalesDataTable[[#This Row],[Order Date]])</f>
        <v>6</v>
      </c>
      <c r="T1212" s="2" t="str">
        <f>TEXT(SalesDataTable[[#This Row],[Order Date]],"mmm")</f>
        <v>Jun</v>
      </c>
    </row>
    <row r="1213" spans="1:20" ht="15.75" x14ac:dyDescent="0.25">
      <c r="A1213" s="9" t="s">
        <v>1548</v>
      </c>
      <c r="B1213" s="8">
        <v>46200</v>
      </c>
      <c r="C1213" s="7" t="s">
        <v>42</v>
      </c>
      <c r="D1213" s="7" t="s">
        <v>119</v>
      </c>
      <c r="E1213" s="7" t="s">
        <v>3</v>
      </c>
      <c r="F1213" s="7" t="s">
        <v>12</v>
      </c>
      <c r="G1213" s="7" t="s">
        <v>1</v>
      </c>
      <c r="H1213" s="7" t="s">
        <v>11</v>
      </c>
      <c r="I1213" s="3">
        <v>4</v>
      </c>
      <c r="J1213" s="5">
        <v>81.86</v>
      </c>
      <c r="K1213" s="6">
        <v>0.05</v>
      </c>
      <c r="L1213" s="5">
        <v>42.22</v>
      </c>
      <c r="M1213" s="5">
        <f>I1213*J1213*(1-K1213)</f>
        <v>311.06799999999998</v>
      </c>
      <c r="N1213" s="5">
        <f>I1213*L1213</f>
        <v>168.88</v>
      </c>
      <c r="O1213" s="5">
        <f>M1213-N1213</f>
        <v>142.18799999999999</v>
      </c>
      <c r="P1213" s="2">
        <f>IFERROR(O1213/M1213,0)</f>
        <v>0.45709619761595532</v>
      </c>
      <c r="Q1213" s="4">
        <f>YEAR(SalesDataTable[[#This Row],[Order Date]])</f>
        <v>2026</v>
      </c>
      <c r="R1213" s="2" t="str">
        <f>"Q"&amp;ROUNDUP(MONTH(SalesDataTable[[#This Row],[Order Date]])/3,0)</f>
        <v>Q2</v>
      </c>
      <c r="S1213" s="3">
        <f>MONTH(SalesDataTable[[#This Row],[Order Date]])</f>
        <v>6</v>
      </c>
      <c r="T1213" s="2" t="str">
        <f>TEXT(SalesDataTable[[#This Row],[Order Date]],"mmm")</f>
        <v>Jun</v>
      </c>
    </row>
    <row r="1214" spans="1:20" ht="15.75" x14ac:dyDescent="0.25">
      <c r="A1214" s="9" t="s">
        <v>1547</v>
      </c>
      <c r="B1214" s="8">
        <v>46200</v>
      </c>
      <c r="C1214" s="7" t="s">
        <v>42</v>
      </c>
      <c r="D1214" s="7" t="s">
        <v>119</v>
      </c>
      <c r="E1214" s="7" t="s">
        <v>60</v>
      </c>
      <c r="F1214" s="7" t="s">
        <v>12</v>
      </c>
      <c r="G1214" s="7" t="s">
        <v>29</v>
      </c>
      <c r="H1214" s="7" t="s">
        <v>88</v>
      </c>
      <c r="I1214" s="3">
        <v>4</v>
      </c>
      <c r="J1214" s="5">
        <v>162.61000000000001</v>
      </c>
      <c r="K1214" s="6">
        <v>0.05</v>
      </c>
      <c r="L1214" s="5">
        <v>88.64</v>
      </c>
      <c r="M1214" s="5">
        <f>I1214*J1214*(1-K1214)</f>
        <v>617.91800000000001</v>
      </c>
      <c r="N1214" s="5">
        <f>I1214*L1214</f>
        <v>354.56</v>
      </c>
      <c r="O1214" s="5">
        <f>M1214-N1214</f>
        <v>263.358</v>
      </c>
      <c r="P1214" s="2">
        <f>IFERROR(O1214/M1214,0)</f>
        <v>0.4262021821665658</v>
      </c>
      <c r="Q1214" s="4">
        <f>YEAR(SalesDataTable[[#This Row],[Order Date]])</f>
        <v>2026</v>
      </c>
      <c r="R1214" s="2" t="str">
        <f>"Q"&amp;ROUNDUP(MONTH(SalesDataTable[[#This Row],[Order Date]])/3,0)</f>
        <v>Q2</v>
      </c>
      <c r="S1214" s="3">
        <f>MONTH(SalesDataTable[[#This Row],[Order Date]])</f>
        <v>6</v>
      </c>
      <c r="T1214" s="2" t="str">
        <f>TEXT(SalesDataTable[[#This Row],[Order Date]],"mmm")</f>
        <v>Jun</v>
      </c>
    </row>
    <row r="1215" spans="1:20" ht="15.75" x14ac:dyDescent="0.25">
      <c r="A1215" s="9" t="s">
        <v>1546</v>
      </c>
      <c r="B1215" s="8">
        <v>46200</v>
      </c>
      <c r="C1215" s="7" t="s">
        <v>9</v>
      </c>
      <c r="D1215" s="7" t="s">
        <v>8</v>
      </c>
      <c r="E1215" s="7" t="s">
        <v>13</v>
      </c>
      <c r="F1215" s="7" t="s">
        <v>2</v>
      </c>
      <c r="G1215" s="7" t="s">
        <v>1</v>
      </c>
      <c r="H1215" s="7" t="s">
        <v>17</v>
      </c>
      <c r="I1215" s="3">
        <v>1</v>
      </c>
      <c r="J1215" s="5">
        <v>40.26</v>
      </c>
      <c r="K1215" s="6">
        <v>0</v>
      </c>
      <c r="L1215" s="5">
        <v>16.62</v>
      </c>
      <c r="M1215" s="5">
        <f>I1215*J1215*(1-K1215)</f>
        <v>40.26</v>
      </c>
      <c r="N1215" s="5">
        <f>I1215*L1215</f>
        <v>16.62</v>
      </c>
      <c r="O1215" s="5">
        <f>M1215-N1215</f>
        <v>23.639999999999997</v>
      </c>
      <c r="P1215" s="2">
        <f>IFERROR(O1215/M1215,0)</f>
        <v>0.58718330849478384</v>
      </c>
      <c r="Q1215" s="4">
        <f>YEAR(SalesDataTable[[#This Row],[Order Date]])</f>
        <v>2026</v>
      </c>
      <c r="R1215" s="2" t="str">
        <f>"Q"&amp;ROUNDUP(MONTH(SalesDataTable[[#This Row],[Order Date]])/3,0)</f>
        <v>Q2</v>
      </c>
      <c r="S1215" s="3">
        <f>MONTH(SalesDataTable[[#This Row],[Order Date]])</f>
        <v>6</v>
      </c>
      <c r="T1215" s="2" t="str">
        <f>TEXT(SalesDataTable[[#This Row],[Order Date]],"mmm")</f>
        <v>Jun</v>
      </c>
    </row>
    <row r="1216" spans="1:20" ht="15.75" x14ac:dyDescent="0.25">
      <c r="A1216" s="9" t="s">
        <v>1545</v>
      </c>
      <c r="B1216" s="8">
        <v>46200</v>
      </c>
      <c r="C1216" s="7" t="s">
        <v>42</v>
      </c>
      <c r="D1216" s="7" t="s">
        <v>95</v>
      </c>
      <c r="E1216" s="7" t="s">
        <v>3</v>
      </c>
      <c r="F1216" s="7" t="s">
        <v>12</v>
      </c>
      <c r="G1216" s="7" t="s">
        <v>29</v>
      </c>
      <c r="H1216" s="7" t="s">
        <v>39</v>
      </c>
      <c r="I1216" s="3">
        <v>1</v>
      </c>
      <c r="J1216" s="5">
        <v>47.23</v>
      </c>
      <c r="K1216" s="6">
        <v>0.1</v>
      </c>
      <c r="L1216" s="5">
        <v>17.829999999999998</v>
      </c>
      <c r="M1216" s="5">
        <f>I1216*J1216*(1-K1216)</f>
        <v>42.506999999999998</v>
      </c>
      <c r="N1216" s="5">
        <f>I1216*L1216</f>
        <v>17.829999999999998</v>
      </c>
      <c r="O1216" s="5">
        <f>M1216-N1216</f>
        <v>24.677</v>
      </c>
      <c r="P1216" s="2">
        <f>IFERROR(O1216/M1216,0)</f>
        <v>0.58053967581810062</v>
      </c>
      <c r="Q1216" s="4">
        <f>YEAR(SalesDataTable[[#This Row],[Order Date]])</f>
        <v>2026</v>
      </c>
      <c r="R1216" s="2" t="str">
        <f>"Q"&amp;ROUNDUP(MONTH(SalesDataTable[[#This Row],[Order Date]])/3,0)</f>
        <v>Q2</v>
      </c>
      <c r="S1216" s="3">
        <f>MONTH(SalesDataTable[[#This Row],[Order Date]])</f>
        <v>6</v>
      </c>
      <c r="T1216" s="2" t="str">
        <f>TEXT(SalesDataTable[[#This Row],[Order Date]],"mmm")</f>
        <v>Jun</v>
      </c>
    </row>
    <row r="1217" spans="1:20" ht="15.75" x14ac:dyDescent="0.25">
      <c r="A1217" s="9" t="s">
        <v>1544</v>
      </c>
      <c r="B1217" s="8">
        <v>46200</v>
      </c>
      <c r="C1217" s="7" t="s">
        <v>5</v>
      </c>
      <c r="D1217" s="7" t="s">
        <v>4</v>
      </c>
      <c r="E1217" s="7" t="s">
        <v>3</v>
      </c>
      <c r="F1217" s="7" t="s">
        <v>2</v>
      </c>
      <c r="G1217" s="7" t="s">
        <v>34</v>
      </c>
      <c r="H1217" s="7" t="s">
        <v>33</v>
      </c>
      <c r="I1217" s="3">
        <v>1</v>
      </c>
      <c r="J1217" s="5">
        <v>50.13</v>
      </c>
      <c r="K1217" s="6">
        <v>0.15</v>
      </c>
      <c r="L1217" s="5">
        <v>22.22</v>
      </c>
      <c r="M1217" s="5">
        <f>I1217*J1217*(1-K1217)</f>
        <v>42.610500000000002</v>
      </c>
      <c r="N1217" s="5">
        <f>I1217*L1217</f>
        <v>22.22</v>
      </c>
      <c r="O1217" s="5">
        <f>M1217-N1217</f>
        <v>20.390500000000003</v>
      </c>
      <c r="P1217" s="2">
        <f>IFERROR(O1217/M1217,0)</f>
        <v>0.47853228664296366</v>
      </c>
      <c r="Q1217" s="4">
        <f>YEAR(SalesDataTable[[#This Row],[Order Date]])</f>
        <v>2026</v>
      </c>
      <c r="R1217" s="2" t="str">
        <f>"Q"&amp;ROUNDUP(MONTH(SalesDataTable[[#This Row],[Order Date]])/3,0)</f>
        <v>Q2</v>
      </c>
      <c r="S1217" s="3">
        <f>MONTH(SalesDataTable[[#This Row],[Order Date]])</f>
        <v>6</v>
      </c>
      <c r="T1217" s="2" t="str">
        <f>TEXT(SalesDataTable[[#This Row],[Order Date]],"mmm")</f>
        <v>Jun</v>
      </c>
    </row>
    <row r="1218" spans="1:20" ht="15.75" x14ac:dyDescent="0.25">
      <c r="A1218" s="9" t="s">
        <v>1543</v>
      </c>
      <c r="B1218" s="8">
        <v>46200</v>
      </c>
      <c r="C1218" s="7" t="s">
        <v>5</v>
      </c>
      <c r="D1218" s="7" t="s">
        <v>114</v>
      </c>
      <c r="E1218" s="7" t="s">
        <v>3</v>
      </c>
      <c r="F1218" s="7" t="s">
        <v>12</v>
      </c>
      <c r="G1218" s="7" t="s">
        <v>26</v>
      </c>
      <c r="H1218" s="7" t="s">
        <v>56</v>
      </c>
      <c r="I1218" s="3">
        <v>2</v>
      </c>
      <c r="J1218" s="5">
        <v>345.82</v>
      </c>
      <c r="K1218" s="6">
        <v>0.05</v>
      </c>
      <c r="L1218" s="5">
        <v>196.24</v>
      </c>
      <c r="M1218" s="5">
        <f>I1218*J1218*(1-K1218)</f>
        <v>657.05799999999999</v>
      </c>
      <c r="N1218" s="5">
        <f>I1218*L1218</f>
        <v>392.48</v>
      </c>
      <c r="O1218" s="5">
        <f>M1218-N1218</f>
        <v>264.57799999999997</v>
      </c>
      <c r="P1218" s="2">
        <f>IFERROR(O1218/M1218,0)</f>
        <v>0.40267069269379563</v>
      </c>
      <c r="Q1218" s="4">
        <f>YEAR(SalesDataTable[[#This Row],[Order Date]])</f>
        <v>2026</v>
      </c>
      <c r="R1218" s="2" t="str">
        <f>"Q"&amp;ROUNDUP(MONTH(SalesDataTable[[#This Row],[Order Date]])/3,0)</f>
        <v>Q2</v>
      </c>
      <c r="S1218" s="3">
        <f>MONTH(SalesDataTable[[#This Row],[Order Date]])</f>
        <v>6</v>
      </c>
      <c r="T1218" s="2" t="str">
        <f>TEXT(SalesDataTable[[#This Row],[Order Date]],"mmm")</f>
        <v>Jun</v>
      </c>
    </row>
    <row r="1219" spans="1:20" ht="15.75" x14ac:dyDescent="0.25">
      <c r="A1219" s="9" t="s">
        <v>1542</v>
      </c>
      <c r="B1219" s="8">
        <v>46200</v>
      </c>
      <c r="C1219" s="7" t="s">
        <v>42</v>
      </c>
      <c r="D1219" s="7" t="s">
        <v>41</v>
      </c>
      <c r="E1219" s="7" t="s">
        <v>13</v>
      </c>
      <c r="F1219" s="7" t="s">
        <v>2</v>
      </c>
      <c r="G1219" s="7" t="s">
        <v>26</v>
      </c>
      <c r="H1219" s="7" t="s">
        <v>50</v>
      </c>
      <c r="I1219" s="3">
        <v>1</v>
      </c>
      <c r="J1219" s="5">
        <v>126.12</v>
      </c>
      <c r="K1219" s="6">
        <v>0</v>
      </c>
      <c r="L1219" s="5">
        <v>62.18</v>
      </c>
      <c r="M1219" s="5">
        <f>I1219*J1219*(1-K1219)</f>
        <v>126.12</v>
      </c>
      <c r="N1219" s="5">
        <f>I1219*L1219</f>
        <v>62.18</v>
      </c>
      <c r="O1219" s="5">
        <f>M1219-N1219</f>
        <v>63.940000000000005</v>
      </c>
      <c r="P1219" s="2">
        <f>IFERROR(O1219/M1219,0)</f>
        <v>0.50697748176339996</v>
      </c>
      <c r="Q1219" s="4">
        <f>YEAR(SalesDataTable[[#This Row],[Order Date]])</f>
        <v>2026</v>
      </c>
      <c r="R1219" s="2" t="str">
        <f>"Q"&amp;ROUNDUP(MONTH(SalesDataTable[[#This Row],[Order Date]])/3,0)</f>
        <v>Q2</v>
      </c>
      <c r="S1219" s="3">
        <f>MONTH(SalesDataTable[[#This Row],[Order Date]])</f>
        <v>6</v>
      </c>
      <c r="T1219" s="2" t="str">
        <f>TEXT(SalesDataTable[[#This Row],[Order Date]],"mmm")</f>
        <v>Jun</v>
      </c>
    </row>
    <row r="1220" spans="1:20" ht="15.75" x14ac:dyDescent="0.25">
      <c r="A1220" s="9" t="s">
        <v>1541</v>
      </c>
      <c r="B1220" s="8">
        <v>46201</v>
      </c>
      <c r="C1220" s="7" t="s">
        <v>15</v>
      </c>
      <c r="D1220" s="7" t="s">
        <v>14</v>
      </c>
      <c r="E1220" s="7" t="s">
        <v>18</v>
      </c>
      <c r="F1220" s="7" t="s">
        <v>23</v>
      </c>
      <c r="G1220" s="7" t="s">
        <v>34</v>
      </c>
      <c r="H1220" s="7" t="s">
        <v>74</v>
      </c>
      <c r="I1220" s="3">
        <v>1</v>
      </c>
      <c r="J1220" s="5">
        <v>36</v>
      </c>
      <c r="K1220" s="6">
        <v>0</v>
      </c>
      <c r="L1220" s="5">
        <v>13.95</v>
      </c>
      <c r="M1220" s="5">
        <f>I1220*J1220*(1-K1220)</f>
        <v>36</v>
      </c>
      <c r="N1220" s="5">
        <f>I1220*L1220</f>
        <v>13.95</v>
      </c>
      <c r="O1220" s="5">
        <f>M1220-N1220</f>
        <v>22.05</v>
      </c>
      <c r="P1220" s="2">
        <f>IFERROR(O1220/M1220,0)</f>
        <v>0.61250000000000004</v>
      </c>
      <c r="Q1220" s="4">
        <f>YEAR(SalesDataTable[[#This Row],[Order Date]])</f>
        <v>2026</v>
      </c>
      <c r="R1220" s="2" t="str">
        <f>"Q"&amp;ROUNDUP(MONTH(SalesDataTable[[#This Row],[Order Date]])/3,0)</f>
        <v>Q2</v>
      </c>
      <c r="S1220" s="3">
        <f>MONTH(SalesDataTable[[#This Row],[Order Date]])</f>
        <v>6</v>
      </c>
      <c r="T1220" s="2" t="str">
        <f>TEXT(SalesDataTable[[#This Row],[Order Date]],"mmm")</f>
        <v>Jun</v>
      </c>
    </row>
    <row r="1221" spans="1:20" ht="15.75" x14ac:dyDescent="0.25">
      <c r="A1221" s="9" t="s">
        <v>1540</v>
      </c>
      <c r="B1221" s="8">
        <v>46201</v>
      </c>
      <c r="C1221" s="7" t="s">
        <v>42</v>
      </c>
      <c r="D1221" s="7" t="s">
        <v>95</v>
      </c>
      <c r="E1221" s="7" t="s">
        <v>3</v>
      </c>
      <c r="F1221" s="7" t="s">
        <v>23</v>
      </c>
      <c r="G1221" s="7" t="s">
        <v>29</v>
      </c>
      <c r="H1221" s="7" t="s">
        <v>88</v>
      </c>
      <c r="I1221" s="3">
        <v>1</v>
      </c>
      <c r="J1221" s="5">
        <v>162.25</v>
      </c>
      <c r="K1221" s="6">
        <v>0.05</v>
      </c>
      <c r="L1221" s="5">
        <v>89.28</v>
      </c>
      <c r="M1221" s="5">
        <f>I1221*J1221*(1-K1221)</f>
        <v>154.13749999999999</v>
      </c>
      <c r="N1221" s="5">
        <f>I1221*L1221</f>
        <v>89.28</v>
      </c>
      <c r="O1221" s="5">
        <f>M1221-N1221</f>
        <v>64.857499999999987</v>
      </c>
      <c r="P1221" s="2">
        <f>IFERROR(O1221/M1221,0)</f>
        <v>0.42077690373854509</v>
      </c>
      <c r="Q1221" s="4">
        <f>YEAR(SalesDataTable[[#This Row],[Order Date]])</f>
        <v>2026</v>
      </c>
      <c r="R1221" s="2" t="str">
        <f>"Q"&amp;ROUNDUP(MONTH(SalesDataTable[[#This Row],[Order Date]])/3,0)</f>
        <v>Q2</v>
      </c>
      <c r="S1221" s="3">
        <f>MONTH(SalesDataTable[[#This Row],[Order Date]])</f>
        <v>6</v>
      </c>
      <c r="T1221" s="2" t="str">
        <f>TEXT(SalesDataTable[[#This Row],[Order Date]],"mmm")</f>
        <v>Jun</v>
      </c>
    </row>
    <row r="1222" spans="1:20" ht="15.75" x14ac:dyDescent="0.25">
      <c r="A1222" s="9" t="s">
        <v>1539</v>
      </c>
      <c r="B1222" s="8">
        <v>46201</v>
      </c>
      <c r="C1222" s="7" t="s">
        <v>9</v>
      </c>
      <c r="D1222" s="7" t="s">
        <v>45</v>
      </c>
      <c r="E1222" s="7" t="s">
        <v>3</v>
      </c>
      <c r="F1222" s="7" t="s">
        <v>23</v>
      </c>
      <c r="G1222" s="7" t="s">
        <v>22</v>
      </c>
      <c r="H1222" s="7" t="s">
        <v>92</v>
      </c>
      <c r="I1222" s="3">
        <v>1</v>
      </c>
      <c r="J1222" s="5">
        <v>150.44</v>
      </c>
      <c r="K1222" s="6">
        <v>0</v>
      </c>
      <c r="L1222" s="5">
        <v>80.5</v>
      </c>
      <c r="M1222" s="5">
        <f>I1222*J1222*(1-K1222)</f>
        <v>150.44</v>
      </c>
      <c r="N1222" s="5">
        <f>I1222*L1222</f>
        <v>80.5</v>
      </c>
      <c r="O1222" s="5">
        <f>M1222-N1222</f>
        <v>69.94</v>
      </c>
      <c r="P1222" s="2">
        <f>IFERROR(O1222/M1222,0)</f>
        <v>0.46490295134272797</v>
      </c>
      <c r="Q1222" s="4">
        <f>YEAR(SalesDataTable[[#This Row],[Order Date]])</f>
        <v>2026</v>
      </c>
      <c r="R1222" s="2" t="str">
        <f>"Q"&amp;ROUNDUP(MONTH(SalesDataTable[[#This Row],[Order Date]])/3,0)</f>
        <v>Q2</v>
      </c>
      <c r="S1222" s="3">
        <f>MONTH(SalesDataTable[[#This Row],[Order Date]])</f>
        <v>6</v>
      </c>
      <c r="T1222" s="2" t="str">
        <f>TEXT(SalesDataTable[[#This Row],[Order Date]],"mmm")</f>
        <v>Jun</v>
      </c>
    </row>
    <row r="1223" spans="1:20" ht="15.75" x14ac:dyDescent="0.25">
      <c r="A1223" s="9" t="s">
        <v>1538</v>
      </c>
      <c r="B1223" s="8">
        <v>46201</v>
      </c>
      <c r="C1223" s="7" t="s">
        <v>42</v>
      </c>
      <c r="D1223" s="7" t="s">
        <v>95</v>
      </c>
      <c r="E1223" s="7" t="s">
        <v>13</v>
      </c>
      <c r="F1223" s="7" t="s">
        <v>12</v>
      </c>
      <c r="G1223" s="7" t="s">
        <v>26</v>
      </c>
      <c r="H1223" s="7" t="s">
        <v>50</v>
      </c>
      <c r="I1223" s="3">
        <v>2</v>
      </c>
      <c r="J1223" s="5">
        <v>126.17</v>
      </c>
      <c r="K1223" s="6">
        <v>0.05</v>
      </c>
      <c r="L1223" s="5">
        <v>61.13</v>
      </c>
      <c r="M1223" s="5">
        <f>I1223*J1223*(1-K1223)</f>
        <v>239.72299999999998</v>
      </c>
      <c r="N1223" s="5">
        <f>I1223*L1223</f>
        <v>122.26</v>
      </c>
      <c r="O1223" s="5">
        <f>M1223-N1223</f>
        <v>117.46299999999998</v>
      </c>
      <c r="P1223" s="2">
        <f>IFERROR(O1223/M1223,0)</f>
        <v>0.48999470221881081</v>
      </c>
      <c r="Q1223" s="4">
        <f>YEAR(SalesDataTable[[#This Row],[Order Date]])</f>
        <v>2026</v>
      </c>
      <c r="R1223" s="2" t="str">
        <f>"Q"&amp;ROUNDUP(MONTH(SalesDataTable[[#This Row],[Order Date]])/3,0)</f>
        <v>Q2</v>
      </c>
      <c r="S1223" s="3">
        <f>MONTH(SalesDataTable[[#This Row],[Order Date]])</f>
        <v>6</v>
      </c>
      <c r="T1223" s="2" t="str">
        <f>TEXT(SalesDataTable[[#This Row],[Order Date]],"mmm")</f>
        <v>Jun</v>
      </c>
    </row>
    <row r="1224" spans="1:20" ht="15.75" x14ac:dyDescent="0.25">
      <c r="A1224" s="9" t="s">
        <v>1537</v>
      </c>
      <c r="B1224" s="8">
        <v>46201</v>
      </c>
      <c r="C1224" s="7" t="s">
        <v>15</v>
      </c>
      <c r="D1224" s="7" t="s">
        <v>14</v>
      </c>
      <c r="E1224" s="7" t="s">
        <v>18</v>
      </c>
      <c r="F1224" s="7" t="s">
        <v>23</v>
      </c>
      <c r="G1224" s="7" t="s">
        <v>26</v>
      </c>
      <c r="H1224" s="7" t="s">
        <v>65</v>
      </c>
      <c r="I1224" s="3">
        <v>2</v>
      </c>
      <c r="J1224" s="5">
        <v>83.72</v>
      </c>
      <c r="K1224" s="6">
        <v>0</v>
      </c>
      <c r="L1224" s="5">
        <v>38.96</v>
      </c>
      <c r="M1224" s="5">
        <f>I1224*J1224*(1-K1224)</f>
        <v>167.44</v>
      </c>
      <c r="N1224" s="5">
        <f>I1224*L1224</f>
        <v>77.92</v>
      </c>
      <c r="O1224" s="5">
        <f>M1224-N1224</f>
        <v>89.52</v>
      </c>
      <c r="P1224" s="2">
        <f>IFERROR(O1224/M1224,0)</f>
        <v>0.53463927376970855</v>
      </c>
      <c r="Q1224" s="4">
        <f>YEAR(SalesDataTable[[#This Row],[Order Date]])</f>
        <v>2026</v>
      </c>
      <c r="R1224" s="2" t="str">
        <f>"Q"&amp;ROUNDUP(MONTH(SalesDataTable[[#This Row],[Order Date]])/3,0)</f>
        <v>Q2</v>
      </c>
      <c r="S1224" s="3">
        <f>MONTH(SalesDataTable[[#This Row],[Order Date]])</f>
        <v>6</v>
      </c>
      <c r="T1224" s="2" t="str">
        <f>TEXT(SalesDataTable[[#This Row],[Order Date]],"mmm")</f>
        <v>Jun</v>
      </c>
    </row>
    <row r="1225" spans="1:20" ht="15.75" x14ac:dyDescent="0.25">
      <c r="A1225" s="9" t="s">
        <v>1536</v>
      </c>
      <c r="B1225" s="8">
        <v>46201</v>
      </c>
      <c r="C1225" s="7" t="s">
        <v>15</v>
      </c>
      <c r="D1225" s="7" t="s">
        <v>61</v>
      </c>
      <c r="E1225" s="7" t="s">
        <v>18</v>
      </c>
      <c r="F1225" s="7" t="s">
        <v>2</v>
      </c>
      <c r="G1225" s="7" t="s">
        <v>22</v>
      </c>
      <c r="H1225" s="7" t="s">
        <v>21</v>
      </c>
      <c r="I1225" s="3">
        <v>1</v>
      </c>
      <c r="J1225" s="5">
        <v>70.58</v>
      </c>
      <c r="K1225" s="6">
        <v>0</v>
      </c>
      <c r="L1225" s="5">
        <v>32.78</v>
      </c>
      <c r="M1225" s="5">
        <f>I1225*J1225*(1-K1225)</f>
        <v>70.58</v>
      </c>
      <c r="N1225" s="5">
        <f>I1225*L1225</f>
        <v>32.78</v>
      </c>
      <c r="O1225" s="5">
        <f>M1225-N1225</f>
        <v>37.799999999999997</v>
      </c>
      <c r="P1225" s="2">
        <f>IFERROR(O1225/M1225,0)</f>
        <v>0.53556248228960046</v>
      </c>
      <c r="Q1225" s="4">
        <f>YEAR(SalesDataTable[[#This Row],[Order Date]])</f>
        <v>2026</v>
      </c>
      <c r="R1225" s="2" t="str">
        <f>"Q"&amp;ROUNDUP(MONTH(SalesDataTable[[#This Row],[Order Date]])/3,0)</f>
        <v>Q2</v>
      </c>
      <c r="S1225" s="3">
        <f>MONTH(SalesDataTable[[#This Row],[Order Date]])</f>
        <v>6</v>
      </c>
      <c r="T1225" s="2" t="str">
        <f>TEXT(SalesDataTable[[#This Row],[Order Date]],"mmm")</f>
        <v>Jun</v>
      </c>
    </row>
    <row r="1226" spans="1:20" ht="15.75" x14ac:dyDescent="0.25">
      <c r="A1226" s="9" t="s">
        <v>1535</v>
      </c>
      <c r="B1226" s="8">
        <v>46201</v>
      </c>
      <c r="C1226" s="7" t="s">
        <v>15</v>
      </c>
      <c r="D1226" s="7" t="s">
        <v>19</v>
      </c>
      <c r="E1226" s="7" t="s">
        <v>60</v>
      </c>
      <c r="F1226" s="7" t="s">
        <v>12</v>
      </c>
      <c r="G1226" s="7" t="s">
        <v>26</v>
      </c>
      <c r="H1226" s="7" t="s">
        <v>65</v>
      </c>
      <c r="I1226" s="3">
        <v>5</v>
      </c>
      <c r="J1226" s="5">
        <v>81.96</v>
      </c>
      <c r="K1226" s="6">
        <v>0.05</v>
      </c>
      <c r="L1226" s="5">
        <v>39.130000000000003</v>
      </c>
      <c r="M1226" s="5">
        <f>I1226*J1226*(1-K1226)</f>
        <v>389.30999999999995</v>
      </c>
      <c r="N1226" s="5">
        <f>I1226*L1226</f>
        <v>195.65</v>
      </c>
      <c r="O1226" s="5">
        <f>M1226-N1226</f>
        <v>193.65999999999994</v>
      </c>
      <c r="P1226" s="2">
        <f>IFERROR(O1226/M1226,0)</f>
        <v>0.497444196141892</v>
      </c>
      <c r="Q1226" s="4">
        <f>YEAR(SalesDataTable[[#This Row],[Order Date]])</f>
        <v>2026</v>
      </c>
      <c r="R1226" s="2" t="str">
        <f>"Q"&amp;ROUNDUP(MONTH(SalesDataTable[[#This Row],[Order Date]])/3,0)</f>
        <v>Q2</v>
      </c>
      <c r="S1226" s="3">
        <f>MONTH(SalesDataTable[[#This Row],[Order Date]])</f>
        <v>6</v>
      </c>
      <c r="T1226" s="2" t="str">
        <f>TEXT(SalesDataTable[[#This Row],[Order Date]],"mmm")</f>
        <v>Jun</v>
      </c>
    </row>
    <row r="1227" spans="1:20" ht="15.75" x14ac:dyDescent="0.25">
      <c r="A1227" s="9" t="s">
        <v>1534</v>
      </c>
      <c r="B1227" s="8">
        <v>46201</v>
      </c>
      <c r="C1227" s="7" t="s">
        <v>9</v>
      </c>
      <c r="D1227" s="7" t="s">
        <v>47</v>
      </c>
      <c r="E1227" s="7" t="s">
        <v>3</v>
      </c>
      <c r="F1227" s="7" t="s">
        <v>2</v>
      </c>
      <c r="G1227" s="7" t="s">
        <v>1</v>
      </c>
      <c r="H1227" s="7" t="s">
        <v>17</v>
      </c>
      <c r="I1227" s="3">
        <v>1</v>
      </c>
      <c r="J1227" s="5">
        <v>40.67</v>
      </c>
      <c r="K1227" s="6">
        <v>0</v>
      </c>
      <c r="L1227" s="5">
        <v>16.5</v>
      </c>
      <c r="M1227" s="5">
        <f>I1227*J1227*(1-K1227)</f>
        <v>40.67</v>
      </c>
      <c r="N1227" s="5">
        <f>I1227*L1227</f>
        <v>16.5</v>
      </c>
      <c r="O1227" s="5">
        <f>M1227-N1227</f>
        <v>24.17</v>
      </c>
      <c r="P1227" s="2">
        <f>IFERROR(O1227/M1227,0)</f>
        <v>0.59429554954511932</v>
      </c>
      <c r="Q1227" s="4">
        <f>YEAR(SalesDataTable[[#This Row],[Order Date]])</f>
        <v>2026</v>
      </c>
      <c r="R1227" s="2" t="str">
        <f>"Q"&amp;ROUNDUP(MONTH(SalesDataTable[[#This Row],[Order Date]])/3,0)</f>
        <v>Q2</v>
      </c>
      <c r="S1227" s="3">
        <f>MONTH(SalesDataTable[[#This Row],[Order Date]])</f>
        <v>6</v>
      </c>
      <c r="T1227" s="2" t="str">
        <f>TEXT(SalesDataTable[[#This Row],[Order Date]],"mmm")</f>
        <v>Jun</v>
      </c>
    </row>
    <row r="1228" spans="1:20" ht="15.75" x14ac:dyDescent="0.25">
      <c r="A1228" s="9" t="s">
        <v>1533</v>
      </c>
      <c r="B1228" s="8">
        <v>46201</v>
      </c>
      <c r="C1228" s="7" t="s">
        <v>5</v>
      </c>
      <c r="D1228" s="7" t="s">
        <v>76</v>
      </c>
      <c r="E1228" s="7" t="s">
        <v>13</v>
      </c>
      <c r="F1228" s="7" t="s">
        <v>2</v>
      </c>
      <c r="G1228" s="7" t="s">
        <v>34</v>
      </c>
      <c r="H1228" s="7" t="s">
        <v>83</v>
      </c>
      <c r="I1228" s="3">
        <v>1</v>
      </c>
      <c r="J1228" s="5">
        <v>40.94</v>
      </c>
      <c r="K1228" s="6">
        <v>0</v>
      </c>
      <c r="L1228" s="5">
        <v>14.47</v>
      </c>
      <c r="M1228" s="5">
        <f>I1228*J1228*(1-K1228)</f>
        <v>40.94</v>
      </c>
      <c r="N1228" s="5">
        <f>I1228*L1228</f>
        <v>14.47</v>
      </c>
      <c r="O1228" s="5">
        <f>M1228-N1228</f>
        <v>26.47</v>
      </c>
      <c r="P1228" s="2">
        <f>IFERROR(O1228/M1228,0)</f>
        <v>0.64655593551538837</v>
      </c>
      <c r="Q1228" s="4">
        <f>YEAR(SalesDataTable[[#This Row],[Order Date]])</f>
        <v>2026</v>
      </c>
      <c r="R1228" s="2" t="str">
        <f>"Q"&amp;ROUNDUP(MONTH(SalesDataTable[[#This Row],[Order Date]])/3,0)</f>
        <v>Q2</v>
      </c>
      <c r="S1228" s="3">
        <f>MONTH(SalesDataTable[[#This Row],[Order Date]])</f>
        <v>6</v>
      </c>
      <c r="T1228" s="2" t="str">
        <f>TEXT(SalesDataTable[[#This Row],[Order Date]],"mmm")</f>
        <v>Jun</v>
      </c>
    </row>
    <row r="1229" spans="1:20" ht="15.75" x14ac:dyDescent="0.25">
      <c r="A1229" s="9" t="s">
        <v>1532</v>
      </c>
      <c r="B1229" s="8">
        <v>46202</v>
      </c>
      <c r="C1229" s="7" t="s">
        <v>15</v>
      </c>
      <c r="D1229" s="7" t="s">
        <v>61</v>
      </c>
      <c r="E1229" s="7" t="s">
        <v>60</v>
      </c>
      <c r="F1229" s="7" t="s">
        <v>12</v>
      </c>
      <c r="G1229" s="7" t="s">
        <v>1</v>
      </c>
      <c r="H1229" s="7" t="s">
        <v>7</v>
      </c>
      <c r="I1229" s="3">
        <v>3</v>
      </c>
      <c r="J1229" s="5">
        <v>100.89</v>
      </c>
      <c r="K1229" s="6">
        <v>0.05</v>
      </c>
      <c r="L1229" s="5">
        <v>49.08</v>
      </c>
      <c r="M1229" s="5">
        <f>I1229*J1229*(1-K1229)</f>
        <v>287.53649999999999</v>
      </c>
      <c r="N1229" s="5">
        <f>I1229*L1229</f>
        <v>147.24</v>
      </c>
      <c r="O1229" s="5">
        <f>M1229-N1229</f>
        <v>140.29649999999998</v>
      </c>
      <c r="P1229" s="2">
        <f>IFERROR(O1229/M1229,0)</f>
        <v>0.48792588071427451</v>
      </c>
      <c r="Q1229" s="4">
        <f>YEAR(SalesDataTable[[#This Row],[Order Date]])</f>
        <v>2026</v>
      </c>
      <c r="R1229" s="2" t="str">
        <f>"Q"&amp;ROUNDUP(MONTH(SalesDataTable[[#This Row],[Order Date]])/3,0)</f>
        <v>Q2</v>
      </c>
      <c r="S1229" s="3">
        <f>MONTH(SalesDataTable[[#This Row],[Order Date]])</f>
        <v>6</v>
      </c>
      <c r="T1229" s="2" t="str">
        <f>TEXT(SalesDataTable[[#This Row],[Order Date]],"mmm")</f>
        <v>Jun</v>
      </c>
    </row>
    <row r="1230" spans="1:20" ht="15.75" x14ac:dyDescent="0.25">
      <c r="A1230" s="9" t="s">
        <v>1531</v>
      </c>
      <c r="B1230" s="8">
        <v>46202</v>
      </c>
      <c r="C1230" s="7" t="s">
        <v>9</v>
      </c>
      <c r="D1230" s="7" t="s">
        <v>8</v>
      </c>
      <c r="E1230" s="7" t="s">
        <v>60</v>
      </c>
      <c r="F1230" s="7" t="s">
        <v>12</v>
      </c>
      <c r="G1230" s="7" t="s">
        <v>1</v>
      </c>
      <c r="H1230" s="7" t="s">
        <v>17</v>
      </c>
      <c r="I1230" s="3">
        <v>3</v>
      </c>
      <c r="J1230" s="5">
        <v>39.78</v>
      </c>
      <c r="K1230" s="6">
        <v>0.15</v>
      </c>
      <c r="L1230" s="5">
        <v>16.850000000000001</v>
      </c>
      <c r="M1230" s="5">
        <f>I1230*J1230*(1-K1230)</f>
        <v>101.43900000000001</v>
      </c>
      <c r="N1230" s="5">
        <f>I1230*L1230</f>
        <v>50.550000000000004</v>
      </c>
      <c r="O1230" s="5">
        <f>M1230-N1230</f>
        <v>50.889000000000003</v>
      </c>
      <c r="P1230" s="2">
        <f>IFERROR(O1230/M1230,0)</f>
        <v>0.50167095495815217</v>
      </c>
      <c r="Q1230" s="4">
        <f>YEAR(SalesDataTable[[#This Row],[Order Date]])</f>
        <v>2026</v>
      </c>
      <c r="R1230" s="2" t="str">
        <f>"Q"&amp;ROUNDUP(MONTH(SalesDataTable[[#This Row],[Order Date]])/3,0)</f>
        <v>Q2</v>
      </c>
      <c r="S1230" s="3">
        <f>MONTH(SalesDataTable[[#This Row],[Order Date]])</f>
        <v>6</v>
      </c>
      <c r="T1230" s="2" t="str">
        <f>TEXT(SalesDataTable[[#This Row],[Order Date]],"mmm")</f>
        <v>Jun</v>
      </c>
    </row>
    <row r="1231" spans="1:20" ht="15.75" x14ac:dyDescent="0.25">
      <c r="A1231" s="9" t="s">
        <v>1530</v>
      </c>
      <c r="B1231" s="8">
        <v>46202</v>
      </c>
      <c r="C1231" s="7" t="s">
        <v>42</v>
      </c>
      <c r="D1231" s="7" t="s">
        <v>95</v>
      </c>
      <c r="E1231" s="7" t="s">
        <v>3</v>
      </c>
      <c r="F1231" s="7" t="s">
        <v>23</v>
      </c>
      <c r="G1231" s="7" t="s">
        <v>34</v>
      </c>
      <c r="H1231" s="7" t="s">
        <v>83</v>
      </c>
      <c r="I1231" s="3">
        <v>1</v>
      </c>
      <c r="J1231" s="5">
        <v>40.299999999999997</v>
      </c>
      <c r="K1231" s="6">
        <v>0.05</v>
      </c>
      <c r="L1231" s="5">
        <v>14.79</v>
      </c>
      <c r="M1231" s="5">
        <f>I1231*J1231*(1-K1231)</f>
        <v>38.284999999999997</v>
      </c>
      <c r="N1231" s="5">
        <f>I1231*L1231</f>
        <v>14.79</v>
      </c>
      <c r="O1231" s="5">
        <f>M1231-N1231</f>
        <v>23.494999999999997</v>
      </c>
      <c r="P1231" s="2">
        <f>IFERROR(O1231/M1231,0)</f>
        <v>0.61368682251534545</v>
      </c>
      <c r="Q1231" s="4">
        <f>YEAR(SalesDataTable[[#This Row],[Order Date]])</f>
        <v>2026</v>
      </c>
      <c r="R1231" s="2" t="str">
        <f>"Q"&amp;ROUNDUP(MONTH(SalesDataTable[[#This Row],[Order Date]])/3,0)</f>
        <v>Q2</v>
      </c>
      <c r="S1231" s="3">
        <f>MONTH(SalesDataTable[[#This Row],[Order Date]])</f>
        <v>6</v>
      </c>
      <c r="T1231" s="2" t="str">
        <f>TEXT(SalesDataTable[[#This Row],[Order Date]],"mmm")</f>
        <v>Jun</v>
      </c>
    </row>
    <row r="1232" spans="1:20" ht="15.75" x14ac:dyDescent="0.25">
      <c r="A1232" s="9" t="s">
        <v>1529</v>
      </c>
      <c r="B1232" s="8">
        <v>46202</v>
      </c>
      <c r="C1232" s="7" t="s">
        <v>9</v>
      </c>
      <c r="D1232" s="7" t="s">
        <v>45</v>
      </c>
      <c r="E1232" s="7" t="s">
        <v>13</v>
      </c>
      <c r="F1232" s="7" t="s">
        <v>23</v>
      </c>
      <c r="G1232" s="7" t="s">
        <v>22</v>
      </c>
      <c r="H1232" s="7" t="s">
        <v>44</v>
      </c>
      <c r="I1232" s="3">
        <v>1</v>
      </c>
      <c r="J1232" s="5">
        <v>90.91</v>
      </c>
      <c r="K1232" s="6">
        <v>0.05</v>
      </c>
      <c r="L1232" s="5">
        <v>45.9</v>
      </c>
      <c r="M1232" s="5">
        <f>I1232*J1232*(1-K1232)</f>
        <v>86.364499999999992</v>
      </c>
      <c r="N1232" s="5">
        <f>I1232*L1232</f>
        <v>45.9</v>
      </c>
      <c r="O1232" s="5">
        <f>M1232-N1232</f>
        <v>40.464499999999994</v>
      </c>
      <c r="P1232" s="2">
        <f>IFERROR(O1232/M1232,0)</f>
        <v>0.46853163047316893</v>
      </c>
      <c r="Q1232" s="4">
        <f>YEAR(SalesDataTable[[#This Row],[Order Date]])</f>
        <v>2026</v>
      </c>
      <c r="R1232" s="2" t="str">
        <f>"Q"&amp;ROUNDUP(MONTH(SalesDataTable[[#This Row],[Order Date]])/3,0)</f>
        <v>Q2</v>
      </c>
      <c r="S1232" s="3">
        <f>MONTH(SalesDataTable[[#This Row],[Order Date]])</f>
        <v>6</v>
      </c>
      <c r="T1232" s="2" t="str">
        <f>TEXT(SalesDataTable[[#This Row],[Order Date]],"mmm")</f>
        <v>Jun</v>
      </c>
    </row>
    <row r="1233" spans="1:20" ht="15.75" x14ac:dyDescent="0.25">
      <c r="A1233" s="9" t="s">
        <v>1528</v>
      </c>
      <c r="B1233" s="8">
        <v>46202</v>
      </c>
      <c r="C1233" s="7" t="s">
        <v>42</v>
      </c>
      <c r="D1233" s="7" t="s">
        <v>95</v>
      </c>
      <c r="E1233" s="7" t="s">
        <v>60</v>
      </c>
      <c r="F1233" s="7" t="s">
        <v>12</v>
      </c>
      <c r="G1233" s="7" t="s">
        <v>29</v>
      </c>
      <c r="H1233" s="7" t="s">
        <v>88</v>
      </c>
      <c r="I1233" s="3">
        <v>5</v>
      </c>
      <c r="J1233" s="5">
        <v>162.29</v>
      </c>
      <c r="K1233" s="6">
        <v>0.15</v>
      </c>
      <c r="L1233" s="5">
        <v>86.66</v>
      </c>
      <c r="M1233" s="5">
        <f>I1233*J1233*(1-K1233)</f>
        <v>689.73249999999996</v>
      </c>
      <c r="N1233" s="5">
        <f>I1233*L1233</f>
        <v>433.29999999999995</v>
      </c>
      <c r="O1233" s="5">
        <f>M1233-N1233</f>
        <v>256.4325</v>
      </c>
      <c r="P1233" s="2">
        <f>IFERROR(O1233/M1233,0)</f>
        <v>0.37178543855770174</v>
      </c>
      <c r="Q1233" s="4">
        <f>YEAR(SalesDataTable[[#This Row],[Order Date]])</f>
        <v>2026</v>
      </c>
      <c r="R1233" s="2" t="str">
        <f>"Q"&amp;ROUNDUP(MONTH(SalesDataTable[[#This Row],[Order Date]])/3,0)</f>
        <v>Q2</v>
      </c>
      <c r="S1233" s="3">
        <f>MONTH(SalesDataTable[[#This Row],[Order Date]])</f>
        <v>6</v>
      </c>
      <c r="T1233" s="2" t="str">
        <f>TEXT(SalesDataTable[[#This Row],[Order Date]],"mmm")</f>
        <v>Jun</v>
      </c>
    </row>
    <row r="1234" spans="1:20" ht="15.75" x14ac:dyDescent="0.25">
      <c r="A1234" s="9" t="s">
        <v>1527</v>
      </c>
      <c r="B1234" s="8">
        <v>46202</v>
      </c>
      <c r="C1234" s="7" t="s">
        <v>9</v>
      </c>
      <c r="D1234" s="7" t="s">
        <v>45</v>
      </c>
      <c r="E1234" s="7" t="s">
        <v>3</v>
      </c>
      <c r="F1234" s="7" t="s">
        <v>12</v>
      </c>
      <c r="G1234" s="7" t="s">
        <v>1</v>
      </c>
      <c r="H1234" s="7" t="s">
        <v>0</v>
      </c>
      <c r="I1234" s="3">
        <v>2</v>
      </c>
      <c r="J1234" s="5">
        <v>51.03</v>
      </c>
      <c r="K1234" s="6">
        <v>0</v>
      </c>
      <c r="L1234" s="5">
        <v>22.59</v>
      </c>
      <c r="M1234" s="5">
        <f>I1234*J1234*(1-K1234)</f>
        <v>102.06</v>
      </c>
      <c r="N1234" s="5">
        <f>I1234*L1234</f>
        <v>45.18</v>
      </c>
      <c r="O1234" s="5">
        <f>M1234-N1234</f>
        <v>56.88</v>
      </c>
      <c r="P1234" s="2">
        <f>IFERROR(O1234/M1234,0)</f>
        <v>0.55731922398589062</v>
      </c>
      <c r="Q1234" s="4">
        <f>YEAR(SalesDataTable[[#This Row],[Order Date]])</f>
        <v>2026</v>
      </c>
      <c r="R1234" s="2" t="str">
        <f>"Q"&amp;ROUNDUP(MONTH(SalesDataTable[[#This Row],[Order Date]])/3,0)</f>
        <v>Q2</v>
      </c>
      <c r="S1234" s="3">
        <f>MONTH(SalesDataTable[[#This Row],[Order Date]])</f>
        <v>6</v>
      </c>
      <c r="T1234" s="2" t="str">
        <f>TEXT(SalesDataTable[[#This Row],[Order Date]],"mmm")</f>
        <v>Jun</v>
      </c>
    </row>
    <row r="1235" spans="1:20" ht="15.75" x14ac:dyDescent="0.25">
      <c r="A1235" s="9" t="s">
        <v>1526</v>
      </c>
      <c r="B1235" s="8">
        <v>46202</v>
      </c>
      <c r="C1235" s="7" t="s">
        <v>9</v>
      </c>
      <c r="D1235" s="7" t="s">
        <v>8</v>
      </c>
      <c r="E1235" s="7" t="s">
        <v>3</v>
      </c>
      <c r="F1235" s="7" t="s">
        <v>12</v>
      </c>
      <c r="G1235" s="7" t="s">
        <v>34</v>
      </c>
      <c r="H1235" s="7" t="s">
        <v>33</v>
      </c>
      <c r="I1235" s="3">
        <v>1</v>
      </c>
      <c r="J1235" s="5">
        <v>50.67</v>
      </c>
      <c r="K1235" s="6">
        <v>0</v>
      </c>
      <c r="L1235" s="5">
        <v>22.18</v>
      </c>
      <c r="M1235" s="5">
        <f>I1235*J1235*(1-K1235)</f>
        <v>50.67</v>
      </c>
      <c r="N1235" s="5">
        <f>I1235*L1235</f>
        <v>22.18</v>
      </c>
      <c r="O1235" s="5">
        <f>M1235-N1235</f>
        <v>28.490000000000002</v>
      </c>
      <c r="P1235" s="2">
        <f>IFERROR(O1235/M1235,0)</f>
        <v>0.56226564041839355</v>
      </c>
      <c r="Q1235" s="4">
        <f>YEAR(SalesDataTable[[#This Row],[Order Date]])</f>
        <v>2026</v>
      </c>
      <c r="R1235" s="2" t="str">
        <f>"Q"&amp;ROUNDUP(MONTH(SalesDataTable[[#This Row],[Order Date]])/3,0)</f>
        <v>Q2</v>
      </c>
      <c r="S1235" s="3">
        <f>MONTH(SalesDataTable[[#This Row],[Order Date]])</f>
        <v>6</v>
      </c>
      <c r="T1235" s="2" t="str">
        <f>TEXT(SalesDataTable[[#This Row],[Order Date]],"mmm")</f>
        <v>Jun</v>
      </c>
    </row>
    <row r="1236" spans="1:20" ht="15.75" x14ac:dyDescent="0.25">
      <c r="A1236" s="9" t="s">
        <v>1525</v>
      </c>
      <c r="B1236" s="8">
        <v>46202</v>
      </c>
      <c r="C1236" s="7" t="s">
        <v>15</v>
      </c>
      <c r="D1236" s="7" t="s">
        <v>61</v>
      </c>
      <c r="E1236" s="7" t="s">
        <v>60</v>
      </c>
      <c r="F1236" s="7" t="s">
        <v>23</v>
      </c>
      <c r="G1236" s="7" t="s">
        <v>29</v>
      </c>
      <c r="H1236" s="7" t="s">
        <v>72</v>
      </c>
      <c r="I1236" s="3">
        <v>10</v>
      </c>
      <c r="J1236" s="5">
        <v>130.62</v>
      </c>
      <c r="K1236" s="6">
        <v>0.05</v>
      </c>
      <c r="L1236" s="5">
        <v>67.05</v>
      </c>
      <c r="M1236" s="5">
        <f>I1236*J1236*(1-K1236)</f>
        <v>1240.8899999999999</v>
      </c>
      <c r="N1236" s="5">
        <f>I1236*L1236</f>
        <v>670.5</v>
      </c>
      <c r="O1236" s="5">
        <f>M1236-N1236</f>
        <v>570.38999999999987</v>
      </c>
      <c r="P1236" s="2">
        <f>IFERROR(O1236/M1236,0)</f>
        <v>0.45966201677828006</v>
      </c>
      <c r="Q1236" s="4">
        <f>YEAR(SalesDataTable[[#This Row],[Order Date]])</f>
        <v>2026</v>
      </c>
      <c r="R1236" s="2" t="str">
        <f>"Q"&amp;ROUNDUP(MONTH(SalesDataTable[[#This Row],[Order Date]])/3,0)</f>
        <v>Q2</v>
      </c>
      <c r="S1236" s="3">
        <f>MONTH(SalesDataTable[[#This Row],[Order Date]])</f>
        <v>6</v>
      </c>
      <c r="T1236" s="2" t="str">
        <f>TEXT(SalesDataTable[[#This Row],[Order Date]],"mmm")</f>
        <v>Jun</v>
      </c>
    </row>
    <row r="1237" spans="1:20" ht="15.75" x14ac:dyDescent="0.25">
      <c r="A1237" s="9" t="s">
        <v>1524</v>
      </c>
      <c r="B1237" s="8">
        <v>46202</v>
      </c>
      <c r="C1237" s="7" t="s">
        <v>5</v>
      </c>
      <c r="D1237" s="7" t="s">
        <v>69</v>
      </c>
      <c r="E1237" s="7" t="s">
        <v>3</v>
      </c>
      <c r="F1237" s="7" t="s">
        <v>2</v>
      </c>
      <c r="G1237" s="7" t="s">
        <v>26</v>
      </c>
      <c r="H1237" s="7" t="s">
        <v>25</v>
      </c>
      <c r="I1237" s="3">
        <v>4</v>
      </c>
      <c r="J1237" s="5">
        <v>194.6</v>
      </c>
      <c r="K1237" s="6">
        <v>0</v>
      </c>
      <c r="L1237" s="5">
        <v>104.64</v>
      </c>
      <c r="M1237" s="5">
        <f>I1237*J1237*(1-K1237)</f>
        <v>778.4</v>
      </c>
      <c r="N1237" s="5">
        <f>I1237*L1237</f>
        <v>418.56</v>
      </c>
      <c r="O1237" s="5">
        <f>M1237-N1237</f>
        <v>359.84</v>
      </c>
      <c r="P1237" s="2">
        <f>IFERROR(O1237/M1237,0)</f>
        <v>0.46228160328879753</v>
      </c>
      <c r="Q1237" s="4">
        <f>YEAR(SalesDataTable[[#This Row],[Order Date]])</f>
        <v>2026</v>
      </c>
      <c r="R1237" s="2" t="str">
        <f>"Q"&amp;ROUNDUP(MONTH(SalesDataTable[[#This Row],[Order Date]])/3,0)</f>
        <v>Q2</v>
      </c>
      <c r="S1237" s="3">
        <f>MONTH(SalesDataTable[[#This Row],[Order Date]])</f>
        <v>6</v>
      </c>
      <c r="T1237" s="2" t="str">
        <f>TEXT(SalesDataTable[[#This Row],[Order Date]],"mmm")</f>
        <v>Jun</v>
      </c>
    </row>
    <row r="1238" spans="1:20" ht="15.75" x14ac:dyDescent="0.25">
      <c r="A1238" s="9" t="s">
        <v>1523</v>
      </c>
      <c r="B1238" s="8">
        <v>46203</v>
      </c>
      <c r="C1238" s="7" t="s">
        <v>5</v>
      </c>
      <c r="D1238" s="7" t="s">
        <v>66</v>
      </c>
      <c r="E1238" s="7" t="s">
        <v>13</v>
      </c>
      <c r="F1238" s="7" t="s">
        <v>2</v>
      </c>
      <c r="G1238" s="7" t="s">
        <v>22</v>
      </c>
      <c r="H1238" s="7" t="s">
        <v>44</v>
      </c>
      <c r="I1238" s="3">
        <v>1</v>
      </c>
      <c r="J1238" s="5">
        <v>94</v>
      </c>
      <c r="K1238" s="6">
        <v>0</v>
      </c>
      <c r="L1238" s="5">
        <v>45.62</v>
      </c>
      <c r="M1238" s="5">
        <f>I1238*J1238*(1-K1238)</f>
        <v>94</v>
      </c>
      <c r="N1238" s="5">
        <f>I1238*L1238</f>
        <v>45.62</v>
      </c>
      <c r="O1238" s="5">
        <f>M1238-N1238</f>
        <v>48.38</v>
      </c>
      <c r="P1238" s="2">
        <f>IFERROR(O1238/M1238,0)</f>
        <v>0.51468085106382977</v>
      </c>
      <c r="Q1238" s="4">
        <f>YEAR(SalesDataTable[[#This Row],[Order Date]])</f>
        <v>2026</v>
      </c>
      <c r="R1238" s="2" t="str">
        <f>"Q"&amp;ROUNDUP(MONTH(SalesDataTable[[#This Row],[Order Date]])/3,0)</f>
        <v>Q2</v>
      </c>
      <c r="S1238" s="3">
        <f>MONTH(SalesDataTable[[#This Row],[Order Date]])</f>
        <v>6</v>
      </c>
      <c r="T1238" s="2" t="str">
        <f>TEXT(SalesDataTable[[#This Row],[Order Date]],"mmm")</f>
        <v>Jun</v>
      </c>
    </row>
    <row r="1239" spans="1:20" ht="15.75" x14ac:dyDescent="0.25">
      <c r="A1239" s="9" t="s">
        <v>1522</v>
      </c>
      <c r="B1239" s="8">
        <v>46203</v>
      </c>
      <c r="C1239" s="7" t="s">
        <v>15</v>
      </c>
      <c r="D1239" s="7" t="s">
        <v>61</v>
      </c>
      <c r="E1239" s="7" t="s">
        <v>3</v>
      </c>
      <c r="F1239" s="7" t="s">
        <v>23</v>
      </c>
      <c r="G1239" s="7" t="s">
        <v>34</v>
      </c>
      <c r="H1239" s="7" t="s">
        <v>83</v>
      </c>
      <c r="I1239" s="3">
        <v>2</v>
      </c>
      <c r="J1239" s="5">
        <v>40.46</v>
      </c>
      <c r="K1239" s="6">
        <v>0</v>
      </c>
      <c r="L1239" s="5">
        <v>15.15</v>
      </c>
      <c r="M1239" s="5">
        <f>I1239*J1239*(1-K1239)</f>
        <v>80.92</v>
      </c>
      <c r="N1239" s="5">
        <f>I1239*L1239</f>
        <v>30.3</v>
      </c>
      <c r="O1239" s="5">
        <f>M1239-N1239</f>
        <v>50.620000000000005</v>
      </c>
      <c r="P1239" s="2">
        <f>IFERROR(O1239/M1239,0)</f>
        <v>0.62555610479485912</v>
      </c>
      <c r="Q1239" s="4">
        <f>YEAR(SalesDataTable[[#This Row],[Order Date]])</f>
        <v>2026</v>
      </c>
      <c r="R1239" s="2" t="str">
        <f>"Q"&amp;ROUNDUP(MONTH(SalesDataTable[[#This Row],[Order Date]])/3,0)</f>
        <v>Q2</v>
      </c>
      <c r="S1239" s="3">
        <f>MONTH(SalesDataTable[[#This Row],[Order Date]])</f>
        <v>6</v>
      </c>
      <c r="T1239" s="2" t="str">
        <f>TEXT(SalesDataTable[[#This Row],[Order Date]],"mmm")</f>
        <v>Jun</v>
      </c>
    </row>
    <row r="1240" spans="1:20" ht="15.75" x14ac:dyDescent="0.25">
      <c r="A1240" s="9" t="s">
        <v>1521</v>
      </c>
      <c r="B1240" s="8">
        <v>46203</v>
      </c>
      <c r="C1240" s="7" t="s">
        <v>9</v>
      </c>
      <c r="D1240" s="7" t="s">
        <v>30</v>
      </c>
      <c r="E1240" s="7" t="s">
        <v>13</v>
      </c>
      <c r="F1240" s="7" t="s">
        <v>2</v>
      </c>
      <c r="G1240" s="7" t="s">
        <v>22</v>
      </c>
      <c r="H1240" s="7" t="s">
        <v>92</v>
      </c>
      <c r="I1240" s="3">
        <v>1</v>
      </c>
      <c r="J1240" s="5">
        <v>156.11000000000001</v>
      </c>
      <c r="K1240" s="6">
        <v>0</v>
      </c>
      <c r="L1240" s="5">
        <v>79.52</v>
      </c>
      <c r="M1240" s="5">
        <f>I1240*J1240*(1-K1240)</f>
        <v>156.11000000000001</v>
      </c>
      <c r="N1240" s="5">
        <f>I1240*L1240</f>
        <v>79.52</v>
      </c>
      <c r="O1240" s="5">
        <f>M1240-N1240</f>
        <v>76.590000000000018</v>
      </c>
      <c r="P1240" s="2">
        <f>IFERROR(O1240/M1240,0)</f>
        <v>0.49061559157004681</v>
      </c>
      <c r="Q1240" s="4">
        <f>YEAR(SalesDataTable[[#This Row],[Order Date]])</f>
        <v>2026</v>
      </c>
      <c r="R1240" s="2" t="str">
        <f>"Q"&amp;ROUNDUP(MONTH(SalesDataTable[[#This Row],[Order Date]])/3,0)</f>
        <v>Q2</v>
      </c>
      <c r="S1240" s="3">
        <f>MONTH(SalesDataTable[[#This Row],[Order Date]])</f>
        <v>6</v>
      </c>
      <c r="T1240" s="2" t="str">
        <f>TEXT(SalesDataTable[[#This Row],[Order Date]],"mmm")</f>
        <v>Jun</v>
      </c>
    </row>
    <row r="1241" spans="1:20" ht="15.75" x14ac:dyDescent="0.25">
      <c r="A1241" s="9" t="s">
        <v>1520</v>
      </c>
      <c r="B1241" s="8">
        <v>46204</v>
      </c>
      <c r="C1241" s="7" t="s">
        <v>5</v>
      </c>
      <c r="D1241" s="7" t="s">
        <v>114</v>
      </c>
      <c r="E1241" s="7" t="s">
        <v>3</v>
      </c>
      <c r="F1241" s="7" t="s">
        <v>23</v>
      </c>
      <c r="G1241" s="7" t="s">
        <v>26</v>
      </c>
      <c r="H1241" s="7" t="s">
        <v>50</v>
      </c>
      <c r="I1241" s="3">
        <v>2</v>
      </c>
      <c r="J1241" s="5">
        <v>121.78</v>
      </c>
      <c r="K1241" s="6">
        <v>0.1</v>
      </c>
      <c r="L1241" s="5">
        <v>59.62</v>
      </c>
      <c r="M1241" s="5">
        <f>I1241*J1241*(1-K1241)</f>
        <v>219.20400000000001</v>
      </c>
      <c r="N1241" s="5">
        <f>I1241*L1241</f>
        <v>119.24</v>
      </c>
      <c r="O1241" s="5">
        <f>M1241-N1241</f>
        <v>99.964000000000013</v>
      </c>
      <c r="P1241" s="2">
        <f>IFERROR(O1241/M1241,0)</f>
        <v>0.45603182423678407</v>
      </c>
      <c r="Q1241" s="4">
        <f>YEAR(SalesDataTable[[#This Row],[Order Date]])</f>
        <v>2026</v>
      </c>
      <c r="R1241" s="2" t="str">
        <f>"Q"&amp;ROUNDUP(MONTH(SalesDataTable[[#This Row],[Order Date]])/3,0)</f>
        <v>Q3</v>
      </c>
      <c r="S1241" s="3">
        <f>MONTH(SalesDataTable[[#This Row],[Order Date]])</f>
        <v>7</v>
      </c>
      <c r="T1241" s="2" t="str">
        <f>TEXT(SalesDataTable[[#This Row],[Order Date]],"mmm")</f>
        <v>Jul</v>
      </c>
    </row>
    <row r="1242" spans="1:20" ht="15.75" x14ac:dyDescent="0.25">
      <c r="A1242" s="9" t="s">
        <v>1519</v>
      </c>
      <c r="B1242" s="8">
        <v>46204</v>
      </c>
      <c r="C1242" s="7" t="s">
        <v>42</v>
      </c>
      <c r="D1242" s="7" t="s">
        <v>41</v>
      </c>
      <c r="E1242" s="7" t="s">
        <v>18</v>
      </c>
      <c r="F1242" s="7" t="s">
        <v>2</v>
      </c>
      <c r="G1242" s="7" t="s">
        <v>34</v>
      </c>
      <c r="H1242" s="7" t="s">
        <v>74</v>
      </c>
      <c r="I1242" s="3">
        <v>3</v>
      </c>
      <c r="J1242" s="5">
        <v>36.22</v>
      </c>
      <c r="K1242" s="6">
        <v>0.1</v>
      </c>
      <c r="L1242" s="5">
        <v>13.83</v>
      </c>
      <c r="M1242" s="5">
        <f>I1242*J1242*(1-K1242)</f>
        <v>97.793999999999997</v>
      </c>
      <c r="N1242" s="5">
        <f>I1242*L1242</f>
        <v>41.49</v>
      </c>
      <c r="O1242" s="5">
        <f>M1242-N1242</f>
        <v>56.303999999999995</v>
      </c>
      <c r="P1242" s="2">
        <f>IFERROR(O1242/M1242,0)</f>
        <v>0.57574084299650286</v>
      </c>
      <c r="Q1242" s="4">
        <f>YEAR(SalesDataTable[[#This Row],[Order Date]])</f>
        <v>2026</v>
      </c>
      <c r="R1242" s="2" t="str">
        <f>"Q"&amp;ROUNDUP(MONTH(SalesDataTable[[#This Row],[Order Date]])/3,0)</f>
        <v>Q3</v>
      </c>
      <c r="S1242" s="3">
        <f>MONTH(SalesDataTable[[#This Row],[Order Date]])</f>
        <v>7</v>
      </c>
      <c r="T1242" s="2" t="str">
        <f>TEXT(SalesDataTable[[#This Row],[Order Date]],"mmm")</f>
        <v>Jul</v>
      </c>
    </row>
    <row r="1243" spans="1:20" ht="15.75" x14ac:dyDescent="0.25">
      <c r="A1243" s="9" t="s">
        <v>1518</v>
      </c>
      <c r="B1243" s="8">
        <v>46204</v>
      </c>
      <c r="C1243" s="7" t="s">
        <v>15</v>
      </c>
      <c r="D1243" s="7" t="s">
        <v>14</v>
      </c>
      <c r="E1243" s="7" t="s">
        <v>60</v>
      </c>
      <c r="F1243" s="7" t="s">
        <v>12</v>
      </c>
      <c r="G1243" s="7" t="s">
        <v>29</v>
      </c>
      <c r="H1243" s="7" t="s">
        <v>88</v>
      </c>
      <c r="I1243" s="3">
        <v>10</v>
      </c>
      <c r="J1243" s="5">
        <v>161.78</v>
      </c>
      <c r="K1243" s="6">
        <v>0.1</v>
      </c>
      <c r="L1243" s="5">
        <v>85.11</v>
      </c>
      <c r="M1243" s="5">
        <f>I1243*J1243*(1-K1243)</f>
        <v>1456.02</v>
      </c>
      <c r="N1243" s="5">
        <f>I1243*L1243</f>
        <v>851.1</v>
      </c>
      <c r="O1243" s="5">
        <f>M1243-N1243</f>
        <v>604.91999999999996</v>
      </c>
      <c r="P1243" s="2">
        <f>IFERROR(O1243/M1243,0)</f>
        <v>0.4154613260806857</v>
      </c>
      <c r="Q1243" s="4">
        <f>YEAR(SalesDataTable[[#This Row],[Order Date]])</f>
        <v>2026</v>
      </c>
      <c r="R1243" s="2" t="str">
        <f>"Q"&amp;ROUNDUP(MONTH(SalesDataTable[[#This Row],[Order Date]])/3,0)</f>
        <v>Q3</v>
      </c>
      <c r="S1243" s="3">
        <f>MONTH(SalesDataTable[[#This Row],[Order Date]])</f>
        <v>7</v>
      </c>
      <c r="T1243" s="2" t="str">
        <f>TEXT(SalesDataTable[[#This Row],[Order Date]],"mmm")</f>
        <v>Jul</v>
      </c>
    </row>
    <row r="1244" spans="1:20" ht="15.75" x14ac:dyDescent="0.25">
      <c r="A1244" s="9" t="s">
        <v>1517</v>
      </c>
      <c r="B1244" s="8">
        <v>46204</v>
      </c>
      <c r="C1244" s="7" t="s">
        <v>15</v>
      </c>
      <c r="D1244" s="7" t="s">
        <v>14</v>
      </c>
      <c r="E1244" s="7" t="s">
        <v>3</v>
      </c>
      <c r="F1244" s="7" t="s">
        <v>12</v>
      </c>
      <c r="G1244" s="7" t="s">
        <v>26</v>
      </c>
      <c r="H1244" s="7" t="s">
        <v>50</v>
      </c>
      <c r="I1244" s="3">
        <v>3</v>
      </c>
      <c r="J1244" s="5">
        <v>126.23</v>
      </c>
      <c r="K1244" s="6">
        <v>0.05</v>
      </c>
      <c r="L1244" s="5">
        <v>61.81</v>
      </c>
      <c r="M1244" s="5">
        <f>I1244*J1244*(1-K1244)</f>
        <v>359.75549999999998</v>
      </c>
      <c r="N1244" s="5">
        <f>I1244*L1244</f>
        <v>185.43</v>
      </c>
      <c r="O1244" s="5">
        <f>M1244-N1244</f>
        <v>174.32549999999998</v>
      </c>
      <c r="P1244" s="2">
        <f>IFERROR(O1244/M1244,0)</f>
        <v>0.4845666014835075</v>
      </c>
      <c r="Q1244" s="4">
        <f>YEAR(SalesDataTable[[#This Row],[Order Date]])</f>
        <v>2026</v>
      </c>
      <c r="R1244" s="2" t="str">
        <f>"Q"&amp;ROUNDUP(MONTH(SalesDataTable[[#This Row],[Order Date]])/3,0)</f>
        <v>Q3</v>
      </c>
      <c r="S1244" s="3">
        <f>MONTH(SalesDataTable[[#This Row],[Order Date]])</f>
        <v>7</v>
      </c>
      <c r="T1244" s="2" t="str">
        <f>TEXT(SalesDataTable[[#This Row],[Order Date]],"mmm")</f>
        <v>Jul</v>
      </c>
    </row>
    <row r="1245" spans="1:20" ht="15.75" x14ac:dyDescent="0.25">
      <c r="A1245" s="9" t="s">
        <v>1516</v>
      </c>
      <c r="B1245" s="8">
        <v>46204</v>
      </c>
      <c r="C1245" s="7" t="s">
        <v>15</v>
      </c>
      <c r="D1245" s="7" t="s">
        <v>61</v>
      </c>
      <c r="E1245" s="7" t="s">
        <v>3</v>
      </c>
      <c r="F1245" s="7" t="s">
        <v>23</v>
      </c>
      <c r="G1245" s="7" t="s">
        <v>1</v>
      </c>
      <c r="H1245" s="7" t="s">
        <v>11</v>
      </c>
      <c r="I1245" s="3">
        <v>4</v>
      </c>
      <c r="J1245" s="5">
        <v>79.97</v>
      </c>
      <c r="K1245" s="6">
        <v>0.1</v>
      </c>
      <c r="L1245" s="5">
        <v>43.36</v>
      </c>
      <c r="M1245" s="5">
        <f>I1245*J1245*(1-K1245)</f>
        <v>287.892</v>
      </c>
      <c r="N1245" s="5">
        <f>I1245*L1245</f>
        <v>173.44</v>
      </c>
      <c r="O1245" s="5">
        <f>M1245-N1245</f>
        <v>114.452</v>
      </c>
      <c r="P1245" s="2">
        <f>IFERROR(O1245/M1245,0)</f>
        <v>0.39755185972517471</v>
      </c>
      <c r="Q1245" s="4">
        <f>YEAR(SalesDataTable[[#This Row],[Order Date]])</f>
        <v>2026</v>
      </c>
      <c r="R1245" s="2" t="str">
        <f>"Q"&amp;ROUNDUP(MONTH(SalesDataTable[[#This Row],[Order Date]])/3,0)</f>
        <v>Q3</v>
      </c>
      <c r="S1245" s="3">
        <f>MONTH(SalesDataTable[[#This Row],[Order Date]])</f>
        <v>7</v>
      </c>
      <c r="T1245" s="2" t="str">
        <f>TEXT(SalesDataTable[[#This Row],[Order Date]],"mmm")</f>
        <v>Jul</v>
      </c>
    </row>
    <row r="1246" spans="1:20" ht="15.75" x14ac:dyDescent="0.25">
      <c r="A1246" s="9" t="s">
        <v>1515</v>
      </c>
      <c r="B1246" s="8">
        <v>46204</v>
      </c>
      <c r="C1246" s="7" t="s">
        <v>15</v>
      </c>
      <c r="D1246" s="7" t="s">
        <v>61</v>
      </c>
      <c r="E1246" s="7" t="s">
        <v>13</v>
      </c>
      <c r="F1246" s="7" t="s">
        <v>2</v>
      </c>
      <c r="G1246" s="7" t="s">
        <v>1</v>
      </c>
      <c r="H1246" s="7" t="s">
        <v>7</v>
      </c>
      <c r="I1246" s="3">
        <v>2</v>
      </c>
      <c r="J1246" s="5">
        <v>102.37</v>
      </c>
      <c r="K1246" s="6">
        <v>0</v>
      </c>
      <c r="L1246" s="5">
        <v>50.25</v>
      </c>
      <c r="M1246" s="5">
        <f>I1246*J1246*(1-K1246)</f>
        <v>204.74</v>
      </c>
      <c r="N1246" s="5">
        <f>I1246*L1246</f>
        <v>100.5</v>
      </c>
      <c r="O1246" s="5">
        <f>M1246-N1246</f>
        <v>104.24000000000001</v>
      </c>
      <c r="P1246" s="2">
        <f>IFERROR(O1246/M1246,0)</f>
        <v>0.50913353521539517</v>
      </c>
      <c r="Q1246" s="4">
        <f>YEAR(SalesDataTable[[#This Row],[Order Date]])</f>
        <v>2026</v>
      </c>
      <c r="R1246" s="2" t="str">
        <f>"Q"&amp;ROUNDUP(MONTH(SalesDataTable[[#This Row],[Order Date]])/3,0)</f>
        <v>Q3</v>
      </c>
      <c r="S1246" s="3">
        <f>MONTH(SalesDataTable[[#This Row],[Order Date]])</f>
        <v>7</v>
      </c>
      <c r="T1246" s="2" t="str">
        <f>TEXT(SalesDataTable[[#This Row],[Order Date]],"mmm")</f>
        <v>Jul</v>
      </c>
    </row>
    <row r="1247" spans="1:20" ht="15.75" x14ac:dyDescent="0.25">
      <c r="A1247" s="9" t="s">
        <v>1514</v>
      </c>
      <c r="B1247" s="8">
        <v>46204</v>
      </c>
      <c r="C1247" s="7" t="s">
        <v>15</v>
      </c>
      <c r="D1247" s="7" t="s">
        <v>19</v>
      </c>
      <c r="E1247" s="7" t="s">
        <v>3</v>
      </c>
      <c r="F1247" s="7" t="s">
        <v>2</v>
      </c>
      <c r="G1247" s="7" t="s">
        <v>1</v>
      </c>
      <c r="H1247" s="7" t="s">
        <v>7</v>
      </c>
      <c r="I1247" s="3">
        <v>1</v>
      </c>
      <c r="J1247" s="5">
        <v>102.13</v>
      </c>
      <c r="K1247" s="6">
        <v>0</v>
      </c>
      <c r="L1247" s="5">
        <v>49.17</v>
      </c>
      <c r="M1247" s="5">
        <f>I1247*J1247*(1-K1247)</f>
        <v>102.13</v>
      </c>
      <c r="N1247" s="5">
        <f>I1247*L1247</f>
        <v>49.17</v>
      </c>
      <c r="O1247" s="5">
        <f>M1247-N1247</f>
        <v>52.959999999999994</v>
      </c>
      <c r="P1247" s="2">
        <f>IFERROR(O1247/M1247,0)</f>
        <v>0.5185547831195535</v>
      </c>
      <c r="Q1247" s="4">
        <f>YEAR(SalesDataTable[[#This Row],[Order Date]])</f>
        <v>2026</v>
      </c>
      <c r="R1247" s="2" t="str">
        <f>"Q"&amp;ROUNDUP(MONTH(SalesDataTable[[#This Row],[Order Date]])/3,0)</f>
        <v>Q3</v>
      </c>
      <c r="S1247" s="3">
        <f>MONTH(SalesDataTable[[#This Row],[Order Date]])</f>
        <v>7</v>
      </c>
      <c r="T1247" s="2" t="str">
        <f>TEXT(SalesDataTable[[#This Row],[Order Date]],"mmm")</f>
        <v>Jul</v>
      </c>
    </row>
    <row r="1248" spans="1:20" ht="15.75" x14ac:dyDescent="0.25">
      <c r="A1248" s="9" t="s">
        <v>1513</v>
      </c>
      <c r="B1248" s="8">
        <v>46205</v>
      </c>
      <c r="C1248" s="7" t="s">
        <v>5</v>
      </c>
      <c r="D1248" s="7" t="s">
        <v>66</v>
      </c>
      <c r="E1248" s="7" t="s">
        <v>3</v>
      </c>
      <c r="F1248" s="7" t="s">
        <v>23</v>
      </c>
      <c r="G1248" s="7" t="s">
        <v>29</v>
      </c>
      <c r="H1248" s="7" t="s">
        <v>88</v>
      </c>
      <c r="I1248" s="3">
        <v>1</v>
      </c>
      <c r="J1248" s="5">
        <v>161.82</v>
      </c>
      <c r="K1248" s="6">
        <v>0</v>
      </c>
      <c r="L1248" s="5">
        <v>87.15</v>
      </c>
      <c r="M1248" s="5">
        <f>I1248*J1248*(1-K1248)</f>
        <v>161.82</v>
      </c>
      <c r="N1248" s="5">
        <f>I1248*L1248</f>
        <v>87.15</v>
      </c>
      <c r="O1248" s="5">
        <f>M1248-N1248</f>
        <v>74.669999999999987</v>
      </c>
      <c r="P1248" s="2">
        <f>IFERROR(O1248/M1248,0)</f>
        <v>0.46143863552094916</v>
      </c>
      <c r="Q1248" s="4">
        <f>YEAR(SalesDataTable[[#This Row],[Order Date]])</f>
        <v>2026</v>
      </c>
      <c r="R1248" s="2" t="str">
        <f>"Q"&amp;ROUNDUP(MONTH(SalesDataTable[[#This Row],[Order Date]])/3,0)</f>
        <v>Q3</v>
      </c>
      <c r="S1248" s="3">
        <f>MONTH(SalesDataTable[[#This Row],[Order Date]])</f>
        <v>7</v>
      </c>
      <c r="T1248" s="2" t="str">
        <f>TEXT(SalesDataTable[[#This Row],[Order Date]],"mmm")</f>
        <v>Jul</v>
      </c>
    </row>
    <row r="1249" spans="1:20" ht="15.75" x14ac:dyDescent="0.25">
      <c r="A1249" s="9" t="s">
        <v>1512</v>
      </c>
      <c r="B1249" s="8">
        <v>46205</v>
      </c>
      <c r="C1249" s="7" t="s">
        <v>15</v>
      </c>
      <c r="D1249" s="7" t="s">
        <v>61</v>
      </c>
      <c r="E1249" s="7" t="s">
        <v>3</v>
      </c>
      <c r="F1249" s="7" t="s">
        <v>2</v>
      </c>
      <c r="G1249" s="7" t="s">
        <v>1</v>
      </c>
      <c r="H1249" s="7" t="s">
        <v>11</v>
      </c>
      <c r="I1249" s="3">
        <v>2</v>
      </c>
      <c r="J1249" s="5">
        <v>83.29</v>
      </c>
      <c r="K1249" s="6">
        <v>0</v>
      </c>
      <c r="L1249" s="5">
        <v>42.45</v>
      </c>
      <c r="M1249" s="5">
        <f>I1249*J1249*(1-K1249)</f>
        <v>166.58</v>
      </c>
      <c r="N1249" s="5">
        <f>I1249*L1249</f>
        <v>84.9</v>
      </c>
      <c r="O1249" s="5">
        <f>M1249-N1249</f>
        <v>81.680000000000007</v>
      </c>
      <c r="P1249" s="2">
        <f>IFERROR(O1249/M1249,0)</f>
        <v>0.49033497418657701</v>
      </c>
      <c r="Q1249" s="4">
        <f>YEAR(SalesDataTable[[#This Row],[Order Date]])</f>
        <v>2026</v>
      </c>
      <c r="R1249" s="2" t="str">
        <f>"Q"&amp;ROUNDUP(MONTH(SalesDataTable[[#This Row],[Order Date]])/3,0)</f>
        <v>Q3</v>
      </c>
      <c r="S1249" s="3">
        <f>MONTH(SalesDataTable[[#This Row],[Order Date]])</f>
        <v>7</v>
      </c>
      <c r="T1249" s="2" t="str">
        <f>TEXT(SalesDataTable[[#This Row],[Order Date]],"mmm")</f>
        <v>Jul</v>
      </c>
    </row>
    <row r="1250" spans="1:20" ht="15.75" x14ac:dyDescent="0.25">
      <c r="A1250" s="9" t="s">
        <v>1511</v>
      </c>
      <c r="B1250" s="8">
        <v>46205</v>
      </c>
      <c r="C1250" s="7" t="s">
        <v>5</v>
      </c>
      <c r="D1250" s="7" t="s">
        <v>76</v>
      </c>
      <c r="E1250" s="7" t="s">
        <v>3</v>
      </c>
      <c r="F1250" s="7" t="s">
        <v>2</v>
      </c>
      <c r="G1250" s="7" t="s">
        <v>29</v>
      </c>
      <c r="H1250" s="7" t="s">
        <v>72</v>
      </c>
      <c r="I1250" s="3">
        <v>2</v>
      </c>
      <c r="J1250" s="5">
        <v>136.72999999999999</v>
      </c>
      <c r="K1250" s="6">
        <v>0</v>
      </c>
      <c r="L1250" s="5">
        <v>66.03</v>
      </c>
      <c r="M1250" s="5">
        <f>I1250*J1250*(1-K1250)</f>
        <v>273.45999999999998</v>
      </c>
      <c r="N1250" s="5">
        <f>I1250*L1250</f>
        <v>132.06</v>
      </c>
      <c r="O1250" s="5">
        <f>M1250-N1250</f>
        <v>141.39999999999998</v>
      </c>
      <c r="P1250" s="2">
        <f>IFERROR(O1250/M1250,0)</f>
        <v>0.5170774519125283</v>
      </c>
      <c r="Q1250" s="4">
        <f>YEAR(SalesDataTable[[#This Row],[Order Date]])</f>
        <v>2026</v>
      </c>
      <c r="R1250" s="2" t="str">
        <f>"Q"&amp;ROUNDUP(MONTH(SalesDataTable[[#This Row],[Order Date]])/3,0)</f>
        <v>Q3</v>
      </c>
      <c r="S1250" s="3">
        <f>MONTH(SalesDataTable[[#This Row],[Order Date]])</f>
        <v>7</v>
      </c>
      <c r="T1250" s="2" t="str">
        <f>TEXT(SalesDataTable[[#This Row],[Order Date]],"mmm")</f>
        <v>Jul</v>
      </c>
    </row>
    <row r="1251" spans="1:20" ht="15.75" x14ac:dyDescent="0.25">
      <c r="A1251" s="9" t="s">
        <v>1510</v>
      </c>
      <c r="B1251" s="8">
        <v>46205</v>
      </c>
      <c r="C1251" s="7" t="s">
        <v>5</v>
      </c>
      <c r="D1251" s="7" t="s">
        <v>66</v>
      </c>
      <c r="E1251" s="7" t="s">
        <v>18</v>
      </c>
      <c r="F1251" s="7" t="s">
        <v>23</v>
      </c>
      <c r="G1251" s="7" t="s">
        <v>22</v>
      </c>
      <c r="H1251" s="7" t="s">
        <v>92</v>
      </c>
      <c r="I1251" s="3">
        <v>2</v>
      </c>
      <c r="J1251" s="5">
        <v>152.44</v>
      </c>
      <c r="K1251" s="6">
        <v>0</v>
      </c>
      <c r="L1251" s="5">
        <v>81.23</v>
      </c>
      <c r="M1251" s="5">
        <f>I1251*J1251*(1-K1251)</f>
        <v>304.88</v>
      </c>
      <c r="N1251" s="5">
        <f>I1251*L1251</f>
        <v>162.46</v>
      </c>
      <c r="O1251" s="5">
        <f>M1251-N1251</f>
        <v>142.41999999999999</v>
      </c>
      <c r="P1251" s="2">
        <f>IFERROR(O1251/M1251,0)</f>
        <v>0.46713461033849379</v>
      </c>
      <c r="Q1251" s="4">
        <f>YEAR(SalesDataTable[[#This Row],[Order Date]])</f>
        <v>2026</v>
      </c>
      <c r="R1251" s="2" t="str">
        <f>"Q"&amp;ROUNDUP(MONTH(SalesDataTable[[#This Row],[Order Date]])/3,0)</f>
        <v>Q3</v>
      </c>
      <c r="S1251" s="3">
        <f>MONTH(SalesDataTable[[#This Row],[Order Date]])</f>
        <v>7</v>
      </c>
      <c r="T1251" s="2" t="str">
        <f>TEXT(SalesDataTable[[#This Row],[Order Date]],"mmm")</f>
        <v>Jul</v>
      </c>
    </row>
    <row r="1252" spans="1:20" ht="15.75" x14ac:dyDescent="0.25">
      <c r="A1252" s="9" t="s">
        <v>1509</v>
      </c>
      <c r="B1252" s="8">
        <v>46205</v>
      </c>
      <c r="C1252" s="7" t="s">
        <v>15</v>
      </c>
      <c r="D1252" s="7" t="s">
        <v>14</v>
      </c>
      <c r="E1252" s="7" t="s">
        <v>3</v>
      </c>
      <c r="F1252" s="7" t="s">
        <v>2</v>
      </c>
      <c r="G1252" s="7" t="s">
        <v>22</v>
      </c>
      <c r="H1252" s="7" t="s">
        <v>21</v>
      </c>
      <c r="I1252" s="3">
        <v>2</v>
      </c>
      <c r="J1252" s="5">
        <v>71.28</v>
      </c>
      <c r="K1252" s="6">
        <v>0.1</v>
      </c>
      <c r="L1252" s="5">
        <v>32.67</v>
      </c>
      <c r="M1252" s="5">
        <f>I1252*J1252*(1-K1252)</f>
        <v>128.304</v>
      </c>
      <c r="N1252" s="5">
        <f>I1252*L1252</f>
        <v>65.34</v>
      </c>
      <c r="O1252" s="5">
        <f>M1252-N1252</f>
        <v>62.963999999999999</v>
      </c>
      <c r="P1252" s="2">
        <f>IFERROR(O1252/M1252,0)</f>
        <v>0.4907407407407407</v>
      </c>
      <c r="Q1252" s="4">
        <f>YEAR(SalesDataTable[[#This Row],[Order Date]])</f>
        <v>2026</v>
      </c>
      <c r="R1252" s="2" t="str">
        <f>"Q"&amp;ROUNDUP(MONTH(SalesDataTable[[#This Row],[Order Date]])/3,0)</f>
        <v>Q3</v>
      </c>
      <c r="S1252" s="3">
        <f>MONTH(SalesDataTable[[#This Row],[Order Date]])</f>
        <v>7</v>
      </c>
      <c r="T1252" s="2" t="str">
        <f>TEXT(SalesDataTable[[#This Row],[Order Date]],"mmm")</f>
        <v>Jul</v>
      </c>
    </row>
    <row r="1253" spans="1:20" ht="15.75" x14ac:dyDescent="0.25">
      <c r="A1253" s="9" t="s">
        <v>1508</v>
      </c>
      <c r="B1253" s="8">
        <v>46205</v>
      </c>
      <c r="C1253" s="7" t="s">
        <v>5</v>
      </c>
      <c r="D1253" s="7" t="s">
        <v>114</v>
      </c>
      <c r="E1253" s="7" t="s">
        <v>18</v>
      </c>
      <c r="F1253" s="7" t="s">
        <v>23</v>
      </c>
      <c r="G1253" s="7" t="s">
        <v>1</v>
      </c>
      <c r="H1253" s="7" t="s">
        <v>11</v>
      </c>
      <c r="I1253" s="3">
        <v>1</v>
      </c>
      <c r="J1253" s="5">
        <v>80.290000000000006</v>
      </c>
      <c r="K1253" s="6">
        <v>0.1</v>
      </c>
      <c r="L1253" s="5">
        <v>43.47</v>
      </c>
      <c r="M1253" s="5">
        <f>I1253*J1253*(1-K1253)</f>
        <v>72.26100000000001</v>
      </c>
      <c r="N1253" s="5">
        <f>I1253*L1253</f>
        <v>43.47</v>
      </c>
      <c r="O1253" s="5">
        <f>M1253-N1253</f>
        <v>28.791000000000011</v>
      </c>
      <c r="P1253" s="2">
        <f>IFERROR(O1253/M1253,0)</f>
        <v>0.39843068875326948</v>
      </c>
      <c r="Q1253" s="4">
        <f>YEAR(SalesDataTable[[#This Row],[Order Date]])</f>
        <v>2026</v>
      </c>
      <c r="R1253" s="2" t="str">
        <f>"Q"&amp;ROUNDUP(MONTH(SalesDataTable[[#This Row],[Order Date]])/3,0)</f>
        <v>Q3</v>
      </c>
      <c r="S1253" s="3">
        <f>MONTH(SalesDataTable[[#This Row],[Order Date]])</f>
        <v>7</v>
      </c>
      <c r="T1253" s="2" t="str">
        <f>TEXT(SalesDataTable[[#This Row],[Order Date]],"mmm")</f>
        <v>Jul</v>
      </c>
    </row>
    <row r="1254" spans="1:20" ht="15.75" x14ac:dyDescent="0.25">
      <c r="A1254" s="9" t="s">
        <v>1507</v>
      </c>
      <c r="B1254" s="8">
        <v>46205</v>
      </c>
      <c r="C1254" s="7" t="s">
        <v>9</v>
      </c>
      <c r="D1254" s="7" t="s">
        <v>30</v>
      </c>
      <c r="E1254" s="7" t="s">
        <v>18</v>
      </c>
      <c r="F1254" s="7" t="s">
        <v>2</v>
      </c>
      <c r="G1254" s="7" t="s">
        <v>22</v>
      </c>
      <c r="H1254" s="7" t="s">
        <v>37</v>
      </c>
      <c r="I1254" s="3">
        <v>1</v>
      </c>
      <c r="J1254" s="5">
        <v>142.38</v>
      </c>
      <c r="K1254" s="6">
        <v>0.05</v>
      </c>
      <c r="L1254" s="5">
        <v>77.17</v>
      </c>
      <c r="M1254" s="5">
        <f>I1254*J1254*(1-K1254)</f>
        <v>135.261</v>
      </c>
      <c r="N1254" s="5">
        <f>I1254*L1254</f>
        <v>77.17</v>
      </c>
      <c r="O1254" s="5">
        <f>M1254-N1254</f>
        <v>58.090999999999994</v>
      </c>
      <c r="P1254" s="2">
        <f>IFERROR(O1254/M1254,0)</f>
        <v>0.42947338848596417</v>
      </c>
      <c r="Q1254" s="4">
        <f>YEAR(SalesDataTable[[#This Row],[Order Date]])</f>
        <v>2026</v>
      </c>
      <c r="R1254" s="2" t="str">
        <f>"Q"&amp;ROUNDUP(MONTH(SalesDataTable[[#This Row],[Order Date]])/3,0)</f>
        <v>Q3</v>
      </c>
      <c r="S1254" s="3">
        <f>MONTH(SalesDataTable[[#This Row],[Order Date]])</f>
        <v>7</v>
      </c>
      <c r="T1254" s="2" t="str">
        <f>TEXT(SalesDataTable[[#This Row],[Order Date]],"mmm")</f>
        <v>Jul</v>
      </c>
    </row>
    <row r="1255" spans="1:20" ht="15.75" x14ac:dyDescent="0.25">
      <c r="A1255" s="9" t="s">
        <v>1506</v>
      </c>
      <c r="B1255" s="8">
        <v>46205</v>
      </c>
      <c r="C1255" s="7" t="s">
        <v>15</v>
      </c>
      <c r="D1255" s="7" t="s">
        <v>14</v>
      </c>
      <c r="E1255" s="7" t="s">
        <v>3</v>
      </c>
      <c r="F1255" s="7" t="s">
        <v>2</v>
      </c>
      <c r="G1255" s="7" t="s">
        <v>22</v>
      </c>
      <c r="H1255" s="7" t="s">
        <v>44</v>
      </c>
      <c r="I1255" s="3">
        <v>3</v>
      </c>
      <c r="J1255" s="5">
        <v>91.47</v>
      </c>
      <c r="K1255" s="6">
        <v>0.05</v>
      </c>
      <c r="L1255" s="5">
        <v>45.6</v>
      </c>
      <c r="M1255" s="5">
        <f>I1255*J1255*(1-K1255)</f>
        <v>260.68949999999995</v>
      </c>
      <c r="N1255" s="5">
        <f>I1255*L1255</f>
        <v>136.80000000000001</v>
      </c>
      <c r="O1255" s="5">
        <f>M1255-N1255</f>
        <v>123.88949999999994</v>
      </c>
      <c r="P1255" s="2">
        <f>IFERROR(O1255/M1255,0)</f>
        <v>0.47523778287963253</v>
      </c>
      <c r="Q1255" s="4">
        <f>YEAR(SalesDataTable[[#This Row],[Order Date]])</f>
        <v>2026</v>
      </c>
      <c r="R1255" s="2" t="str">
        <f>"Q"&amp;ROUNDUP(MONTH(SalesDataTable[[#This Row],[Order Date]])/3,0)</f>
        <v>Q3</v>
      </c>
      <c r="S1255" s="3">
        <f>MONTH(SalesDataTable[[#This Row],[Order Date]])</f>
        <v>7</v>
      </c>
      <c r="T1255" s="2" t="str">
        <f>TEXT(SalesDataTable[[#This Row],[Order Date]],"mmm")</f>
        <v>Jul</v>
      </c>
    </row>
    <row r="1256" spans="1:20" ht="15.75" x14ac:dyDescent="0.25">
      <c r="A1256" s="9" t="s">
        <v>1505</v>
      </c>
      <c r="B1256" s="8">
        <v>46205</v>
      </c>
      <c r="C1256" s="7" t="s">
        <v>9</v>
      </c>
      <c r="D1256" s="7" t="s">
        <v>45</v>
      </c>
      <c r="E1256" s="7" t="s">
        <v>13</v>
      </c>
      <c r="F1256" s="7" t="s">
        <v>2</v>
      </c>
      <c r="G1256" s="7" t="s">
        <v>29</v>
      </c>
      <c r="H1256" s="7" t="s">
        <v>39</v>
      </c>
      <c r="I1256" s="3">
        <v>1</v>
      </c>
      <c r="J1256" s="5">
        <v>45.92</v>
      </c>
      <c r="K1256" s="6">
        <v>0.05</v>
      </c>
      <c r="L1256" s="5">
        <v>17.91</v>
      </c>
      <c r="M1256" s="5">
        <f>I1256*J1256*(1-K1256)</f>
        <v>43.624000000000002</v>
      </c>
      <c r="N1256" s="5">
        <f>I1256*L1256</f>
        <v>17.91</v>
      </c>
      <c r="O1256" s="5">
        <f>M1256-N1256</f>
        <v>25.714000000000002</v>
      </c>
      <c r="P1256" s="2">
        <f>IFERROR(O1256/M1256,0)</f>
        <v>0.58944617641665142</v>
      </c>
      <c r="Q1256" s="4">
        <f>YEAR(SalesDataTable[[#This Row],[Order Date]])</f>
        <v>2026</v>
      </c>
      <c r="R1256" s="2" t="str">
        <f>"Q"&amp;ROUNDUP(MONTH(SalesDataTable[[#This Row],[Order Date]])/3,0)</f>
        <v>Q3</v>
      </c>
      <c r="S1256" s="3">
        <f>MONTH(SalesDataTable[[#This Row],[Order Date]])</f>
        <v>7</v>
      </c>
      <c r="T1256" s="2" t="str">
        <f>TEXT(SalesDataTable[[#This Row],[Order Date]],"mmm")</f>
        <v>Jul</v>
      </c>
    </row>
    <row r="1257" spans="1:20" ht="15.75" x14ac:dyDescent="0.25">
      <c r="A1257" s="9" t="s">
        <v>1504</v>
      </c>
      <c r="B1257" s="8">
        <v>46206</v>
      </c>
      <c r="C1257" s="7" t="s">
        <v>15</v>
      </c>
      <c r="D1257" s="7" t="s">
        <v>51</v>
      </c>
      <c r="E1257" s="7" t="s">
        <v>13</v>
      </c>
      <c r="F1257" s="7" t="s">
        <v>2</v>
      </c>
      <c r="G1257" s="7" t="s">
        <v>34</v>
      </c>
      <c r="H1257" s="7" t="s">
        <v>74</v>
      </c>
      <c r="I1257" s="3">
        <v>1</v>
      </c>
      <c r="J1257" s="5">
        <v>36.01</v>
      </c>
      <c r="K1257" s="6">
        <v>0</v>
      </c>
      <c r="L1257" s="5">
        <v>14.11</v>
      </c>
      <c r="M1257" s="5">
        <f>I1257*J1257*(1-K1257)</f>
        <v>36.01</v>
      </c>
      <c r="N1257" s="5">
        <f>I1257*L1257</f>
        <v>14.11</v>
      </c>
      <c r="O1257" s="5">
        <f>M1257-N1257</f>
        <v>21.9</v>
      </c>
      <c r="P1257" s="2">
        <f>IFERROR(O1257/M1257,0)</f>
        <v>0.60816439877811723</v>
      </c>
      <c r="Q1257" s="4">
        <f>YEAR(SalesDataTable[[#This Row],[Order Date]])</f>
        <v>2026</v>
      </c>
      <c r="R1257" s="2" t="str">
        <f>"Q"&amp;ROUNDUP(MONTH(SalesDataTable[[#This Row],[Order Date]])/3,0)</f>
        <v>Q3</v>
      </c>
      <c r="S1257" s="3">
        <f>MONTH(SalesDataTable[[#This Row],[Order Date]])</f>
        <v>7</v>
      </c>
      <c r="T1257" s="2" t="str">
        <f>TEXT(SalesDataTable[[#This Row],[Order Date]],"mmm")</f>
        <v>Jul</v>
      </c>
    </row>
    <row r="1258" spans="1:20" ht="15.75" x14ac:dyDescent="0.25">
      <c r="A1258" s="9" t="s">
        <v>1503</v>
      </c>
      <c r="B1258" s="8">
        <v>46206</v>
      </c>
      <c r="C1258" s="7" t="s">
        <v>15</v>
      </c>
      <c r="D1258" s="7" t="s">
        <v>19</v>
      </c>
      <c r="E1258" s="7" t="s">
        <v>3</v>
      </c>
      <c r="F1258" s="7" t="s">
        <v>12</v>
      </c>
      <c r="G1258" s="7" t="s">
        <v>29</v>
      </c>
      <c r="H1258" s="7" t="s">
        <v>88</v>
      </c>
      <c r="I1258" s="3">
        <v>1</v>
      </c>
      <c r="J1258" s="5">
        <v>165.8</v>
      </c>
      <c r="K1258" s="6">
        <v>0.1</v>
      </c>
      <c r="L1258" s="5">
        <v>88.32</v>
      </c>
      <c r="M1258" s="5">
        <f>I1258*J1258*(1-K1258)</f>
        <v>149.22000000000003</v>
      </c>
      <c r="N1258" s="5">
        <f>I1258*L1258</f>
        <v>88.32</v>
      </c>
      <c r="O1258" s="5">
        <f>M1258-N1258</f>
        <v>60.900000000000034</v>
      </c>
      <c r="P1258" s="2">
        <f>IFERROR(O1258/M1258,0)</f>
        <v>0.40812223562525146</v>
      </c>
      <c r="Q1258" s="4">
        <f>YEAR(SalesDataTable[[#This Row],[Order Date]])</f>
        <v>2026</v>
      </c>
      <c r="R1258" s="2" t="str">
        <f>"Q"&amp;ROUNDUP(MONTH(SalesDataTable[[#This Row],[Order Date]])/3,0)</f>
        <v>Q3</v>
      </c>
      <c r="S1258" s="3">
        <f>MONTH(SalesDataTable[[#This Row],[Order Date]])</f>
        <v>7</v>
      </c>
      <c r="T1258" s="2" t="str">
        <f>TEXT(SalesDataTable[[#This Row],[Order Date]],"mmm")</f>
        <v>Jul</v>
      </c>
    </row>
    <row r="1259" spans="1:20" ht="15.75" x14ac:dyDescent="0.25">
      <c r="A1259" s="9" t="s">
        <v>1502</v>
      </c>
      <c r="B1259" s="8">
        <v>46206</v>
      </c>
      <c r="C1259" s="7" t="s">
        <v>5</v>
      </c>
      <c r="D1259" s="7" t="s">
        <v>66</v>
      </c>
      <c r="E1259" s="7" t="s">
        <v>60</v>
      </c>
      <c r="F1259" s="7" t="s">
        <v>12</v>
      </c>
      <c r="G1259" s="7" t="s">
        <v>34</v>
      </c>
      <c r="H1259" s="7" t="s">
        <v>83</v>
      </c>
      <c r="I1259" s="3">
        <v>5</v>
      </c>
      <c r="J1259" s="5">
        <v>40.36</v>
      </c>
      <c r="K1259" s="6">
        <v>0.15</v>
      </c>
      <c r="L1259" s="5">
        <v>14.57</v>
      </c>
      <c r="M1259" s="5">
        <f>I1259*J1259*(1-K1259)</f>
        <v>171.53</v>
      </c>
      <c r="N1259" s="5">
        <f>I1259*L1259</f>
        <v>72.849999999999994</v>
      </c>
      <c r="O1259" s="5">
        <f>M1259-N1259</f>
        <v>98.68</v>
      </c>
      <c r="P1259" s="2">
        <f>IFERROR(O1259/M1259,0)</f>
        <v>0.57529295167026184</v>
      </c>
      <c r="Q1259" s="4">
        <f>YEAR(SalesDataTable[[#This Row],[Order Date]])</f>
        <v>2026</v>
      </c>
      <c r="R1259" s="2" t="str">
        <f>"Q"&amp;ROUNDUP(MONTH(SalesDataTable[[#This Row],[Order Date]])/3,0)</f>
        <v>Q3</v>
      </c>
      <c r="S1259" s="3">
        <f>MONTH(SalesDataTable[[#This Row],[Order Date]])</f>
        <v>7</v>
      </c>
      <c r="T1259" s="2" t="str">
        <f>TEXT(SalesDataTable[[#This Row],[Order Date]],"mmm")</f>
        <v>Jul</v>
      </c>
    </row>
    <row r="1260" spans="1:20" ht="15.75" x14ac:dyDescent="0.25">
      <c r="A1260" s="9" t="s">
        <v>1501</v>
      </c>
      <c r="B1260" s="8">
        <v>46206</v>
      </c>
      <c r="C1260" s="7" t="s">
        <v>5</v>
      </c>
      <c r="D1260" s="7" t="s">
        <v>76</v>
      </c>
      <c r="E1260" s="7" t="s">
        <v>60</v>
      </c>
      <c r="F1260" s="7" t="s">
        <v>12</v>
      </c>
      <c r="G1260" s="7" t="s">
        <v>22</v>
      </c>
      <c r="H1260" s="7" t="s">
        <v>37</v>
      </c>
      <c r="I1260" s="3">
        <v>12</v>
      </c>
      <c r="J1260" s="5">
        <v>143.77000000000001</v>
      </c>
      <c r="K1260" s="6">
        <v>0.1</v>
      </c>
      <c r="L1260" s="5">
        <v>81.680000000000007</v>
      </c>
      <c r="M1260" s="5">
        <f>I1260*J1260*(1-K1260)</f>
        <v>1552.7160000000003</v>
      </c>
      <c r="N1260" s="5">
        <f>I1260*L1260</f>
        <v>980.16000000000008</v>
      </c>
      <c r="O1260" s="5">
        <f>M1260-N1260</f>
        <v>572.55600000000027</v>
      </c>
      <c r="P1260" s="2">
        <f>IFERROR(O1260/M1260,0)</f>
        <v>0.3687448316369511</v>
      </c>
      <c r="Q1260" s="4">
        <f>YEAR(SalesDataTable[[#This Row],[Order Date]])</f>
        <v>2026</v>
      </c>
      <c r="R1260" s="2" t="str">
        <f>"Q"&amp;ROUNDUP(MONTH(SalesDataTable[[#This Row],[Order Date]])/3,0)</f>
        <v>Q3</v>
      </c>
      <c r="S1260" s="3">
        <f>MONTH(SalesDataTable[[#This Row],[Order Date]])</f>
        <v>7</v>
      </c>
      <c r="T1260" s="2" t="str">
        <f>TEXT(SalesDataTable[[#This Row],[Order Date]],"mmm")</f>
        <v>Jul</v>
      </c>
    </row>
    <row r="1261" spans="1:20" ht="15.75" x14ac:dyDescent="0.25">
      <c r="A1261" s="9" t="s">
        <v>1500</v>
      </c>
      <c r="B1261" s="8">
        <v>46206</v>
      </c>
      <c r="C1261" s="7" t="s">
        <v>9</v>
      </c>
      <c r="D1261" s="7" t="s">
        <v>8</v>
      </c>
      <c r="E1261" s="7" t="s">
        <v>3</v>
      </c>
      <c r="F1261" s="7" t="s">
        <v>2</v>
      </c>
      <c r="G1261" s="7" t="s">
        <v>22</v>
      </c>
      <c r="H1261" s="7" t="s">
        <v>21</v>
      </c>
      <c r="I1261" s="3">
        <v>2</v>
      </c>
      <c r="J1261" s="5">
        <v>70.5</v>
      </c>
      <c r="K1261" s="6">
        <v>0</v>
      </c>
      <c r="L1261" s="5">
        <v>32.51</v>
      </c>
      <c r="M1261" s="5">
        <f>I1261*J1261*(1-K1261)</f>
        <v>141</v>
      </c>
      <c r="N1261" s="5">
        <f>I1261*L1261</f>
        <v>65.02</v>
      </c>
      <c r="O1261" s="5">
        <f>M1261-N1261</f>
        <v>75.98</v>
      </c>
      <c r="P1261" s="2">
        <f>IFERROR(O1261/M1261,0)</f>
        <v>0.53886524822695037</v>
      </c>
      <c r="Q1261" s="4">
        <f>YEAR(SalesDataTable[[#This Row],[Order Date]])</f>
        <v>2026</v>
      </c>
      <c r="R1261" s="2" t="str">
        <f>"Q"&amp;ROUNDUP(MONTH(SalesDataTable[[#This Row],[Order Date]])/3,0)</f>
        <v>Q3</v>
      </c>
      <c r="S1261" s="3">
        <f>MONTH(SalesDataTable[[#This Row],[Order Date]])</f>
        <v>7</v>
      </c>
      <c r="T1261" s="2" t="str">
        <f>TEXT(SalesDataTable[[#This Row],[Order Date]],"mmm")</f>
        <v>Jul</v>
      </c>
    </row>
    <row r="1262" spans="1:20" ht="15.75" x14ac:dyDescent="0.25">
      <c r="A1262" s="9" t="s">
        <v>1499</v>
      </c>
      <c r="B1262" s="8">
        <v>46206</v>
      </c>
      <c r="C1262" s="7" t="s">
        <v>9</v>
      </c>
      <c r="D1262" s="7" t="s">
        <v>47</v>
      </c>
      <c r="E1262" s="7" t="s">
        <v>3</v>
      </c>
      <c r="F1262" s="7" t="s">
        <v>2</v>
      </c>
      <c r="G1262" s="7" t="s">
        <v>22</v>
      </c>
      <c r="H1262" s="7" t="s">
        <v>92</v>
      </c>
      <c r="I1262" s="3">
        <v>2</v>
      </c>
      <c r="J1262" s="5">
        <v>152.88999999999999</v>
      </c>
      <c r="K1262" s="6">
        <v>0</v>
      </c>
      <c r="L1262" s="5">
        <v>81.34</v>
      </c>
      <c r="M1262" s="5">
        <f>I1262*J1262*(1-K1262)</f>
        <v>305.77999999999997</v>
      </c>
      <c r="N1262" s="5">
        <f>I1262*L1262</f>
        <v>162.68</v>
      </c>
      <c r="O1262" s="5">
        <f>M1262-N1262</f>
        <v>143.09999999999997</v>
      </c>
      <c r="P1262" s="2">
        <f>IFERROR(O1262/M1262,0)</f>
        <v>0.46798351756164558</v>
      </c>
      <c r="Q1262" s="4">
        <f>YEAR(SalesDataTable[[#This Row],[Order Date]])</f>
        <v>2026</v>
      </c>
      <c r="R1262" s="2" t="str">
        <f>"Q"&amp;ROUNDUP(MONTH(SalesDataTable[[#This Row],[Order Date]])/3,0)</f>
        <v>Q3</v>
      </c>
      <c r="S1262" s="3">
        <f>MONTH(SalesDataTable[[#This Row],[Order Date]])</f>
        <v>7</v>
      </c>
      <c r="T1262" s="2" t="str">
        <f>TEXT(SalesDataTable[[#This Row],[Order Date]],"mmm")</f>
        <v>Jul</v>
      </c>
    </row>
    <row r="1263" spans="1:20" ht="15.75" x14ac:dyDescent="0.25">
      <c r="A1263" s="9" t="s">
        <v>1498</v>
      </c>
      <c r="B1263" s="8">
        <v>46207</v>
      </c>
      <c r="C1263" s="7" t="s">
        <v>42</v>
      </c>
      <c r="D1263" s="7" t="s">
        <v>41</v>
      </c>
      <c r="E1263" s="7" t="s">
        <v>3</v>
      </c>
      <c r="F1263" s="7" t="s">
        <v>2</v>
      </c>
      <c r="G1263" s="7" t="s">
        <v>1</v>
      </c>
      <c r="H1263" s="7" t="s">
        <v>11</v>
      </c>
      <c r="I1263" s="3">
        <v>2</v>
      </c>
      <c r="J1263" s="5">
        <v>81.900000000000006</v>
      </c>
      <c r="K1263" s="6">
        <v>0</v>
      </c>
      <c r="L1263" s="5">
        <v>42.61</v>
      </c>
      <c r="M1263" s="5">
        <f>I1263*J1263*(1-K1263)</f>
        <v>163.80000000000001</v>
      </c>
      <c r="N1263" s="5">
        <f>I1263*L1263</f>
        <v>85.22</v>
      </c>
      <c r="O1263" s="5">
        <f>M1263-N1263</f>
        <v>78.580000000000013</v>
      </c>
      <c r="P1263" s="2">
        <f>IFERROR(O1263/M1263,0)</f>
        <v>0.47973137973137975</v>
      </c>
      <c r="Q1263" s="4">
        <f>YEAR(SalesDataTable[[#This Row],[Order Date]])</f>
        <v>2026</v>
      </c>
      <c r="R1263" s="2" t="str">
        <f>"Q"&amp;ROUNDUP(MONTH(SalesDataTable[[#This Row],[Order Date]])/3,0)</f>
        <v>Q3</v>
      </c>
      <c r="S1263" s="3">
        <f>MONTH(SalesDataTable[[#This Row],[Order Date]])</f>
        <v>7</v>
      </c>
      <c r="T1263" s="2" t="str">
        <f>TEXT(SalesDataTable[[#This Row],[Order Date]],"mmm")</f>
        <v>Jul</v>
      </c>
    </row>
    <row r="1264" spans="1:20" ht="15.75" x14ac:dyDescent="0.25">
      <c r="A1264" s="9" t="s">
        <v>1497</v>
      </c>
      <c r="B1264" s="8">
        <v>46207</v>
      </c>
      <c r="C1264" s="7" t="s">
        <v>5</v>
      </c>
      <c r="D1264" s="7" t="s">
        <v>4</v>
      </c>
      <c r="E1264" s="7" t="s">
        <v>13</v>
      </c>
      <c r="F1264" s="7" t="s">
        <v>2</v>
      </c>
      <c r="G1264" s="7" t="s">
        <v>1</v>
      </c>
      <c r="H1264" s="7" t="s">
        <v>7</v>
      </c>
      <c r="I1264" s="3">
        <v>1</v>
      </c>
      <c r="J1264" s="5">
        <v>103.58</v>
      </c>
      <c r="K1264" s="6">
        <v>0</v>
      </c>
      <c r="L1264" s="5">
        <v>51.94</v>
      </c>
      <c r="M1264" s="5">
        <f>I1264*J1264*(1-K1264)</f>
        <v>103.58</v>
      </c>
      <c r="N1264" s="5">
        <f>I1264*L1264</f>
        <v>51.94</v>
      </c>
      <c r="O1264" s="5">
        <f>M1264-N1264</f>
        <v>51.64</v>
      </c>
      <c r="P1264" s="2">
        <f>IFERROR(O1264/M1264,0)</f>
        <v>0.49855184398532537</v>
      </c>
      <c r="Q1264" s="4">
        <f>YEAR(SalesDataTable[[#This Row],[Order Date]])</f>
        <v>2026</v>
      </c>
      <c r="R1264" s="2" t="str">
        <f>"Q"&amp;ROUNDUP(MONTH(SalesDataTable[[#This Row],[Order Date]])/3,0)</f>
        <v>Q3</v>
      </c>
      <c r="S1264" s="3">
        <f>MONTH(SalesDataTable[[#This Row],[Order Date]])</f>
        <v>7</v>
      </c>
      <c r="T1264" s="2" t="str">
        <f>TEXT(SalesDataTable[[#This Row],[Order Date]],"mmm")</f>
        <v>Jul</v>
      </c>
    </row>
    <row r="1265" spans="1:20" ht="15.75" x14ac:dyDescent="0.25">
      <c r="A1265" s="9" t="s">
        <v>1496</v>
      </c>
      <c r="B1265" s="8">
        <v>46207</v>
      </c>
      <c r="C1265" s="7" t="s">
        <v>5</v>
      </c>
      <c r="D1265" s="7" t="s">
        <v>114</v>
      </c>
      <c r="E1265" s="7" t="s">
        <v>60</v>
      </c>
      <c r="F1265" s="7" t="s">
        <v>23</v>
      </c>
      <c r="G1265" s="7" t="s">
        <v>22</v>
      </c>
      <c r="H1265" s="7" t="s">
        <v>21</v>
      </c>
      <c r="I1265" s="3">
        <v>4</v>
      </c>
      <c r="J1265" s="5">
        <v>69.7</v>
      </c>
      <c r="K1265" s="6">
        <v>0.1</v>
      </c>
      <c r="L1265" s="5">
        <v>32.799999999999997</v>
      </c>
      <c r="M1265" s="5">
        <f>I1265*J1265*(1-K1265)</f>
        <v>250.92000000000002</v>
      </c>
      <c r="N1265" s="5">
        <f>I1265*L1265</f>
        <v>131.19999999999999</v>
      </c>
      <c r="O1265" s="5">
        <f>M1265-N1265</f>
        <v>119.72000000000003</v>
      </c>
      <c r="P1265" s="2">
        <f>IFERROR(O1265/M1265,0)</f>
        <v>0.47712418300653603</v>
      </c>
      <c r="Q1265" s="4">
        <f>YEAR(SalesDataTable[[#This Row],[Order Date]])</f>
        <v>2026</v>
      </c>
      <c r="R1265" s="2" t="str">
        <f>"Q"&amp;ROUNDUP(MONTH(SalesDataTable[[#This Row],[Order Date]])/3,0)</f>
        <v>Q3</v>
      </c>
      <c r="S1265" s="3">
        <f>MONTH(SalesDataTable[[#This Row],[Order Date]])</f>
        <v>7</v>
      </c>
      <c r="T1265" s="2" t="str">
        <f>TEXT(SalesDataTable[[#This Row],[Order Date]],"mmm")</f>
        <v>Jul</v>
      </c>
    </row>
    <row r="1266" spans="1:20" ht="15.75" x14ac:dyDescent="0.25">
      <c r="A1266" s="9" t="s">
        <v>1495</v>
      </c>
      <c r="B1266" s="8">
        <v>46207</v>
      </c>
      <c r="C1266" s="7" t="s">
        <v>9</v>
      </c>
      <c r="D1266" s="7" t="s">
        <v>8</v>
      </c>
      <c r="E1266" s="7" t="s">
        <v>3</v>
      </c>
      <c r="F1266" s="7" t="s">
        <v>12</v>
      </c>
      <c r="G1266" s="7" t="s">
        <v>34</v>
      </c>
      <c r="H1266" s="7" t="s">
        <v>83</v>
      </c>
      <c r="I1266" s="3">
        <v>1</v>
      </c>
      <c r="J1266" s="5">
        <v>40.549999999999997</v>
      </c>
      <c r="K1266" s="6">
        <v>0.05</v>
      </c>
      <c r="L1266" s="5">
        <v>14.44</v>
      </c>
      <c r="M1266" s="5">
        <f>I1266*J1266*(1-K1266)</f>
        <v>38.522499999999994</v>
      </c>
      <c r="N1266" s="5">
        <f>I1266*L1266</f>
        <v>14.44</v>
      </c>
      <c r="O1266" s="5">
        <f>M1266-N1266</f>
        <v>24.082499999999996</v>
      </c>
      <c r="P1266" s="2">
        <f>IFERROR(O1266/M1266,0)</f>
        <v>0.62515413070283599</v>
      </c>
      <c r="Q1266" s="4">
        <f>YEAR(SalesDataTable[[#This Row],[Order Date]])</f>
        <v>2026</v>
      </c>
      <c r="R1266" s="2" t="str">
        <f>"Q"&amp;ROUNDUP(MONTH(SalesDataTable[[#This Row],[Order Date]])/3,0)</f>
        <v>Q3</v>
      </c>
      <c r="S1266" s="3">
        <f>MONTH(SalesDataTable[[#This Row],[Order Date]])</f>
        <v>7</v>
      </c>
      <c r="T1266" s="2" t="str">
        <f>TEXT(SalesDataTable[[#This Row],[Order Date]],"mmm")</f>
        <v>Jul</v>
      </c>
    </row>
    <row r="1267" spans="1:20" ht="15.75" x14ac:dyDescent="0.25">
      <c r="A1267" s="9" t="s">
        <v>1494</v>
      </c>
      <c r="B1267" s="8">
        <v>46207</v>
      </c>
      <c r="C1267" s="7" t="s">
        <v>15</v>
      </c>
      <c r="D1267" s="7" t="s">
        <v>61</v>
      </c>
      <c r="E1267" s="7" t="s">
        <v>3</v>
      </c>
      <c r="F1267" s="7" t="s">
        <v>2</v>
      </c>
      <c r="G1267" s="7" t="s">
        <v>22</v>
      </c>
      <c r="H1267" s="7" t="s">
        <v>37</v>
      </c>
      <c r="I1267" s="3">
        <v>2</v>
      </c>
      <c r="J1267" s="5">
        <v>145.88999999999999</v>
      </c>
      <c r="K1267" s="6">
        <v>0</v>
      </c>
      <c r="L1267" s="5">
        <v>80.709999999999994</v>
      </c>
      <c r="M1267" s="5">
        <f>I1267*J1267*(1-K1267)</f>
        <v>291.77999999999997</v>
      </c>
      <c r="N1267" s="5">
        <f>I1267*L1267</f>
        <v>161.41999999999999</v>
      </c>
      <c r="O1267" s="5">
        <f>M1267-N1267</f>
        <v>130.35999999999999</v>
      </c>
      <c r="P1267" s="2">
        <f>IFERROR(O1267/M1267,0)</f>
        <v>0.4467749674412228</v>
      </c>
      <c r="Q1267" s="4">
        <f>YEAR(SalesDataTable[[#This Row],[Order Date]])</f>
        <v>2026</v>
      </c>
      <c r="R1267" s="2" t="str">
        <f>"Q"&amp;ROUNDUP(MONTH(SalesDataTable[[#This Row],[Order Date]])/3,0)</f>
        <v>Q3</v>
      </c>
      <c r="S1267" s="3">
        <f>MONTH(SalesDataTable[[#This Row],[Order Date]])</f>
        <v>7</v>
      </c>
      <c r="T1267" s="2" t="str">
        <f>TEXT(SalesDataTable[[#This Row],[Order Date]],"mmm")</f>
        <v>Jul</v>
      </c>
    </row>
    <row r="1268" spans="1:20" ht="15.75" x14ac:dyDescent="0.25">
      <c r="A1268" s="9" t="s">
        <v>1493</v>
      </c>
      <c r="B1268" s="8">
        <v>46207</v>
      </c>
      <c r="C1268" s="7" t="s">
        <v>15</v>
      </c>
      <c r="D1268" s="7" t="s">
        <v>19</v>
      </c>
      <c r="E1268" s="7" t="s">
        <v>3</v>
      </c>
      <c r="F1268" s="7" t="s">
        <v>23</v>
      </c>
      <c r="G1268" s="7" t="s">
        <v>29</v>
      </c>
      <c r="H1268" s="7" t="s">
        <v>88</v>
      </c>
      <c r="I1268" s="3">
        <v>1</v>
      </c>
      <c r="J1268" s="5">
        <v>163.25</v>
      </c>
      <c r="K1268" s="6">
        <v>0</v>
      </c>
      <c r="L1268" s="5">
        <v>89.71</v>
      </c>
      <c r="M1268" s="5">
        <f>I1268*J1268*(1-K1268)</f>
        <v>163.25</v>
      </c>
      <c r="N1268" s="5">
        <f>I1268*L1268</f>
        <v>89.71</v>
      </c>
      <c r="O1268" s="5">
        <f>M1268-N1268</f>
        <v>73.540000000000006</v>
      </c>
      <c r="P1268" s="2">
        <f>IFERROR(O1268/M1268,0)</f>
        <v>0.45047473200612559</v>
      </c>
      <c r="Q1268" s="4">
        <f>YEAR(SalesDataTable[[#This Row],[Order Date]])</f>
        <v>2026</v>
      </c>
      <c r="R1268" s="2" t="str">
        <f>"Q"&amp;ROUNDUP(MONTH(SalesDataTable[[#This Row],[Order Date]])/3,0)</f>
        <v>Q3</v>
      </c>
      <c r="S1268" s="3">
        <f>MONTH(SalesDataTable[[#This Row],[Order Date]])</f>
        <v>7</v>
      </c>
      <c r="T1268" s="2" t="str">
        <f>TEXT(SalesDataTable[[#This Row],[Order Date]],"mmm")</f>
        <v>Jul</v>
      </c>
    </row>
    <row r="1269" spans="1:20" ht="15.75" x14ac:dyDescent="0.25">
      <c r="A1269" s="9" t="s">
        <v>1492</v>
      </c>
      <c r="B1269" s="8">
        <v>46207</v>
      </c>
      <c r="C1269" s="7" t="s">
        <v>9</v>
      </c>
      <c r="D1269" s="7" t="s">
        <v>79</v>
      </c>
      <c r="E1269" s="7" t="s">
        <v>3</v>
      </c>
      <c r="F1269" s="7" t="s">
        <v>23</v>
      </c>
      <c r="G1269" s="7" t="s">
        <v>34</v>
      </c>
      <c r="H1269" s="7" t="s">
        <v>83</v>
      </c>
      <c r="I1269" s="3">
        <v>1</v>
      </c>
      <c r="J1269" s="5">
        <v>40.39</v>
      </c>
      <c r="K1269" s="6">
        <v>0.1</v>
      </c>
      <c r="L1269" s="5">
        <v>14.38</v>
      </c>
      <c r="M1269" s="5">
        <f>I1269*J1269*(1-K1269)</f>
        <v>36.350999999999999</v>
      </c>
      <c r="N1269" s="5">
        <f>I1269*L1269</f>
        <v>14.38</v>
      </c>
      <c r="O1269" s="5">
        <f>M1269-N1269</f>
        <v>21.970999999999997</v>
      </c>
      <c r="P1269" s="2">
        <f>IFERROR(O1269/M1269,0)</f>
        <v>0.60441253335534095</v>
      </c>
      <c r="Q1269" s="4">
        <f>YEAR(SalesDataTable[[#This Row],[Order Date]])</f>
        <v>2026</v>
      </c>
      <c r="R1269" s="2" t="str">
        <f>"Q"&amp;ROUNDUP(MONTH(SalesDataTable[[#This Row],[Order Date]])/3,0)</f>
        <v>Q3</v>
      </c>
      <c r="S1269" s="3">
        <f>MONTH(SalesDataTable[[#This Row],[Order Date]])</f>
        <v>7</v>
      </c>
      <c r="T1269" s="2" t="str">
        <f>TEXT(SalesDataTable[[#This Row],[Order Date]],"mmm")</f>
        <v>Jul</v>
      </c>
    </row>
    <row r="1270" spans="1:20" ht="15.75" x14ac:dyDescent="0.25">
      <c r="A1270" s="9" t="s">
        <v>1491</v>
      </c>
      <c r="B1270" s="8">
        <v>46207</v>
      </c>
      <c r="C1270" s="7" t="s">
        <v>42</v>
      </c>
      <c r="D1270" s="7" t="s">
        <v>41</v>
      </c>
      <c r="E1270" s="7" t="s">
        <v>13</v>
      </c>
      <c r="F1270" s="7" t="s">
        <v>23</v>
      </c>
      <c r="G1270" s="7" t="s">
        <v>26</v>
      </c>
      <c r="H1270" s="7" t="s">
        <v>25</v>
      </c>
      <c r="I1270" s="3">
        <v>1</v>
      </c>
      <c r="J1270" s="5">
        <v>200.22</v>
      </c>
      <c r="K1270" s="6">
        <v>0</v>
      </c>
      <c r="L1270" s="5">
        <v>104.38</v>
      </c>
      <c r="M1270" s="5">
        <f>I1270*J1270*(1-K1270)</f>
        <v>200.22</v>
      </c>
      <c r="N1270" s="5">
        <f>I1270*L1270</f>
        <v>104.38</v>
      </c>
      <c r="O1270" s="5">
        <f>M1270-N1270</f>
        <v>95.84</v>
      </c>
      <c r="P1270" s="2">
        <f>IFERROR(O1270/M1270,0)</f>
        <v>0.47867345919488563</v>
      </c>
      <c r="Q1270" s="4">
        <f>YEAR(SalesDataTable[[#This Row],[Order Date]])</f>
        <v>2026</v>
      </c>
      <c r="R1270" s="2" t="str">
        <f>"Q"&amp;ROUNDUP(MONTH(SalesDataTable[[#This Row],[Order Date]])/3,0)</f>
        <v>Q3</v>
      </c>
      <c r="S1270" s="3">
        <f>MONTH(SalesDataTable[[#This Row],[Order Date]])</f>
        <v>7</v>
      </c>
      <c r="T1270" s="2" t="str">
        <f>TEXT(SalesDataTable[[#This Row],[Order Date]],"mmm")</f>
        <v>Jul</v>
      </c>
    </row>
    <row r="1271" spans="1:20" ht="15.75" x14ac:dyDescent="0.25">
      <c r="A1271" s="9" t="s">
        <v>1490</v>
      </c>
      <c r="B1271" s="8">
        <v>46207</v>
      </c>
      <c r="C1271" s="7" t="s">
        <v>9</v>
      </c>
      <c r="D1271" s="7" t="s">
        <v>30</v>
      </c>
      <c r="E1271" s="7" t="s">
        <v>3</v>
      </c>
      <c r="F1271" s="7" t="s">
        <v>23</v>
      </c>
      <c r="G1271" s="7" t="s">
        <v>29</v>
      </c>
      <c r="H1271" s="7" t="s">
        <v>88</v>
      </c>
      <c r="I1271" s="3">
        <v>1</v>
      </c>
      <c r="J1271" s="5">
        <v>164.78</v>
      </c>
      <c r="K1271" s="6">
        <v>0.1</v>
      </c>
      <c r="L1271" s="5">
        <v>88.72</v>
      </c>
      <c r="M1271" s="5">
        <f>I1271*J1271*(1-K1271)</f>
        <v>148.30199999999999</v>
      </c>
      <c r="N1271" s="5">
        <f>I1271*L1271</f>
        <v>88.72</v>
      </c>
      <c r="O1271" s="5">
        <f>M1271-N1271</f>
        <v>59.581999999999994</v>
      </c>
      <c r="P1271" s="2">
        <f>IFERROR(O1271/M1271,0)</f>
        <v>0.4017612709201494</v>
      </c>
      <c r="Q1271" s="4">
        <f>YEAR(SalesDataTable[[#This Row],[Order Date]])</f>
        <v>2026</v>
      </c>
      <c r="R1271" s="2" t="str">
        <f>"Q"&amp;ROUNDUP(MONTH(SalesDataTable[[#This Row],[Order Date]])/3,0)</f>
        <v>Q3</v>
      </c>
      <c r="S1271" s="3">
        <f>MONTH(SalesDataTable[[#This Row],[Order Date]])</f>
        <v>7</v>
      </c>
      <c r="T1271" s="2" t="str">
        <f>TEXT(SalesDataTable[[#This Row],[Order Date]],"mmm")</f>
        <v>Jul</v>
      </c>
    </row>
    <row r="1272" spans="1:20" ht="15.75" x14ac:dyDescent="0.25">
      <c r="A1272" s="9" t="s">
        <v>1489</v>
      </c>
      <c r="B1272" s="8">
        <v>46207</v>
      </c>
      <c r="C1272" s="7" t="s">
        <v>9</v>
      </c>
      <c r="D1272" s="7" t="s">
        <v>47</v>
      </c>
      <c r="E1272" s="7" t="s">
        <v>3</v>
      </c>
      <c r="F1272" s="7" t="s">
        <v>23</v>
      </c>
      <c r="G1272" s="7" t="s">
        <v>22</v>
      </c>
      <c r="H1272" s="7" t="s">
        <v>37</v>
      </c>
      <c r="I1272" s="3">
        <v>4</v>
      </c>
      <c r="J1272" s="5">
        <v>142.86000000000001</v>
      </c>
      <c r="K1272" s="6">
        <v>0</v>
      </c>
      <c r="L1272" s="5">
        <v>81.62</v>
      </c>
      <c r="M1272" s="5">
        <f>I1272*J1272*(1-K1272)</f>
        <v>571.44000000000005</v>
      </c>
      <c r="N1272" s="5">
        <f>I1272*L1272</f>
        <v>326.48</v>
      </c>
      <c r="O1272" s="5">
        <f>M1272-N1272</f>
        <v>244.96000000000004</v>
      </c>
      <c r="P1272" s="2">
        <f>IFERROR(O1272/M1272,0)</f>
        <v>0.42867142657146862</v>
      </c>
      <c r="Q1272" s="4">
        <f>YEAR(SalesDataTable[[#This Row],[Order Date]])</f>
        <v>2026</v>
      </c>
      <c r="R1272" s="2" t="str">
        <f>"Q"&amp;ROUNDUP(MONTH(SalesDataTable[[#This Row],[Order Date]])/3,0)</f>
        <v>Q3</v>
      </c>
      <c r="S1272" s="3">
        <f>MONTH(SalesDataTable[[#This Row],[Order Date]])</f>
        <v>7</v>
      </c>
      <c r="T1272" s="2" t="str">
        <f>TEXT(SalesDataTable[[#This Row],[Order Date]],"mmm")</f>
        <v>Jul</v>
      </c>
    </row>
    <row r="1273" spans="1:20" ht="15.75" x14ac:dyDescent="0.25">
      <c r="A1273" s="9" t="s">
        <v>1488</v>
      </c>
      <c r="B1273" s="8">
        <v>46208</v>
      </c>
      <c r="C1273" s="7" t="s">
        <v>15</v>
      </c>
      <c r="D1273" s="7" t="s">
        <v>19</v>
      </c>
      <c r="E1273" s="7" t="s">
        <v>18</v>
      </c>
      <c r="F1273" s="7" t="s">
        <v>12</v>
      </c>
      <c r="G1273" s="7" t="s">
        <v>1</v>
      </c>
      <c r="H1273" s="7" t="s">
        <v>17</v>
      </c>
      <c r="I1273" s="3">
        <v>1</v>
      </c>
      <c r="J1273" s="5">
        <v>41.18</v>
      </c>
      <c r="K1273" s="6">
        <v>0</v>
      </c>
      <c r="L1273" s="5">
        <v>16.25</v>
      </c>
      <c r="M1273" s="5">
        <f>I1273*J1273*(1-K1273)</f>
        <v>41.18</v>
      </c>
      <c r="N1273" s="5">
        <f>I1273*L1273</f>
        <v>16.25</v>
      </c>
      <c r="O1273" s="5">
        <f>M1273-N1273</f>
        <v>24.93</v>
      </c>
      <c r="P1273" s="2">
        <f>IFERROR(O1273/M1273,0)</f>
        <v>0.6053909664885867</v>
      </c>
      <c r="Q1273" s="4">
        <f>YEAR(SalesDataTable[[#This Row],[Order Date]])</f>
        <v>2026</v>
      </c>
      <c r="R1273" s="2" t="str">
        <f>"Q"&amp;ROUNDUP(MONTH(SalesDataTable[[#This Row],[Order Date]])/3,0)</f>
        <v>Q3</v>
      </c>
      <c r="S1273" s="3">
        <f>MONTH(SalesDataTable[[#This Row],[Order Date]])</f>
        <v>7</v>
      </c>
      <c r="T1273" s="2" t="str">
        <f>TEXT(SalesDataTable[[#This Row],[Order Date]],"mmm")</f>
        <v>Jul</v>
      </c>
    </row>
    <row r="1274" spans="1:20" ht="15.75" x14ac:dyDescent="0.25">
      <c r="A1274" s="9" t="s">
        <v>1487</v>
      </c>
      <c r="B1274" s="8">
        <v>46208</v>
      </c>
      <c r="C1274" s="7" t="s">
        <v>9</v>
      </c>
      <c r="D1274" s="7" t="s">
        <v>45</v>
      </c>
      <c r="E1274" s="7" t="s">
        <v>60</v>
      </c>
      <c r="F1274" s="7" t="s">
        <v>12</v>
      </c>
      <c r="G1274" s="7" t="s">
        <v>34</v>
      </c>
      <c r="H1274" s="7" t="s">
        <v>74</v>
      </c>
      <c r="I1274" s="3">
        <v>12</v>
      </c>
      <c r="J1274" s="5">
        <v>35.81</v>
      </c>
      <c r="K1274" s="6">
        <v>0.15</v>
      </c>
      <c r="L1274" s="5">
        <v>14.29</v>
      </c>
      <c r="M1274" s="5">
        <f>I1274*J1274*(1-K1274)</f>
        <v>365.262</v>
      </c>
      <c r="N1274" s="5">
        <f>I1274*L1274</f>
        <v>171.48</v>
      </c>
      <c r="O1274" s="5">
        <f>M1274-N1274</f>
        <v>193.78200000000001</v>
      </c>
      <c r="P1274" s="2">
        <f>IFERROR(O1274/M1274,0)</f>
        <v>0.53052877112866936</v>
      </c>
      <c r="Q1274" s="4">
        <f>YEAR(SalesDataTable[[#This Row],[Order Date]])</f>
        <v>2026</v>
      </c>
      <c r="R1274" s="2" t="str">
        <f>"Q"&amp;ROUNDUP(MONTH(SalesDataTable[[#This Row],[Order Date]])/3,0)</f>
        <v>Q3</v>
      </c>
      <c r="S1274" s="3">
        <f>MONTH(SalesDataTable[[#This Row],[Order Date]])</f>
        <v>7</v>
      </c>
      <c r="T1274" s="2" t="str">
        <f>TEXT(SalesDataTable[[#This Row],[Order Date]],"mmm")</f>
        <v>Jul</v>
      </c>
    </row>
    <row r="1275" spans="1:20" ht="15.75" x14ac:dyDescent="0.25">
      <c r="A1275" s="9" t="s">
        <v>1486</v>
      </c>
      <c r="B1275" s="8">
        <v>46208</v>
      </c>
      <c r="C1275" s="7" t="s">
        <v>9</v>
      </c>
      <c r="D1275" s="7" t="s">
        <v>47</v>
      </c>
      <c r="E1275" s="7" t="s">
        <v>13</v>
      </c>
      <c r="F1275" s="7" t="s">
        <v>2</v>
      </c>
      <c r="G1275" s="7" t="s">
        <v>26</v>
      </c>
      <c r="H1275" s="7" t="s">
        <v>56</v>
      </c>
      <c r="I1275" s="3">
        <v>3</v>
      </c>
      <c r="J1275" s="5">
        <v>345.42</v>
      </c>
      <c r="K1275" s="6">
        <v>0</v>
      </c>
      <c r="L1275" s="5">
        <v>198.69</v>
      </c>
      <c r="M1275" s="5">
        <f>I1275*J1275*(1-K1275)</f>
        <v>1036.26</v>
      </c>
      <c r="N1275" s="5">
        <f>I1275*L1275</f>
        <v>596.06999999999994</v>
      </c>
      <c r="O1275" s="5">
        <f>M1275-N1275</f>
        <v>440.19000000000005</v>
      </c>
      <c r="P1275" s="2">
        <f>IFERROR(O1275/M1275,0)</f>
        <v>0.42478721556366167</v>
      </c>
      <c r="Q1275" s="4">
        <f>YEAR(SalesDataTable[[#This Row],[Order Date]])</f>
        <v>2026</v>
      </c>
      <c r="R1275" s="2" t="str">
        <f>"Q"&amp;ROUNDUP(MONTH(SalesDataTable[[#This Row],[Order Date]])/3,0)</f>
        <v>Q3</v>
      </c>
      <c r="S1275" s="3">
        <f>MONTH(SalesDataTable[[#This Row],[Order Date]])</f>
        <v>7</v>
      </c>
      <c r="T1275" s="2" t="str">
        <f>TEXT(SalesDataTable[[#This Row],[Order Date]],"mmm")</f>
        <v>Jul</v>
      </c>
    </row>
    <row r="1276" spans="1:20" ht="15.75" x14ac:dyDescent="0.25">
      <c r="A1276" s="9" t="s">
        <v>1485</v>
      </c>
      <c r="B1276" s="8">
        <v>46208</v>
      </c>
      <c r="C1276" s="7" t="s">
        <v>15</v>
      </c>
      <c r="D1276" s="7" t="s">
        <v>61</v>
      </c>
      <c r="E1276" s="7" t="s">
        <v>3</v>
      </c>
      <c r="F1276" s="7" t="s">
        <v>23</v>
      </c>
      <c r="G1276" s="7" t="s">
        <v>1</v>
      </c>
      <c r="H1276" s="7" t="s">
        <v>7</v>
      </c>
      <c r="I1276" s="3">
        <v>4</v>
      </c>
      <c r="J1276" s="5">
        <v>101.66</v>
      </c>
      <c r="K1276" s="6">
        <v>0.1</v>
      </c>
      <c r="L1276" s="5">
        <v>51.55</v>
      </c>
      <c r="M1276" s="5">
        <f>I1276*J1276*(1-K1276)</f>
        <v>365.976</v>
      </c>
      <c r="N1276" s="5">
        <f>I1276*L1276</f>
        <v>206.2</v>
      </c>
      <c r="O1276" s="5">
        <f>M1276-N1276</f>
        <v>159.77600000000001</v>
      </c>
      <c r="P1276" s="2">
        <f>IFERROR(O1276/M1276,0)</f>
        <v>0.43657507596126527</v>
      </c>
      <c r="Q1276" s="4">
        <f>YEAR(SalesDataTable[[#This Row],[Order Date]])</f>
        <v>2026</v>
      </c>
      <c r="R1276" s="2" t="str">
        <f>"Q"&amp;ROUNDUP(MONTH(SalesDataTable[[#This Row],[Order Date]])/3,0)</f>
        <v>Q3</v>
      </c>
      <c r="S1276" s="3">
        <f>MONTH(SalesDataTable[[#This Row],[Order Date]])</f>
        <v>7</v>
      </c>
      <c r="T1276" s="2" t="str">
        <f>TEXT(SalesDataTable[[#This Row],[Order Date]],"mmm")</f>
        <v>Jul</v>
      </c>
    </row>
    <row r="1277" spans="1:20" ht="15.75" x14ac:dyDescent="0.25">
      <c r="A1277" s="9" t="s">
        <v>1484</v>
      </c>
      <c r="B1277" s="8">
        <v>46208</v>
      </c>
      <c r="C1277" s="7" t="s">
        <v>15</v>
      </c>
      <c r="D1277" s="7" t="s">
        <v>19</v>
      </c>
      <c r="E1277" s="7" t="s">
        <v>3</v>
      </c>
      <c r="F1277" s="7" t="s">
        <v>12</v>
      </c>
      <c r="G1277" s="7" t="s">
        <v>22</v>
      </c>
      <c r="H1277" s="7" t="s">
        <v>37</v>
      </c>
      <c r="I1277" s="3">
        <v>3</v>
      </c>
      <c r="J1277" s="5">
        <v>146.88999999999999</v>
      </c>
      <c r="K1277" s="6">
        <v>0</v>
      </c>
      <c r="L1277" s="5">
        <v>77.650000000000006</v>
      </c>
      <c r="M1277" s="5">
        <f>I1277*J1277*(1-K1277)</f>
        <v>440.66999999999996</v>
      </c>
      <c r="N1277" s="5">
        <f>I1277*L1277</f>
        <v>232.95000000000002</v>
      </c>
      <c r="O1277" s="5">
        <f>M1277-N1277</f>
        <v>207.71999999999994</v>
      </c>
      <c r="P1277" s="2">
        <f>IFERROR(O1277/M1277,0)</f>
        <v>0.47137313636054179</v>
      </c>
      <c r="Q1277" s="4">
        <f>YEAR(SalesDataTable[[#This Row],[Order Date]])</f>
        <v>2026</v>
      </c>
      <c r="R1277" s="2" t="str">
        <f>"Q"&amp;ROUNDUP(MONTH(SalesDataTable[[#This Row],[Order Date]])/3,0)</f>
        <v>Q3</v>
      </c>
      <c r="S1277" s="3">
        <f>MONTH(SalesDataTable[[#This Row],[Order Date]])</f>
        <v>7</v>
      </c>
      <c r="T1277" s="2" t="str">
        <f>TEXT(SalesDataTable[[#This Row],[Order Date]],"mmm")</f>
        <v>Jul</v>
      </c>
    </row>
    <row r="1278" spans="1:20" ht="15.75" x14ac:dyDescent="0.25">
      <c r="A1278" s="9" t="s">
        <v>1483</v>
      </c>
      <c r="B1278" s="8">
        <v>46208</v>
      </c>
      <c r="C1278" s="7" t="s">
        <v>15</v>
      </c>
      <c r="D1278" s="7" t="s">
        <v>19</v>
      </c>
      <c r="E1278" s="7" t="s">
        <v>18</v>
      </c>
      <c r="F1278" s="7" t="s">
        <v>23</v>
      </c>
      <c r="G1278" s="7" t="s">
        <v>29</v>
      </c>
      <c r="H1278" s="7" t="s">
        <v>88</v>
      </c>
      <c r="I1278" s="3">
        <v>2</v>
      </c>
      <c r="J1278" s="5">
        <v>161.21</v>
      </c>
      <c r="K1278" s="6">
        <v>0</v>
      </c>
      <c r="L1278" s="5">
        <v>85.2</v>
      </c>
      <c r="M1278" s="5">
        <f>I1278*J1278*(1-K1278)</f>
        <v>322.42</v>
      </c>
      <c r="N1278" s="5">
        <f>I1278*L1278</f>
        <v>170.4</v>
      </c>
      <c r="O1278" s="5">
        <f>M1278-N1278</f>
        <v>152.02000000000001</v>
      </c>
      <c r="P1278" s="2">
        <f>IFERROR(O1278/M1278,0)</f>
        <v>0.47149680540909372</v>
      </c>
      <c r="Q1278" s="4">
        <f>YEAR(SalesDataTable[[#This Row],[Order Date]])</f>
        <v>2026</v>
      </c>
      <c r="R1278" s="2" t="str">
        <f>"Q"&amp;ROUNDUP(MONTH(SalesDataTable[[#This Row],[Order Date]])/3,0)</f>
        <v>Q3</v>
      </c>
      <c r="S1278" s="3">
        <f>MONTH(SalesDataTable[[#This Row],[Order Date]])</f>
        <v>7</v>
      </c>
      <c r="T1278" s="2" t="str">
        <f>TEXT(SalesDataTable[[#This Row],[Order Date]],"mmm")</f>
        <v>Jul</v>
      </c>
    </row>
    <row r="1279" spans="1:20" ht="15.75" x14ac:dyDescent="0.25">
      <c r="A1279" s="9" t="s">
        <v>1482</v>
      </c>
      <c r="B1279" s="8">
        <v>46208</v>
      </c>
      <c r="C1279" s="7" t="s">
        <v>15</v>
      </c>
      <c r="D1279" s="7" t="s">
        <v>61</v>
      </c>
      <c r="E1279" s="7" t="s">
        <v>13</v>
      </c>
      <c r="F1279" s="7" t="s">
        <v>2</v>
      </c>
      <c r="G1279" s="7" t="s">
        <v>22</v>
      </c>
      <c r="H1279" s="7" t="s">
        <v>21</v>
      </c>
      <c r="I1279" s="3">
        <v>2</v>
      </c>
      <c r="J1279" s="5">
        <v>71.27</v>
      </c>
      <c r="K1279" s="6">
        <v>0.05</v>
      </c>
      <c r="L1279" s="5">
        <v>32.85</v>
      </c>
      <c r="M1279" s="5">
        <f>I1279*J1279*(1-K1279)</f>
        <v>135.41299999999998</v>
      </c>
      <c r="N1279" s="5">
        <f>I1279*L1279</f>
        <v>65.7</v>
      </c>
      <c r="O1279" s="5">
        <f>M1279-N1279</f>
        <v>69.71299999999998</v>
      </c>
      <c r="P1279" s="2">
        <f>IFERROR(O1279/M1279,0)</f>
        <v>0.5148176319851121</v>
      </c>
      <c r="Q1279" s="4">
        <f>YEAR(SalesDataTable[[#This Row],[Order Date]])</f>
        <v>2026</v>
      </c>
      <c r="R1279" s="2" t="str">
        <f>"Q"&amp;ROUNDUP(MONTH(SalesDataTable[[#This Row],[Order Date]])/3,0)</f>
        <v>Q3</v>
      </c>
      <c r="S1279" s="3">
        <f>MONTH(SalesDataTable[[#This Row],[Order Date]])</f>
        <v>7</v>
      </c>
      <c r="T1279" s="2" t="str">
        <f>TEXT(SalesDataTable[[#This Row],[Order Date]],"mmm")</f>
        <v>Jul</v>
      </c>
    </row>
    <row r="1280" spans="1:20" ht="15.75" x14ac:dyDescent="0.25">
      <c r="A1280" s="9" t="s">
        <v>1481</v>
      </c>
      <c r="B1280" s="8">
        <v>46208</v>
      </c>
      <c r="C1280" s="7" t="s">
        <v>42</v>
      </c>
      <c r="D1280" s="7" t="s">
        <v>119</v>
      </c>
      <c r="E1280" s="7" t="s">
        <v>13</v>
      </c>
      <c r="F1280" s="7" t="s">
        <v>23</v>
      </c>
      <c r="G1280" s="7" t="s">
        <v>34</v>
      </c>
      <c r="H1280" s="7" t="s">
        <v>33</v>
      </c>
      <c r="I1280" s="3">
        <v>3</v>
      </c>
      <c r="J1280" s="5">
        <v>50.16</v>
      </c>
      <c r="K1280" s="6">
        <v>0.05</v>
      </c>
      <c r="L1280" s="5">
        <v>22.24</v>
      </c>
      <c r="M1280" s="5">
        <f>I1280*J1280*(1-K1280)</f>
        <v>142.95599999999999</v>
      </c>
      <c r="N1280" s="5">
        <f>I1280*L1280</f>
        <v>66.72</v>
      </c>
      <c r="O1280" s="5">
        <f>M1280-N1280</f>
        <v>76.23599999999999</v>
      </c>
      <c r="P1280" s="2">
        <f>IFERROR(O1280/M1280,0)</f>
        <v>0.53328296818601528</v>
      </c>
      <c r="Q1280" s="4">
        <f>YEAR(SalesDataTable[[#This Row],[Order Date]])</f>
        <v>2026</v>
      </c>
      <c r="R1280" s="2" t="str">
        <f>"Q"&amp;ROUNDUP(MONTH(SalesDataTable[[#This Row],[Order Date]])/3,0)</f>
        <v>Q3</v>
      </c>
      <c r="S1280" s="3">
        <f>MONTH(SalesDataTable[[#This Row],[Order Date]])</f>
        <v>7</v>
      </c>
      <c r="T1280" s="2" t="str">
        <f>TEXT(SalesDataTable[[#This Row],[Order Date]],"mmm")</f>
        <v>Jul</v>
      </c>
    </row>
    <row r="1281" spans="1:20" ht="15.75" x14ac:dyDescent="0.25">
      <c r="A1281" s="9" t="s">
        <v>1480</v>
      </c>
      <c r="B1281" s="8">
        <v>46208</v>
      </c>
      <c r="C1281" s="7" t="s">
        <v>15</v>
      </c>
      <c r="D1281" s="7" t="s">
        <v>51</v>
      </c>
      <c r="E1281" s="7" t="s">
        <v>18</v>
      </c>
      <c r="F1281" s="7" t="s">
        <v>2</v>
      </c>
      <c r="G1281" s="7" t="s">
        <v>22</v>
      </c>
      <c r="H1281" s="7" t="s">
        <v>37</v>
      </c>
      <c r="I1281" s="3">
        <v>1</v>
      </c>
      <c r="J1281" s="5">
        <v>145.37</v>
      </c>
      <c r="K1281" s="6">
        <v>0.05</v>
      </c>
      <c r="L1281" s="5">
        <v>81.02</v>
      </c>
      <c r="M1281" s="5">
        <f>I1281*J1281*(1-K1281)</f>
        <v>138.10149999999999</v>
      </c>
      <c r="N1281" s="5">
        <f>I1281*L1281</f>
        <v>81.02</v>
      </c>
      <c r="O1281" s="5">
        <f>M1281-N1281</f>
        <v>57.081499999999991</v>
      </c>
      <c r="P1281" s="2">
        <f>IFERROR(O1281/M1281,0)</f>
        <v>0.41333005072356199</v>
      </c>
      <c r="Q1281" s="4">
        <f>YEAR(SalesDataTable[[#This Row],[Order Date]])</f>
        <v>2026</v>
      </c>
      <c r="R1281" s="2" t="str">
        <f>"Q"&amp;ROUNDUP(MONTH(SalesDataTable[[#This Row],[Order Date]])/3,0)</f>
        <v>Q3</v>
      </c>
      <c r="S1281" s="3">
        <f>MONTH(SalesDataTable[[#This Row],[Order Date]])</f>
        <v>7</v>
      </c>
      <c r="T1281" s="2" t="str">
        <f>TEXT(SalesDataTable[[#This Row],[Order Date]],"mmm")</f>
        <v>Jul</v>
      </c>
    </row>
    <row r="1282" spans="1:20" ht="15.75" x14ac:dyDescent="0.25">
      <c r="A1282" s="9" t="s">
        <v>1479</v>
      </c>
      <c r="B1282" s="8">
        <v>46208</v>
      </c>
      <c r="C1282" s="7" t="s">
        <v>15</v>
      </c>
      <c r="D1282" s="7" t="s">
        <v>14</v>
      </c>
      <c r="E1282" s="7" t="s">
        <v>13</v>
      </c>
      <c r="F1282" s="7" t="s">
        <v>2</v>
      </c>
      <c r="G1282" s="7" t="s">
        <v>29</v>
      </c>
      <c r="H1282" s="7" t="s">
        <v>39</v>
      </c>
      <c r="I1282" s="3">
        <v>2</v>
      </c>
      <c r="J1282" s="5">
        <v>47.1</v>
      </c>
      <c r="K1282" s="6">
        <v>0</v>
      </c>
      <c r="L1282" s="5">
        <v>17.920000000000002</v>
      </c>
      <c r="M1282" s="5">
        <f>I1282*J1282*(1-K1282)</f>
        <v>94.2</v>
      </c>
      <c r="N1282" s="5">
        <f>I1282*L1282</f>
        <v>35.840000000000003</v>
      </c>
      <c r="O1282" s="5">
        <f>M1282-N1282</f>
        <v>58.36</v>
      </c>
      <c r="P1282" s="2">
        <f>IFERROR(O1282/M1282,0)</f>
        <v>0.6195329087048832</v>
      </c>
      <c r="Q1282" s="4">
        <f>YEAR(SalesDataTable[[#This Row],[Order Date]])</f>
        <v>2026</v>
      </c>
      <c r="R1282" s="2" t="str">
        <f>"Q"&amp;ROUNDUP(MONTH(SalesDataTable[[#This Row],[Order Date]])/3,0)</f>
        <v>Q3</v>
      </c>
      <c r="S1282" s="3">
        <f>MONTH(SalesDataTable[[#This Row],[Order Date]])</f>
        <v>7</v>
      </c>
      <c r="T1282" s="2" t="str">
        <f>TEXT(SalesDataTable[[#This Row],[Order Date]],"mmm")</f>
        <v>Jul</v>
      </c>
    </row>
    <row r="1283" spans="1:20" ht="15.75" x14ac:dyDescent="0.25">
      <c r="A1283" s="9" t="s">
        <v>1478</v>
      </c>
      <c r="B1283" s="8">
        <v>46208</v>
      </c>
      <c r="C1283" s="7" t="s">
        <v>15</v>
      </c>
      <c r="D1283" s="7" t="s">
        <v>19</v>
      </c>
      <c r="E1283" s="7" t="s">
        <v>60</v>
      </c>
      <c r="F1283" s="7" t="s">
        <v>12</v>
      </c>
      <c r="G1283" s="7" t="s">
        <v>22</v>
      </c>
      <c r="H1283" s="7" t="s">
        <v>92</v>
      </c>
      <c r="I1283" s="3">
        <v>5</v>
      </c>
      <c r="J1283" s="5">
        <v>155.09</v>
      </c>
      <c r="K1283" s="6">
        <v>0.1</v>
      </c>
      <c r="L1283" s="5">
        <v>78.52</v>
      </c>
      <c r="M1283" s="5">
        <f>I1283*J1283*(1-K1283)</f>
        <v>697.90500000000009</v>
      </c>
      <c r="N1283" s="5">
        <f>I1283*L1283</f>
        <v>392.59999999999997</v>
      </c>
      <c r="O1283" s="5">
        <f>M1283-N1283</f>
        <v>305.30500000000012</v>
      </c>
      <c r="P1283" s="2">
        <f>IFERROR(O1283/M1283,0)</f>
        <v>0.43745925305020034</v>
      </c>
      <c r="Q1283" s="4">
        <f>YEAR(SalesDataTable[[#This Row],[Order Date]])</f>
        <v>2026</v>
      </c>
      <c r="R1283" s="2" t="str">
        <f>"Q"&amp;ROUNDUP(MONTH(SalesDataTable[[#This Row],[Order Date]])/3,0)</f>
        <v>Q3</v>
      </c>
      <c r="S1283" s="3">
        <f>MONTH(SalesDataTable[[#This Row],[Order Date]])</f>
        <v>7</v>
      </c>
      <c r="T1283" s="2" t="str">
        <f>TEXT(SalesDataTable[[#This Row],[Order Date]],"mmm")</f>
        <v>Jul</v>
      </c>
    </row>
    <row r="1284" spans="1:20" ht="15.75" x14ac:dyDescent="0.25">
      <c r="A1284" s="9" t="s">
        <v>1477</v>
      </c>
      <c r="B1284" s="8">
        <v>46208</v>
      </c>
      <c r="C1284" s="7" t="s">
        <v>15</v>
      </c>
      <c r="D1284" s="7" t="s">
        <v>19</v>
      </c>
      <c r="E1284" s="7" t="s">
        <v>3</v>
      </c>
      <c r="F1284" s="7" t="s">
        <v>2</v>
      </c>
      <c r="G1284" s="7" t="s">
        <v>1</v>
      </c>
      <c r="H1284" s="7" t="s">
        <v>11</v>
      </c>
      <c r="I1284" s="3">
        <v>3</v>
      </c>
      <c r="J1284" s="5">
        <v>82.89</v>
      </c>
      <c r="K1284" s="6">
        <v>0</v>
      </c>
      <c r="L1284" s="5">
        <v>42.31</v>
      </c>
      <c r="M1284" s="5">
        <f>I1284*J1284*(1-K1284)</f>
        <v>248.67000000000002</v>
      </c>
      <c r="N1284" s="5">
        <f>I1284*L1284</f>
        <v>126.93</v>
      </c>
      <c r="O1284" s="5">
        <f>M1284-N1284</f>
        <v>121.74000000000001</v>
      </c>
      <c r="P1284" s="2">
        <f>IFERROR(O1284/M1284,0)</f>
        <v>0.48956448304982508</v>
      </c>
      <c r="Q1284" s="4">
        <f>YEAR(SalesDataTable[[#This Row],[Order Date]])</f>
        <v>2026</v>
      </c>
      <c r="R1284" s="2" t="str">
        <f>"Q"&amp;ROUNDUP(MONTH(SalesDataTable[[#This Row],[Order Date]])/3,0)</f>
        <v>Q3</v>
      </c>
      <c r="S1284" s="3">
        <f>MONTH(SalesDataTable[[#This Row],[Order Date]])</f>
        <v>7</v>
      </c>
      <c r="T1284" s="2" t="str">
        <f>TEXT(SalesDataTable[[#This Row],[Order Date]],"mmm")</f>
        <v>Jul</v>
      </c>
    </row>
    <row r="1285" spans="1:20" ht="15.75" x14ac:dyDescent="0.25">
      <c r="A1285" s="9" t="s">
        <v>1476</v>
      </c>
      <c r="B1285" s="8">
        <v>46208</v>
      </c>
      <c r="C1285" s="7" t="s">
        <v>5</v>
      </c>
      <c r="D1285" s="7" t="s">
        <v>114</v>
      </c>
      <c r="E1285" s="7" t="s">
        <v>13</v>
      </c>
      <c r="F1285" s="7" t="s">
        <v>2</v>
      </c>
      <c r="G1285" s="7" t="s">
        <v>1</v>
      </c>
      <c r="H1285" s="7" t="s">
        <v>11</v>
      </c>
      <c r="I1285" s="3">
        <v>2</v>
      </c>
      <c r="J1285" s="5">
        <v>80.8</v>
      </c>
      <c r="K1285" s="6">
        <v>0</v>
      </c>
      <c r="L1285" s="5">
        <v>42.21</v>
      </c>
      <c r="M1285" s="5">
        <f>I1285*J1285*(1-K1285)</f>
        <v>161.6</v>
      </c>
      <c r="N1285" s="5">
        <f>I1285*L1285</f>
        <v>84.42</v>
      </c>
      <c r="O1285" s="5">
        <f>M1285-N1285</f>
        <v>77.179999999999993</v>
      </c>
      <c r="P1285" s="2">
        <f>IFERROR(O1285/M1285,0)</f>
        <v>0.47759900990099008</v>
      </c>
      <c r="Q1285" s="4">
        <f>YEAR(SalesDataTable[[#This Row],[Order Date]])</f>
        <v>2026</v>
      </c>
      <c r="R1285" s="2" t="str">
        <f>"Q"&amp;ROUNDUP(MONTH(SalesDataTable[[#This Row],[Order Date]])/3,0)</f>
        <v>Q3</v>
      </c>
      <c r="S1285" s="3">
        <f>MONTH(SalesDataTable[[#This Row],[Order Date]])</f>
        <v>7</v>
      </c>
      <c r="T1285" s="2" t="str">
        <f>TEXT(SalesDataTable[[#This Row],[Order Date]],"mmm")</f>
        <v>Jul</v>
      </c>
    </row>
    <row r="1286" spans="1:20" ht="15.75" x14ac:dyDescent="0.25">
      <c r="A1286" s="9" t="s">
        <v>1475</v>
      </c>
      <c r="B1286" s="8">
        <v>46209</v>
      </c>
      <c r="C1286" s="7" t="s">
        <v>5</v>
      </c>
      <c r="D1286" s="7" t="s">
        <v>69</v>
      </c>
      <c r="E1286" s="7" t="s">
        <v>3</v>
      </c>
      <c r="F1286" s="7" t="s">
        <v>2</v>
      </c>
      <c r="G1286" s="7" t="s">
        <v>34</v>
      </c>
      <c r="H1286" s="7" t="s">
        <v>83</v>
      </c>
      <c r="I1286" s="3">
        <v>2</v>
      </c>
      <c r="J1286" s="5">
        <v>39.54</v>
      </c>
      <c r="K1286" s="6">
        <v>0.05</v>
      </c>
      <c r="L1286" s="5">
        <v>14.68</v>
      </c>
      <c r="M1286" s="5">
        <f>I1286*J1286*(1-K1286)</f>
        <v>75.125999999999991</v>
      </c>
      <c r="N1286" s="5">
        <f>I1286*L1286</f>
        <v>29.36</v>
      </c>
      <c r="O1286" s="5">
        <f>M1286-N1286</f>
        <v>45.765999999999991</v>
      </c>
      <c r="P1286" s="2">
        <f>IFERROR(O1286/M1286,0)</f>
        <v>0.60918989431089099</v>
      </c>
      <c r="Q1286" s="4">
        <f>YEAR(SalesDataTable[[#This Row],[Order Date]])</f>
        <v>2026</v>
      </c>
      <c r="R1286" s="2" t="str">
        <f>"Q"&amp;ROUNDUP(MONTH(SalesDataTable[[#This Row],[Order Date]])/3,0)</f>
        <v>Q3</v>
      </c>
      <c r="S1286" s="3">
        <f>MONTH(SalesDataTable[[#This Row],[Order Date]])</f>
        <v>7</v>
      </c>
      <c r="T1286" s="2" t="str">
        <f>TEXT(SalesDataTable[[#This Row],[Order Date]],"mmm")</f>
        <v>Jul</v>
      </c>
    </row>
    <row r="1287" spans="1:20" ht="15.75" x14ac:dyDescent="0.25">
      <c r="A1287" s="9" t="s">
        <v>1474</v>
      </c>
      <c r="B1287" s="8">
        <v>46209</v>
      </c>
      <c r="C1287" s="7" t="s">
        <v>5</v>
      </c>
      <c r="D1287" s="7" t="s">
        <v>66</v>
      </c>
      <c r="E1287" s="7" t="s">
        <v>3</v>
      </c>
      <c r="F1287" s="7" t="s">
        <v>2</v>
      </c>
      <c r="G1287" s="7" t="s">
        <v>34</v>
      </c>
      <c r="H1287" s="7" t="s">
        <v>121</v>
      </c>
      <c r="I1287" s="3">
        <v>2</v>
      </c>
      <c r="J1287" s="5">
        <v>121.35</v>
      </c>
      <c r="K1287" s="6">
        <v>0</v>
      </c>
      <c r="L1287" s="5">
        <v>71.06</v>
      </c>
      <c r="M1287" s="5">
        <f>I1287*J1287*(1-K1287)</f>
        <v>242.7</v>
      </c>
      <c r="N1287" s="5">
        <f>I1287*L1287</f>
        <v>142.12</v>
      </c>
      <c r="O1287" s="5">
        <f>M1287-N1287</f>
        <v>100.57999999999998</v>
      </c>
      <c r="P1287" s="2">
        <f>IFERROR(O1287/M1287,0)</f>
        <v>0.41442109600329619</v>
      </c>
      <c r="Q1287" s="4">
        <f>YEAR(SalesDataTable[[#This Row],[Order Date]])</f>
        <v>2026</v>
      </c>
      <c r="R1287" s="2" t="str">
        <f>"Q"&amp;ROUNDUP(MONTH(SalesDataTable[[#This Row],[Order Date]])/3,0)</f>
        <v>Q3</v>
      </c>
      <c r="S1287" s="3">
        <f>MONTH(SalesDataTable[[#This Row],[Order Date]])</f>
        <v>7</v>
      </c>
      <c r="T1287" s="2" t="str">
        <f>TEXT(SalesDataTable[[#This Row],[Order Date]],"mmm")</f>
        <v>Jul</v>
      </c>
    </row>
    <row r="1288" spans="1:20" ht="15.75" x14ac:dyDescent="0.25">
      <c r="A1288" s="9" t="s">
        <v>1473</v>
      </c>
      <c r="B1288" s="8">
        <v>46209</v>
      </c>
      <c r="C1288" s="7" t="s">
        <v>15</v>
      </c>
      <c r="D1288" s="7" t="s">
        <v>61</v>
      </c>
      <c r="E1288" s="7" t="s">
        <v>13</v>
      </c>
      <c r="F1288" s="7" t="s">
        <v>23</v>
      </c>
      <c r="G1288" s="7" t="s">
        <v>34</v>
      </c>
      <c r="H1288" s="7" t="s">
        <v>83</v>
      </c>
      <c r="I1288" s="3">
        <v>1</v>
      </c>
      <c r="J1288" s="5">
        <v>41.37</v>
      </c>
      <c r="K1288" s="6">
        <v>0</v>
      </c>
      <c r="L1288" s="5">
        <v>15.12</v>
      </c>
      <c r="M1288" s="5">
        <f>I1288*J1288*(1-K1288)</f>
        <v>41.37</v>
      </c>
      <c r="N1288" s="5">
        <f>I1288*L1288</f>
        <v>15.12</v>
      </c>
      <c r="O1288" s="5">
        <f>M1288-N1288</f>
        <v>26.25</v>
      </c>
      <c r="P1288" s="2">
        <f>IFERROR(O1288/M1288,0)</f>
        <v>0.63451776649746194</v>
      </c>
      <c r="Q1288" s="4">
        <f>YEAR(SalesDataTable[[#This Row],[Order Date]])</f>
        <v>2026</v>
      </c>
      <c r="R1288" s="2" t="str">
        <f>"Q"&amp;ROUNDUP(MONTH(SalesDataTable[[#This Row],[Order Date]])/3,0)</f>
        <v>Q3</v>
      </c>
      <c r="S1288" s="3">
        <f>MONTH(SalesDataTable[[#This Row],[Order Date]])</f>
        <v>7</v>
      </c>
      <c r="T1288" s="2" t="str">
        <f>TEXT(SalesDataTable[[#This Row],[Order Date]],"mmm")</f>
        <v>Jul</v>
      </c>
    </row>
    <row r="1289" spans="1:20" ht="15.75" x14ac:dyDescent="0.25">
      <c r="A1289" s="9" t="s">
        <v>1472</v>
      </c>
      <c r="B1289" s="8">
        <v>46209</v>
      </c>
      <c r="C1289" s="7" t="s">
        <v>9</v>
      </c>
      <c r="D1289" s="7" t="s">
        <v>8</v>
      </c>
      <c r="E1289" s="7" t="s">
        <v>3</v>
      </c>
      <c r="F1289" s="7" t="s">
        <v>2</v>
      </c>
      <c r="G1289" s="7" t="s">
        <v>1</v>
      </c>
      <c r="H1289" s="7" t="s">
        <v>11</v>
      </c>
      <c r="I1289" s="3">
        <v>5</v>
      </c>
      <c r="J1289" s="5">
        <v>81.63</v>
      </c>
      <c r="K1289" s="6">
        <v>0.05</v>
      </c>
      <c r="L1289" s="5">
        <v>42.36</v>
      </c>
      <c r="M1289" s="5">
        <f>I1289*J1289*(1-K1289)</f>
        <v>387.74249999999995</v>
      </c>
      <c r="N1289" s="5">
        <f>I1289*L1289</f>
        <v>211.8</v>
      </c>
      <c r="O1289" s="5">
        <f>M1289-N1289</f>
        <v>175.94249999999994</v>
      </c>
      <c r="P1289" s="2">
        <f>IFERROR(O1289/M1289,0)</f>
        <v>0.45376119460724568</v>
      </c>
      <c r="Q1289" s="4">
        <f>YEAR(SalesDataTable[[#This Row],[Order Date]])</f>
        <v>2026</v>
      </c>
      <c r="R1289" s="2" t="str">
        <f>"Q"&amp;ROUNDUP(MONTH(SalesDataTable[[#This Row],[Order Date]])/3,0)</f>
        <v>Q3</v>
      </c>
      <c r="S1289" s="3">
        <f>MONTH(SalesDataTable[[#This Row],[Order Date]])</f>
        <v>7</v>
      </c>
      <c r="T1289" s="2" t="str">
        <f>TEXT(SalesDataTable[[#This Row],[Order Date]],"mmm")</f>
        <v>Jul</v>
      </c>
    </row>
    <row r="1290" spans="1:20" ht="15.75" x14ac:dyDescent="0.25">
      <c r="A1290" s="9" t="s">
        <v>1471</v>
      </c>
      <c r="B1290" s="8">
        <v>46209</v>
      </c>
      <c r="C1290" s="7" t="s">
        <v>9</v>
      </c>
      <c r="D1290" s="7" t="s">
        <v>79</v>
      </c>
      <c r="E1290" s="7" t="s">
        <v>3</v>
      </c>
      <c r="F1290" s="7" t="s">
        <v>23</v>
      </c>
      <c r="G1290" s="7" t="s">
        <v>34</v>
      </c>
      <c r="H1290" s="7" t="s">
        <v>74</v>
      </c>
      <c r="I1290" s="3">
        <v>1</v>
      </c>
      <c r="J1290" s="5">
        <v>36.19</v>
      </c>
      <c r="K1290" s="6">
        <v>0</v>
      </c>
      <c r="L1290" s="5">
        <v>13.91</v>
      </c>
      <c r="M1290" s="5">
        <f>I1290*J1290*(1-K1290)</f>
        <v>36.19</v>
      </c>
      <c r="N1290" s="5">
        <f>I1290*L1290</f>
        <v>13.91</v>
      </c>
      <c r="O1290" s="5">
        <f>M1290-N1290</f>
        <v>22.279999999999998</v>
      </c>
      <c r="P1290" s="2">
        <f>IFERROR(O1290/M1290,0)</f>
        <v>0.61563967946946663</v>
      </c>
      <c r="Q1290" s="4">
        <f>YEAR(SalesDataTable[[#This Row],[Order Date]])</f>
        <v>2026</v>
      </c>
      <c r="R1290" s="2" t="str">
        <f>"Q"&amp;ROUNDUP(MONTH(SalesDataTable[[#This Row],[Order Date]])/3,0)</f>
        <v>Q3</v>
      </c>
      <c r="S1290" s="3">
        <f>MONTH(SalesDataTable[[#This Row],[Order Date]])</f>
        <v>7</v>
      </c>
      <c r="T1290" s="2" t="str">
        <f>TEXT(SalesDataTable[[#This Row],[Order Date]],"mmm")</f>
        <v>Jul</v>
      </c>
    </row>
    <row r="1291" spans="1:20" ht="15.75" x14ac:dyDescent="0.25">
      <c r="A1291" s="9" t="s">
        <v>1470</v>
      </c>
      <c r="B1291" s="8">
        <v>46209</v>
      </c>
      <c r="C1291" s="7" t="s">
        <v>9</v>
      </c>
      <c r="D1291" s="7" t="s">
        <v>79</v>
      </c>
      <c r="E1291" s="7" t="s">
        <v>18</v>
      </c>
      <c r="F1291" s="7" t="s">
        <v>2</v>
      </c>
      <c r="G1291" s="7" t="s">
        <v>22</v>
      </c>
      <c r="H1291" s="7" t="s">
        <v>37</v>
      </c>
      <c r="I1291" s="3">
        <v>1</v>
      </c>
      <c r="J1291" s="5">
        <v>142.04</v>
      </c>
      <c r="K1291" s="6">
        <v>0</v>
      </c>
      <c r="L1291" s="5">
        <v>81.67</v>
      </c>
      <c r="M1291" s="5">
        <f>I1291*J1291*(1-K1291)</f>
        <v>142.04</v>
      </c>
      <c r="N1291" s="5">
        <f>I1291*L1291</f>
        <v>81.67</v>
      </c>
      <c r="O1291" s="5">
        <f>M1291-N1291</f>
        <v>60.36999999999999</v>
      </c>
      <c r="P1291" s="2">
        <f>IFERROR(O1291/M1291,0)</f>
        <v>0.4250211208110391</v>
      </c>
      <c r="Q1291" s="4">
        <f>YEAR(SalesDataTable[[#This Row],[Order Date]])</f>
        <v>2026</v>
      </c>
      <c r="R1291" s="2" t="str">
        <f>"Q"&amp;ROUNDUP(MONTH(SalesDataTable[[#This Row],[Order Date]])/3,0)</f>
        <v>Q3</v>
      </c>
      <c r="S1291" s="3">
        <f>MONTH(SalesDataTable[[#This Row],[Order Date]])</f>
        <v>7</v>
      </c>
      <c r="T1291" s="2" t="str">
        <f>TEXT(SalesDataTable[[#This Row],[Order Date]],"mmm")</f>
        <v>Jul</v>
      </c>
    </row>
    <row r="1292" spans="1:20" ht="15.75" x14ac:dyDescent="0.25">
      <c r="A1292" s="9" t="s">
        <v>1469</v>
      </c>
      <c r="B1292" s="8">
        <v>46209</v>
      </c>
      <c r="C1292" s="7" t="s">
        <v>5</v>
      </c>
      <c r="D1292" s="7" t="s">
        <v>69</v>
      </c>
      <c r="E1292" s="7" t="s">
        <v>3</v>
      </c>
      <c r="F1292" s="7" t="s">
        <v>12</v>
      </c>
      <c r="G1292" s="7" t="s">
        <v>29</v>
      </c>
      <c r="H1292" s="7" t="s">
        <v>72</v>
      </c>
      <c r="I1292" s="3">
        <v>1</v>
      </c>
      <c r="J1292" s="5">
        <v>133.66999999999999</v>
      </c>
      <c r="K1292" s="6">
        <v>0</v>
      </c>
      <c r="L1292" s="5">
        <v>68.25</v>
      </c>
      <c r="M1292" s="5">
        <f>I1292*J1292*(1-K1292)</f>
        <v>133.66999999999999</v>
      </c>
      <c r="N1292" s="5">
        <f>I1292*L1292</f>
        <v>68.25</v>
      </c>
      <c r="O1292" s="5">
        <f>M1292-N1292</f>
        <v>65.419999999999987</v>
      </c>
      <c r="P1292" s="2">
        <f>IFERROR(O1292/M1292,0)</f>
        <v>0.48941422907159415</v>
      </c>
      <c r="Q1292" s="4">
        <f>YEAR(SalesDataTable[[#This Row],[Order Date]])</f>
        <v>2026</v>
      </c>
      <c r="R1292" s="2" t="str">
        <f>"Q"&amp;ROUNDUP(MONTH(SalesDataTable[[#This Row],[Order Date]])/3,0)</f>
        <v>Q3</v>
      </c>
      <c r="S1292" s="3">
        <f>MONTH(SalesDataTable[[#This Row],[Order Date]])</f>
        <v>7</v>
      </c>
      <c r="T1292" s="2" t="str">
        <f>TEXT(SalesDataTable[[#This Row],[Order Date]],"mmm")</f>
        <v>Jul</v>
      </c>
    </row>
    <row r="1293" spans="1:20" ht="15.75" x14ac:dyDescent="0.25">
      <c r="A1293" s="9" t="s">
        <v>1468</v>
      </c>
      <c r="B1293" s="8">
        <v>46209</v>
      </c>
      <c r="C1293" s="7" t="s">
        <v>5</v>
      </c>
      <c r="D1293" s="7" t="s">
        <v>4</v>
      </c>
      <c r="E1293" s="7" t="s">
        <v>3</v>
      </c>
      <c r="F1293" s="7" t="s">
        <v>2</v>
      </c>
      <c r="G1293" s="7" t="s">
        <v>29</v>
      </c>
      <c r="H1293" s="7" t="s">
        <v>88</v>
      </c>
      <c r="I1293" s="3">
        <v>6</v>
      </c>
      <c r="J1293" s="5">
        <v>166.6</v>
      </c>
      <c r="K1293" s="6">
        <v>0</v>
      </c>
      <c r="L1293" s="5">
        <v>88.14</v>
      </c>
      <c r="M1293" s="5">
        <f>I1293*J1293*(1-K1293)</f>
        <v>999.59999999999991</v>
      </c>
      <c r="N1293" s="5">
        <f>I1293*L1293</f>
        <v>528.84</v>
      </c>
      <c r="O1293" s="5">
        <f>M1293-N1293</f>
        <v>470.75999999999988</v>
      </c>
      <c r="P1293" s="2">
        <f>IFERROR(O1293/M1293,0)</f>
        <v>0.47094837935174061</v>
      </c>
      <c r="Q1293" s="4">
        <f>YEAR(SalesDataTable[[#This Row],[Order Date]])</f>
        <v>2026</v>
      </c>
      <c r="R1293" s="2" t="str">
        <f>"Q"&amp;ROUNDUP(MONTH(SalesDataTable[[#This Row],[Order Date]])/3,0)</f>
        <v>Q3</v>
      </c>
      <c r="S1293" s="3">
        <f>MONTH(SalesDataTable[[#This Row],[Order Date]])</f>
        <v>7</v>
      </c>
      <c r="T1293" s="2" t="str">
        <f>TEXT(SalesDataTable[[#This Row],[Order Date]],"mmm")</f>
        <v>Jul</v>
      </c>
    </row>
    <row r="1294" spans="1:20" ht="15.75" x14ac:dyDescent="0.25">
      <c r="A1294" s="9" t="s">
        <v>1467</v>
      </c>
      <c r="B1294" s="8">
        <v>46209</v>
      </c>
      <c r="C1294" s="7" t="s">
        <v>9</v>
      </c>
      <c r="D1294" s="7" t="s">
        <v>8</v>
      </c>
      <c r="E1294" s="7" t="s">
        <v>3</v>
      </c>
      <c r="F1294" s="7" t="s">
        <v>23</v>
      </c>
      <c r="G1294" s="7" t="s">
        <v>1</v>
      </c>
      <c r="H1294" s="7" t="s">
        <v>7</v>
      </c>
      <c r="I1294" s="3">
        <v>2</v>
      </c>
      <c r="J1294" s="5">
        <v>99.93</v>
      </c>
      <c r="K1294" s="6">
        <v>0.1</v>
      </c>
      <c r="L1294" s="5">
        <v>51.96</v>
      </c>
      <c r="M1294" s="5">
        <f>I1294*J1294*(1-K1294)</f>
        <v>179.87400000000002</v>
      </c>
      <c r="N1294" s="5">
        <f>I1294*L1294</f>
        <v>103.92</v>
      </c>
      <c r="O1294" s="5">
        <f>M1294-N1294</f>
        <v>75.954000000000022</v>
      </c>
      <c r="P1294" s="2">
        <f>IFERROR(O1294/M1294,0)</f>
        <v>0.422262250241836</v>
      </c>
      <c r="Q1294" s="4">
        <f>YEAR(SalesDataTable[[#This Row],[Order Date]])</f>
        <v>2026</v>
      </c>
      <c r="R1294" s="2" t="str">
        <f>"Q"&amp;ROUNDUP(MONTH(SalesDataTable[[#This Row],[Order Date]])/3,0)</f>
        <v>Q3</v>
      </c>
      <c r="S1294" s="3">
        <f>MONTH(SalesDataTable[[#This Row],[Order Date]])</f>
        <v>7</v>
      </c>
      <c r="T1294" s="2" t="str">
        <f>TEXT(SalesDataTable[[#This Row],[Order Date]],"mmm")</f>
        <v>Jul</v>
      </c>
    </row>
    <row r="1295" spans="1:20" ht="15.75" x14ac:dyDescent="0.25">
      <c r="A1295" s="9" t="s">
        <v>1466</v>
      </c>
      <c r="B1295" s="8">
        <v>46210</v>
      </c>
      <c r="C1295" s="7" t="s">
        <v>42</v>
      </c>
      <c r="D1295" s="7" t="s">
        <v>41</v>
      </c>
      <c r="E1295" s="7" t="s">
        <v>13</v>
      </c>
      <c r="F1295" s="7" t="s">
        <v>23</v>
      </c>
      <c r="G1295" s="7" t="s">
        <v>1</v>
      </c>
      <c r="H1295" s="7" t="s">
        <v>7</v>
      </c>
      <c r="I1295" s="3">
        <v>6</v>
      </c>
      <c r="J1295" s="5">
        <v>100.56</v>
      </c>
      <c r="K1295" s="6">
        <v>0</v>
      </c>
      <c r="L1295" s="5">
        <v>49.47</v>
      </c>
      <c r="M1295" s="5">
        <f>I1295*J1295*(1-K1295)</f>
        <v>603.36</v>
      </c>
      <c r="N1295" s="5">
        <f>I1295*L1295</f>
        <v>296.82</v>
      </c>
      <c r="O1295" s="5">
        <f>M1295-N1295</f>
        <v>306.54000000000002</v>
      </c>
      <c r="P1295" s="2">
        <f>IFERROR(O1295/M1295,0)</f>
        <v>0.508054892601432</v>
      </c>
      <c r="Q1295" s="4">
        <f>YEAR(SalesDataTable[[#This Row],[Order Date]])</f>
        <v>2026</v>
      </c>
      <c r="R1295" s="2" t="str">
        <f>"Q"&amp;ROUNDUP(MONTH(SalesDataTable[[#This Row],[Order Date]])/3,0)</f>
        <v>Q3</v>
      </c>
      <c r="S1295" s="3">
        <f>MONTH(SalesDataTable[[#This Row],[Order Date]])</f>
        <v>7</v>
      </c>
      <c r="T1295" s="2" t="str">
        <f>TEXT(SalesDataTable[[#This Row],[Order Date]],"mmm")</f>
        <v>Jul</v>
      </c>
    </row>
    <row r="1296" spans="1:20" ht="15.75" x14ac:dyDescent="0.25">
      <c r="A1296" s="9" t="s">
        <v>1465</v>
      </c>
      <c r="B1296" s="8">
        <v>46210</v>
      </c>
      <c r="C1296" s="7" t="s">
        <v>42</v>
      </c>
      <c r="D1296" s="7" t="s">
        <v>119</v>
      </c>
      <c r="E1296" s="7" t="s">
        <v>3</v>
      </c>
      <c r="F1296" s="7" t="s">
        <v>23</v>
      </c>
      <c r="G1296" s="7" t="s">
        <v>26</v>
      </c>
      <c r="H1296" s="7" t="s">
        <v>25</v>
      </c>
      <c r="I1296" s="3">
        <v>1</v>
      </c>
      <c r="J1296" s="5">
        <v>200.48</v>
      </c>
      <c r="K1296" s="6">
        <v>0.05</v>
      </c>
      <c r="L1296" s="5">
        <v>104.11</v>
      </c>
      <c r="M1296" s="5">
        <f>I1296*J1296*(1-K1296)</f>
        <v>190.45599999999999</v>
      </c>
      <c r="N1296" s="5">
        <f>I1296*L1296</f>
        <v>104.11</v>
      </c>
      <c r="O1296" s="5">
        <f>M1296-N1296</f>
        <v>86.345999999999989</v>
      </c>
      <c r="P1296" s="2">
        <f>IFERROR(O1296/M1296,0)</f>
        <v>0.45336455664300412</v>
      </c>
      <c r="Q1296" s="4">
        <f>YEAR(SalesDataTable[[#This Row],[Order Date]])</f>
        <v>2026</v>
      </c>
      <c r="R1296" s="2" t="str">
        <f>"Q"&amp;ROUNDUP(MONTH(SalesDataTable[[#This Row],[Order Date]])/3,0)</f>
        <v>Q3</v>
      </c>
      <c r="S1296" s="3">
        <f>MONTH(SalesDataTable[[#This Row],[Order Date]])</f>
        <v>7</v>
      </c>
      <c r="T1296" s="2" t="str">
        <f>TEXT(SalesDataTable[[#This Row],[Order Date]],"mmm")</f>
        <v>Jul</v>
      </c>
    </row>
    <row r="1297" spans="1:20" ht="15.75" x14ac:dyDescent="0.25">
      <c r="A1297" s="9" t="s">
        <v>1464</v>
      </c>
      <c r="B1297" s="8">
        <v>46210</v>
      </c>
      <c r="C1297" s="7" t="s">
        <v>15</v>
      </c>
      <c r="D1297" s="7" t="s">
        <v>61</v>
      </c>
      <c r="E1297" s="7" t="s">
        <v>3</v>
      </c>
      <c r="F1297" s="7" t="s">
        <v>2</v>
      </c>
      <c r="G1297" s="7" t="s">
        <v>1</v>
      </c>
      <c r="H1297" s="7" t="s">
        <v>0</v>
      </c>
      <c r="I1297" s="3">
        <v>1</v>
      </c>
      <c r="J1297" s="5">
        <v>51.06</v>
      </c>
      <c r="K1297" s="6">
        <v>0.15</v>
      </c>
      <c r="L1297" s="5">
        <v>22.56</v>
      </c>
      <c r="M1297" s="5">
        <f>I1297*J1297*(1-K1297)</f>
        <v>43.401000000000003</v>
      </c>
      <c r="N1297" s="5">
        <f>I1297*L1297</f>
        <v>22.56</v>
      </c>
      <c r="O1297" s="5">
        <f>M1297-N1297</f>
        <v>20.841000000000005</v>
      </c>
      <c r="P1297" s="2">
        <f>IFERROR(O1297/M1297,0)</f>
        <v>0.48019630884081022</v>
      </c>
      <c r="Q1297" s="4">
        <f>YEAR(SalesDataTable[[#This Row],[Order Date]])</f>
        <v>2026</v>
      </c>
      <c r="R1297" s="2" t="str">
        <f>"Q"&amp;ROUNDUP(MONTH(SalesDataTable[[#This Row],[Order Date]])/3,0)</f>
        <v>Q3</v>
      </c>
      <c r="S1297" s="3">
        <f>MONTH(SalesDataTable[[#This Row],[Order Date]])</f>
        <v>7</v>
      </c>
      <c r="T1297" s="2" t="str">
        <f>TEXT(SalesDataTable[[#This Row],[Order Date]],"mmm")</f>
        <v>Jul</v>
      </c>
    </row>
    <row r="1298" spans="1:20" ht="15.75" x14ac:dyDescent="0.25">
      <c r="A1298" s="9" t="s">
        <v>1463</v>
      </c>
      <c r="B1298" s="8">
        <v>46210</v>
      </c>
      <c r="C1298" s="7" t="s">
        <v>42</v>
      </c>
      <c r="D1298" s="7" t="s">
        <v>41</v>
      </c>
      <c r="E1298" s="7" t="s">
        <v>13</v>
      </c>
      <c r="F1298" s="7" t="s">
        <v>2</v>
      </c>
      <c r="G1298" s="7" t="s">
        <v>34</v>
      </c>
      <c r="H1298" s="7" t="s">
        <v>121</v>
      </c>
      <c r="I1298" s="3">
        <v>2</v>
      </c>
      <c r="J1298" s="5">
        <v>125.9</v>
      </c>
      <c r="K1298" s="6">
        <v>0.15</v>
      </c>
      <c r="L1298" s="5">
        <v>70.27</v>
      </c>
      <c r="M1298" s="5">
        <f>I1298*J1298*(1-K1298)</f>
        <v>214.03</v>
      </c>
      <c r="N1298" s="5">
        <f>I1298*L1298</f>
        <v>140.54</v>
      </c>
      <c r="O1298" s="5">
        <f>M1298-N1298</f>
        <v>73.490000000000009</v>
      </c>
      <c r="P1298" s="2">
        <f>IFERROR(O1298/M1298,0)</f>
        <v>0.34336307994206422</v>
      </c>
      <c r="Q1298" s="4">
        <f>YEAR(SalesDataTable[[#This Row],[Order Date]])</f>
        <v>2026</v>
      </c>
      <c r="R1298" s="2" t="str">
        <f>"Q"&amp;ROUNDUP(MONTH(SalesDataTable[[#This Row],[Order Date]])/3,0)</f>
        <v>Q3</v>
      </c>
      <c r="S1298" s="3">
        <f>MONTH(SalesDataTable[[#This Row],[Order Date]])</f>
        <v>7</v>
      </c>
      <c r="T1298" s="2" t="str">
        <f>TEXT(SalesDataTable[[#This Row],[Order Date]],"mmm")</f>
        <v>Jul</v>
      </c>
    </row>
    <row r="1299" spans="1:20" ht="15.75" x14ac:dyDescent="0.25">
      <c r="A1299" s="9" t="s">
        <v>1462</v>
      </c>
      <c r="B1299" s="8">
        <v>46211</v>
      </c>
      <c r="C1299" s="7" t="s">
        <v>9</v>
      </c>
      <c r="D1299" s="7" t="s">
        <v>8</v>
      </c>
      <c r="E1299" s="7" t="s">
        <v>13</v>
      </c>
      <c r="F1299" s="7" t="s">
        <v>23</v>
      </c>
      <c r="G1299" s="7" t="s">
        <v>26</v>
      </c>
      <c r="H1299" s="7" t="s">
        <v>25</v>
      </c>
      <c r="I1299" s="3">
        <v>2</v>
      </c>
      <c r="J1299" s="5">
        <v>192.24</v>
      </c>
      <c r="K1299" s="6">
        <v>0.05</v>
      </c>
      <c r="L1299" s="5">
        <v>103.65</v>
      </c>
      <c r="M1299" s="5">
        <f>I1299*J1299*(1-K1299)</f>
        <v>365.25599999999997</v>
      </c>
      <c r="N1299" s="5">
        <f>I1299*L1299</f>
        <v>207.3</v>
      </c>
      <c r="O1299" s="5">
        <f>M1299-N1299</f>
        <v>157.95599999999996</v>
      </c>
      <c r="P1299" s="2">
        <f>IFERROR(O1299/M1299,0)</f>
        <v>0.43245285498390162</v>
      </c>
      <c r="Q1299" s="4">
        <f>YEAR(SalesDataTable[[#This Row],[Order Date]])</f>
        <v>2026</v>
      </c>
      <c r="R1299" s="2" t="str">
        <f>"Q"&amp;ROUNDUP(MONTH(SalesDataTable[[#This Row],[Order Date]])/3,0)</f>
        <v>Q3</v>
      </c>
      <c r="S1299" s="3">
        <f>MONTH(SalesDataTable[[#This Row],[Order Date]])</f>
        <v>7</v>
      </c>
      <c r="T1299" s="2" t="str">
        <f>TEXT(SalesDataTable[[#This Row],[Order Date]],"mmm")</f>
        <v>Jul</v>
      </c>
    </row>
    <row r="1300" spans="1:20" ht="15.75" x14ac:dyDescent="0.25">
      <c r="A1300" s="9" t="s">
        <v>1461</v>
      </c>
      <c r="B1300" s="8">
        <v>46211</v>
      </c>
      <c r="C1300" s="7" t="s">
        <v>42</v>
      </c>
      <c r="D1300" s="7" t="s">
        <v>95</v>
      </c>
      <c r="E1300" s="7" t="s">
        <v>3</v>
      </c>
      <c r="F1300" s="7" t="s">
        <v>12</v>
      </c>
      <c r="G1300" s="7" t="s">
        <v>34</v>
      </c>
      <c r="H1300" s="7" t="s">
        <v>83</v>
      </c>
      <c r="I1300" s="3">
        <v>2</v>
      </c>
      <c r="J1300" s="5">
        <v>40.79</v>
      </c>
      <c r="K1300" s="6">
        <v>0</v>
      </c>
      <c r="L1300" s="5">
        <v>14.61</v>
      </c>
      <c r="M1300" s="5">
        <f>I1300*J1300*(1-K1300)</f>
        <v>81.58</v>
      </c>
      <c r="N1300" s="5">
        <f>I1300*L1300</f>
        <v>29.22</v>
      </c>
      <c r="O1300" s="5">
        <f>M1300-N1300</f>
        <v>52.36</v>
      </c>
      <c r="P1300" s="2">
        <f>IFERROR(O1300/M1300,0)</f>
        <v>0.64182397646481981</v>
      </c>
      <c r="Q1300" s="4">
        <f>YEAR(SalesDataTable[[#This Row],[Order Date]])</f>
        <v>2026</v>
      </c>
      <c r="R1300" s="2" t="str">
        <f>"Q"&amp;ROUNDUP(MONTH(SalesDataTable[[#This Row],[Order Date]])/3,0)</f>
        <v>Q3</v>
      </c>
      <c r="S1300" s="3">
        <f>MONTH(SalesDataTable[[#This Row],[Order Date]])</f>
        <v>7</v>
      </c>
      <c r="T1300" s="2" t="str">
        <f>TEXT(SalesDataTable[[#This Row],[Order Date]],"mmm")</f>
        <v>Jul</v>
      </c>
    </row>
    <row r="1301" spans="1:20" ht="15.75" x14ac:dyDescent="0.25">
      <c r="A1301" s="9" t="s">
        <v>1460</v>
      </c>
      <c r="B1301" s="8">
        <v>46211</v>
      </c>
      <c r="C1301" s="7" t="s">
        <v>42</v>
      </c>
      <c r="D1301" s="7" t="s">
        <v>119</v>
      </c>
      <c r="E1301" s="7" t="s">
        <v>13</v>
      </c>
      <c r="F1301" s="7" t="s">
        <v>2</v>
      </c>
      <c r="G1301" s="7" t="s">
        <v>26</v>
      </c>
      <c r="H1301" s="7" t="s">
        <v>50</v>
      </c>
      <c r="I1301" s="3">
        <v>2</v>
      </c>
      <c r="J1301" s="5">
        <v>125.73</v>
      </c>
      <c r="K1301" s="6">
        <v>0.15</v>
      </c>
      <c r="L1301" s="5">
        <v>61.75</v>
      </c>
      <c r="M1301" s="5">
        <f>I1301*J1301*(1-K1301)</f>
        <v>213.74100000000001</v>
      </c>
      <c r="N1301" s="5">
        <f>I1301*L1301</f>
        <v>123.5</v>
      </c>
      <c r="O1301" s="5">
        <f>M1301-N1301</f>
        <v>90.241000000000014</v>
      </c>
      <c r="P1301" s="2">
        <f>IFERROR(O1301/M1301,0)</f>
        <v>0.42219789371248384</v>
      </c>
      <c r="Q1301" s="4">
        <f>YEAR(SalesDataTable[[#This Row],[Order Date]])</f>
        <v>2026</v>
      </c>
      <c r="R1301" s="2" t="str">
        <f>"Q"&amp;ROUNDUP(MONTH(SalesDataTable[[#This Row],[Order Date]])/3,0)</f>
        <v>Q3</v>
      </c>
      <c r="S1301" s="3">
        <f>MONTH(SalesDataTable[[#This Row],[Order Date]])</f>
        <v>7</v>
      </c>
      <c r="T1301" s="2" t="str">
        <f>TEXT(SalesDataTable[[#This Row],[Order Date]],"mmm")</f>
        <v>Jul</v>
      </c>
    </row>
    <row r="1302" spans="1:20" ht="15.75" x14ac:dyDescent="0.25">
      <c r="A1302" s="9" t="s">
        <v>1459</v>
      </c>
      <c r="B1302" s="8">
        <v>46211</v>
      </c>
      <c r="C1302" s="7" t="s">
        <v>42</v>
      </c>
      <c r="D1302" s="7" t="s">
        <v>41</v>
      </c>
      <c r="E1302" s="7" t="s">
        <v>3</v>
      </c>
      <c r="F1302" s="7" t="s">
        <v>12</v>
      </c>
      <c r="G1302" s="7" t="s">
        <v>29</v>
      </c>
      <c r="H1302" s="7" t="s">
        <v>88</v>
      </c>
      <c r="I1302" s="3">
        <v>1</v>
      </c>
      <c r="J1302" s="5">
        <v>164.92</v>
      </c>
      <c r="K1302" s="6">
        <v>0</v>
      </c>
      <c r="L1302" s="5">
        <v>89.47</v>
      </c>
      <c r="M1302" s="5">
        <f>I1302*J1302*(1-K1302)</f>
        <v>164.92</v>
      </c>
      <c r="N1302" s="5">
        <f>I1302*L1302</f>
        <v>89.47</v>
      </c>
      <c r="O1302" s="5">
        <f>M1302-N1302</f>
        <v>75.449999999999989</v>
      </c>
      <c r="P1302" s="2">
        <f>IFERROR(O1302/M1302,0)</f>
        <v>0.45749454280863444</v>
      </c>
      <c r="Q1302" s="4">
        <f>YEAR(SalesDataTable[[#This Row],[Order Date]])</f>
        <v>2026</v>
      </c>
      <c r="R1302" s="2" t="str">
        <f>"Q"&amp;ROUNDUP(MONTH(SalesDataTable[[#This Row],[Order Date]])/3,0)</f>
        <v>Q3</v>
      </c>
      <c r="S1302" s="3">
        <f>MONTH(SalesDataTable[[#This Row],[Order Date]])</f>
        <v>7</v>
      </c>
      <c r="T1302" s="2" t="str">
        <f>TEXT(SalesDataTable[[#This Row],[Order Date]],"mmm")</f>
        <v>Jul</v>
      </c>
    </row>
    <row r="1303" spans="1:20" ht="15.75" x14ac:dyDescent="0.25">
      <c r="A1303" s="9" t="s">
        <v>1458</v>
      </c>
      <c r="B1303" s="8">
        <v>46211</v>
      </c>
      <c r="C1303" s="7" t="s">
        <v>9</v>
      </c>
      <c r="D1303" s="7" t="s">
        <v>30</v>
      </c>
      <c r="E1303" s="7" t="s">
        <v>13</v>
      </c>
      <c r="F1303" s="7" t="s">
        <v>2</v>
      </c>
      <c r="G1303" s="7" t="s">
        <v>1</v>
      </c>
      <c r="H1303" s="7" t="s">
        <v>7</v>
      </c>
      <c r="I1303" s="3">
        <v>5</v>
      </c>
      <c r="J1303" s="5">
        <v>103.91</v>
      </c>
      <c r="K1303" s="6">
        <v>0</v>
      </c>
      <c r="L1303" s="5">
        <v>51.19</v>
      </c>
      <c r="M1303" s="5">
        <f>I1303*J1303*(1-K1303)</f>
        <v>519.54999999999995</v>
      </c>
      <c r="N1303" s="5">
        <f>I1303*L1303</f>
        <v>255.95</v>
      </c>
      <c r="O1303" s="5">
        <f>M1303-N1303</f>
        <v>263.59999999999997</v>
      </c>
      <c r="P1303" s="2">
        <f>IFERROR(O1303/M1303,0)</f>
        <v>0.50736214031373306</v>
      </c>
      <c r="Q1303" s="4">
        <f>YEAR(SalesDataTable[[#This Row],[Order Date]])</f>
        <v>2026</v>
      </c>
      <c r="R1303" s="2" t="str">
        <f>"Q"&amp;ROUNDUP(MONTH(SalesDataTable[[#This Row],[Order Date]])/3,0)</f>
        <v>Q3</v>
      </c>
      <c r="S1303" s="3">
        <f>MONTH(SalesDataTable[[#This Row],[Order Date]])</f>
        <v>7</v>
      </c>
      <c r="T1303" s="2" t="str">
        <f>TEXT(SalesDataTable[[#This Row],[Order Date]],"mmm")</f>
        <v>Jul</v>
      </c>
    </row>
    <row r="1304" spans="1:20" ht="15.75" x14ac:dyDescent="0.25">
      <c r="A1304" s="9" t="s">
        <v>1457</v>
      </c>
      <c r="B1304" s="8">
        <v>46212</v>
      </c>
      <c r="C1304" s="7" t="s">
        <v>5</v>
      </c>
      <c r="D1304" s="7" t="s">
        <v>76</v>
      </c>
      <c r="E1304" s="7" t="s">
        <v>60</v>
      </c>
      <c r="F1304" s="7" t="s">
        <v>12</v>
      </c>
      <c r="G1304" s="7" t="s">
        <v>1</v>
      </c>
      <c r="H1304" s="7" t="s">
        <v>0</v>
      </c>
      <c r="I1304" s="3">
        <v>10</v>
      </c>
      <c r="J1304" s="5">
        <v>49.69</v>
      </c>
      <c r="K1304" s="6">
        <v>0.1</v>
      </c>
      <c r="L1304" s="5">
        <v>21.82</v>
      </c>
      <c r="M1304" s="5">
        <f>I1304*J1304*(1-K1304)</f>
        <v>447.21</v>
      </c>
      <c r="N1304" s="5">
        <f>I1304*L1304</f>
        <v>218.2</v>
      </c>
      <c r="O1304" s="5">
        <f>M1304-N1304</f>
        <v>229.01</v>
      </c>
      <c r="P1304" s="2">
        <f>IFERROR(O1304/M1304,0)</f>
        <v>0.51208604458755391</v>
      </c>
      <c r="Q1304" s="4">
        <f>YEAR(SalesDataTable[[#This Row],[Order Date]])</f>
        <v>2026</v>
      </c>
      <c r="R1304" s="2" t="str">
        <f>"Q"&amp;ROUNDUP(MONTH(SalesDataTable[[#This Row],[Order Date]])/3,0)</f>
        <v>Q3</v>
      </c>
      <c r="S1304" s="3">
        <f>MONTH(SalesDataTable[[#This Row],[Order Date]])</f>
        <v>7</v>
      </c>
      <c r="T1304" s="2" t="str">
        <f>TEXT(SalesDataTable[[#This Row],[Order Date]],"mmm")</f>
        <v>Jul</v>
      </c>
    </row>
    <row r="1305" spans="1:20" ht="15.75" x14ac:dyDescent="0.25">
      <c r="A1305" s="9" t="s">
        <v>1456</v>
      </c>
      <c r="B1305" s="8">
        <v>46212</v>
      </c>
      <c r="C1305" s="7" t="s">
        <v>15</v>
      </c>
      <c r="D1305" s="7" t="s">
        <v>14</v>
      </c>
      <c r="E1305" s="7" t="s">
        <v>13</v>
      </c>
      <c r="F1305" s="7" t="s">
        <v>23</v>
      </c>
      <c r="G1305" s="7" t="s">
        <v>22</v>
      </c>
      <c r="H1305" s="7" t="s">
        <v>44</v>
      </c>
      <c r="I1305" s="3">
        <v>3</v>
      </c>
      <c r="J1305" s="5">
        <v>94.19</v>
      </c>
      <c r="K1305" s="6">
        <v>0</v>
      </c>
      <c r="L1305" s="5">
        <v>44.1</v>
      </c>
      <c r="M1305" s="5">
        <f>I1305*J1305*(1-K1305)</f>
        <v>282.57</v>
      </c>
      <c r="N1305" s="5">
        <f>I1305*L1305</f>
        <v>132.30000000000001</v>
      </c>
      <c r="O1305" s="5">
        <f>M1305-N1305</f>
        <v>150.26999999999998</v>
      </c>
      <c r="P1305" s="2">
        <f>IFERROR(O1305/M1305,0)</f>
        <v>0.53179743072512997</v>
      </c>
      <c r="Q1305" s="4">
        <f>YEAR(SalesDataTable[[#This Row],[Order Date]])</f>
        <v>2026</v>
      </c>
      <c r="R1305" s="2" t="str">
        <f>"Q"&amp;ROUNDUP(MONTH(SalesDataTable[[#This Row],[Order Date]])/3,0)</f>
        <v>Q3</v>
      </c>
      <c r="S1305" s="3">
        <f>MONTH(SalesDataTable[[#This Row],[Order Date]])</f>
        <v>7</v>
      </c>
      <c r="T1305" s="2" t="str">
        <f>TEXT(SalesDataTable[[#This Row],[Order Date]],"mmm")</f>
        <v>Jul</v>
      </c>
    </row>
    <row r="1306" spans="1:20" ht="15.75" x14ac:dyDescent="0.25">
      <c r="A1306" s="9" t="s">
        <v>1455</v>
      </c>
      <c r="B1306" s="8">
        <v>46212</v>
      </c>
      <c r="C1306" s="7" t="s">
        <v>9</v>
      </c>
      <c r="D1306" s="7" t="s">
        <v>47</v>
      </c>
      <c r="E1306" s="7" t="s">
        <v>13</v>
      </c>
      <c r="F1306" s="7" t="s">
        <v>23</v>
      </c>
      <c r="G1306" s="7" t="s">
        <v>29</v>
      </c>
      <c r="H1306" s="7" t="s">
        <v>39</v>
      </c>
      <c r="I1306" s="3">
        <v>1</v>
      </c>
      <c r="J1306" s="5">
        <v>46.87</v>
      </c>
      <c r="K1306" s="6">
        <v>0</v>
      </c>
      <c r="L1306" s="5">
        <v>18.649999999999999</v>
      </c>
      <c r="M1306" s="5">
        <f>I1306*J1306*(1-K1306)</f>
        <v>46.87</v>
      </c>
      <c r="N1306" s="5">
        <f>I1306*L1306</f>
        <v>18.649999999999999</v>
      </c>
      <c r="O1306" s="5">
        <f>M1306-N1306</f>
        <v>28.22</v>
      </c>
      <c r="P1306" s="2">
        <f>IFERROR(O1306/M1306,0)</f>
        <v>0.60209088969490077</v>
      </c>
      <c r="Q1306" s="4">
        <f>YEAR(SalesDataTable[[#This Row],[Order Date]])</f>
        <v>2026</v>
      </c>
      <c r="R1306" s="2" t="str">
        <f>"Q"&amp;ROUNDUP(MONTH(SalesDataTable[[#This Row],[Order Date]])/3,0)</f>
        <v>Q3</v>
      </c>
      <c r="S1306" s="3">
        <f>MONTH(SalesDataTable[[#This Row],[Order Date]])</f>
        <v>7</v>
      </c>
      <c r="T1306" s="2" t="str">
        <f>TEXT(SalesDataTable[[#This Row],[Order Date]],"mmm")</f>
        <v>Jul</v>
      </c>
    </row>
    <row r="1307" spans="1:20" ht="15.75" x14ac:dyDescent="0.25">
      <c r="A1307" s="9" t="s">
        <v>1454</v>
      </c>
      <c r="B1307" s="8">
        <v>46212</v>
      </c>
      <c r="C1307" s="7" t="s">
        <v>5</v>
      </c>
      <c r="D1307" s="7" t="s">
        <v>76</v>
      </c>
      <c r="E1307" s="7" t="s">
        <v>3</v>
      </c>
      <c r="F1307" s="7" t="s">
        <v>23</v>
      </c>
      <c r="G1307" s="7" t="s">
        <v>29</v>
      </c>
      <c r="H1307" s="7" t="s">
        <v>28</v>
      </c>
      <c r="I1307" s="3">
        <v>1</v>
      </c>
      <c r="J1307" s="5">
        <v>36.99</v>
      </c>
      <c r="K1307" s="6">
        <v>0.1</v>
      </c>
      <c r="L1307" s="5">
        <v>13.2</v>
      </c>
      <c r="M1307" s="5">
        <f>I1307*J1307*(1-K1307)</f>
        <v>33.291000000000004</v>
      </c>
      <c r="N1307" s="5">
        <f>I1307*L1307</f>
        <v>13.2</v>
      </c>
      <c r="O1307" s="5">
        <f>M1307-N1307</f>
        <v>20.091000000000005</v>
      </c>
      <c r="P1307" s="2">
        <f>IFERROR(O1307/M1307,0)</f>
        <v>0.60349644047940887</v>
      </c>
      <c r="Q1307" s="4">
        <f>YEAR(SalesDataTable[[#This Row],[Order Date]])</f>
        <v>2026</v>
      </c>
      <c r="R1307" s="2" t="str">
        <f>"Q"&amp;ROUNDUP(MONTH(SalesDataTable[[#This Row],[Order Date]])/3,0)</f>
        <v>Q3</v>
      </c>
      <c r="S1307" s="3">
        <f>MONTH(SalesDataTable[[#This Row],[Order Date]])</f>
        <v>7</v>
      </c>
      <c r="T1307" s="2" t="str">
        <f>TEXT(SalesDataTable[[#This Row],[Order Date]],"mmm")</f>
        <v>Jul</v>
      </c>
    </row>
    <row r="1308" spans="1:20" ht="15.75" x14ac:dyDescent="0.25">
      <c r="A1308" s="9" t="s">
        <v>1453</v>
      </c>
      <c r="B1308" s="8">
        <v>46212</v>
      </c>
      <c r="C1308" s="7" t="s">
        <v>42</v>
      </c>
      <c r="D1308" s="7" t="s">
        <v>41</v>
      </c>
      <c r="E1308" s="7" t="s">
        <v>3</v>
      </c>
      <c r="F1308" s="7" t="s">
        <v>23</v>
      </c>
      <c r="G1308" s="7" t="s">
        <v>29</v>
      </c>
      <c r="H1308" s="7" t="s">
        <v>72</v>
      </c>
      <c r="I1308" s="3">
        <v>1</v>
      </c>
      <c r="J1308" s="5">
        <v>135.44</v>
      </c>
      <c r="K1308" s="6">
        <v>0</v>
      </c>
      <c r="L1308" s="5">
        <v>65.48</v>
      </c>
      <c r="M1308" s="5">
        <f>I1308*J1308*(1-K1308)</f>
        <v>135.44</v>
      </c>
      <c r="N1308" s="5">
        <f>I1308*L1308</f>
        <v>65.48</v>
      </c>
      <c r="O1308" s="5">
        <f>M1308-N1308</f>
        <v>69.959999999999994</v>
      </c>
      <c r="P1308" s="2">
        <f>IFERROR(O1308/M1308,0)</f>
        <v>0.51653868871825159</v>
      </c>
      <c r="Q1308" s="4">
        <f>YEAR(SalesDataTable[[#This Row],[Order Date]])</f>
        <v>2026</v>
      </c>
      <c r="R1308" s="2" t="str">
        <f>"Q"&amp;ROUNDUP(MONTH(SalesDataTable[[#This Row],[Order Date]])/3,0)</f>
        <v>Q3</v>
      </c>
      <c r="S1308" s="3">
        <f>MONTH(SalesDataTable[[#This Row],[Order Date]])</f>
        <v>7</v>
      </c>
      <c r="T1308" s="2" t="str">
        <f>TEXT(SalesDataTable[[#This Row],[Order Date]],"mmm")</f>
        <v>Jul</v>
      </c>
    </row>
    <row r="1309" spans="1:20" ht="15.75" x14ac:dyDescent="0.25">
      <c r="A1309" s="9" t="s">
        <v>1452</v>
      </c>
      <c r="B1309" s="8">
        <v>46212</v>
      </c>
      <c r="C1309" s="7" t="s">
        <v>9</v>
      </c>
      <c r="D1309" s="7" t="s">
        <v>79</v>
      </c>
      <c r="E1309" s="7" t="s">
        <v>3</v>
      </c>
      <c r="F1309" s="7" t="s">
        <v>2</v>
      </c>
      <c r="G1309" s="7" t="s">
        <v>22</v>
      </c>
      <c r="H1309" s="7" t="s">
        <v>44</v>
      </c>
      <c r="I1309" s="3">
        <v>3</v>
      </c>
      <c r="J1309" s="5">
        <v>92.25</v>
      </c>
      <c r="K1309" s="6">
        <v>0</v>
      </c>
      <c r="L1309" s="5">
        <v>46.27</v>
      </c>
      <c r="M1309" s="5">
        <f>I1309*J1309*(1-K1309)</f>
        <v>276.75</v>
      </c>
      <c r="N1309" s="5">
        <f>I1309*L1309</f>
        <v>138.81</v>
      </c>
      <c r="O1309" s="5">
        <f>M1309-N1309</f>
        <v>137.94</v>
      </c>
      <c r="P1309" s="2">
        <f>IFERROR(O1309/M1309,0)</f>
        <v>0.49842818428184282</v>
      </c>
      <c r="Q1309" s="4">
        <f>YEAR(SalesDataTable[[#This Row],[Order Date]])</f>
        <v>2026</v>
      </c>
      <c r="R1309" s="2" t="str">
        <f>"Q"&amp;ROUNDUP(MONTH(SalesDataTable[[#This Row],[Order Date]])/3,0)</f>
        <v>Q3</v>
      </c>
      <c r="S1309" s="3">
        <f>MONTH(SalesDataTable[[#This Row],[Order Date]])</f>
        <v>7</v>
      </c>
      <c r="T1309" s="2" t="str">
        <f>TEXT(SalesDataTable[[#This Row],[Order Date]],"mmm")</f>
        <v>Jul</v>
      </c>
    </row>
    <row r="1310" spans="1:20" ht="15.75" x14ac:dyDescent="0.25">
      <c r="A1310" s="9" t="s">
        <v>1451</v>
      </c>
      <c r="B1310" s="8">
        <v>46212</v>
      </c>
      <c r="C1310" s="7" t="s">
        <v>5</v>
      </c>
      <c r="D1310" s="7" t="s">
        <v>69</v>
      </c>
      <c r="E1310" s="7" t="s">
        <v>3</v>
      </c>
      <c r="F1310" s="7" t="s">
        <v>2</v>
      </c>
      <c r="G1310" s="7" t="s">
        <v>26</v>
      </c>
      <c r="H1310" s="7" t="s">
        <v>25</v>
      </c>
      <c r="I1310" s="3">
        <v>2</v>
      </c>
      <c r="J1310" s="5">
        <v>192.6</v>
      </c>
      <c r="K1310" s="6">
        <v>0</v>
      </c>
      <c r="L1310" s="5">
        <v>104.89</v>
      </c>
      <c r="M1310" s="5">
        <f>I1310*J1310*(1-K1310)</f>
        <v>385.2</v>
      </c>
      <c r="N1310" s="5">
        <f>I1310*L1310</f>
        <v>209.78</v>
      </c>
      <c r="O1310" s="5">
        <f>M1310-N1310</f>
        <v>175.42</v>
      </c>
      <c r="P1310" s="2">
        <f>IFERROR(O1310/M1310,0)</f>
        <v>0.45539979231568017</v>
      </c>
      <c r="Q1310" s="4">
        <f>YEAR(SalesDataTable[[#This Row],[Order Date]])</f>
        <v>2026</v>
      </c>
      <c r="R1310" s="2" t="str">
        <f>"Q"&amp;ROUNDUP(MONTH(SalesDataTable[[#This Row],[Order Date]])/3,0)</f>
        <v>Q3</v>
      </c>
      <c r="S1310" s="3">
        <f>MONTH(SalesDataTable[[#This Row],[Order Date]])</f>
        <v>7</v>
      </c>
      <c r="T1310" s="2" t="str">
        <f>TEXT(SalesDataTable[[#This Row],[Order Date]],"mmm")</f>
        <v>Jul</v>
      </c>
    </row>
    <row r="1311" spans="1:20" ht="15.75" x14ac:dyDescent="0.25">
      <c r="A1311" s="9" t="s">
        <v>1450</v>
      </c>
      <c r="B1311" s="8">
        <v>46212</v>
      </c>
      <c r="C1311" s="7" t="s">
        <v>15</v>
      </c>
      <c r="D1311" s="7" t="s">
        <v>61</v>
      </c>
      <c r="E1311" s="7" t="s">
        <v>3</v>
      </c>
      <c r="F1311" s="7" t="s">
        <v>23</v>
      </c>
      <c r="G1311" s="7" t="s">
        <v>1</v>
      </c>
      <c r="H1311" s="7" t="s">
        <v>17</v>
      </c>
      <c r="I1311" s="3">
        <v>1</v>
      </c>
      <c r="J1311" s="5">
        <v>39.94</v>
      </c>
      <c r="K1311" s="6">
        <v>0</v>
      </c>
      <c r="L1311" s="5">
        <v>16.89</v>
      </c>
      <c r="M1311" s="5">
        <f>I1311*J1311*(1-K1311)</f>
        <v>39.94</v>
      </c>
      <c r="N1311" s="5">
        <f>I1311*L1311</f>
        <v>16.89</v>
      </c>
      <c r="O1311" s="5">
        <f>M1311-N1311</f>
        <v>23.049999999999997</v>
      </c>
      <c r="P1311" s="2">
        <f>IFERROR(O1311/M1311,0)</f>
        <v>0.57711567351026538</v>
      </c>
      <c r="Q1311" s="4">
        <f>YEAR(SalesDataTable[[#This Row],[Order Date]])</f>
        <v>2026</v>
      </c>
      <c r="R1311" s="2" t="str">
        <f>"Q"&amp;ROUNDUP(MONTH(SalesDataTable[[#This Row],[Order Date]])/3,0)</f>
        <v>Q3</v>
      </c>
      <c r="S1311" s="3">
        <f>MONTH(SalesDataTable[[#This Row],[Order Date]])</f>
        <v>7</v>
      </c>
      <c r="T1311" s="2" t="str">
        <f>TEXT(SalesDataTable[[#This Row],[Order Date]],"mmm")</f>
        <v>Jul</v>
      </c>
    </row>
    <row r="1312" spans="1:20" ht="15.75" x14ac:dyDescent="0.25">
      <c r="A1312" s="9" t="s">
        <v>1449</v>
      </c>
      <c r="B1312" s="8">
        <v>46212</v>
      </c>
      <c r="C1312" s="7" t="s">
        <v>5</v>
      </c>
      <c r="D1312" s="7" t="s">
        <v>66</v>
      </c>
      <c r="E1312" s="7" t="s">
        <v>3</v>
      </c>
      <c r="F1312" s="7" t="s">
        <v>23</v>
      </c>
      <c r="G1312" s="7" t="s">
        <v>22</v>
      </c>
      <c r="H1312" s="7" t="s">
        <v>92</v>
      </c>
      <c r="I1312" s="3">
        <v>3</v>
      </c>
      <c r="J1312" s="5">
        <v>150.61000000000001</v>
      </c>
      <c r="K1312" s="6">
        <v>0</v>
      </c>
      <c r="L1312" s="5">
        <v>79.900000000000006</v>
      </c>
      <c r="M1312" s="5">
        <f>I1312*J1312*(1-K1312)</f>
        <v>451.83000000000004</v>
      </c>
      <c r="N1312" s="5">
        <f>I1312*L1312</f>
        <v>239.70000000000002</v>
      </c>
      <c r="O1312" s="5">
        <f>M1312-N1312</f>
        <v>212.13000000000002</v>
      </c>
      <c r="P1312" s="2">
        <f>IFERROR(O1312/M1312,0)</f>
        <v>0.46949073766682159</v>
      </c>
      <c r="Q1312" s="4">
        <f>YEAR(SalesDataTable[[#This Row],[Order Date]])</f>
        <v>2026</v>
      </c>
      <c r="R1312" s="2" t="str">
        <f>"Q"&amp;ROUNDUP(MONTH(SalesDataTable[[#This Row],[Order Date]])/3,0)</f>
        <v>Q3</v>
      </c>
      <c r="S1312" s="3">
        <f>MONTH(SalesDataTable[[#This Row],[Order Date]])</f>
        <v>7</v>
      </c>
      <c r="T1312" s="2" t="str">
        <f>TEXT(SalesDataTable[[#This Row],[Order Date]],"mmm")</f>
        <v>Jul</v>
      </c>
    </row>
    <row r="1313" spans="1:20" ht="15.75" x14ac:dyDescent="0.25">
      <c r="A1313" s="9" t="s">
        <v>1448</v>
      </c>
      <c r="B1313" s="8">
        <v>46212</v>
      </c>
      <c r="C1313" s="7" t="s">
        <v>15</v>
      </c>
      <c r="D1313" s="7" t="s">
        <v>19</v>
      </c>
      <c r="E1313" s="7" t="s">
        <v>3</v>
      </c>
      <c r="F1313" s="7" t="s">
        <v>23</v>
      </c>
      <c r="G1313" s="7" t="s">
        <v>22</v>
      </c>
      <c r="H1313" s="7" t="s">
        <v>21</v>
      </c>
      <c r="I1313" s="3">
        <v>2</v>
      </c>
      <c r="J1313" s="5">
        <v>71.069999999999993</v>
      </c>
      <c r="K1313" s="6">
        <v>0</v>
      </c>
      <c r="L1313" s="5">
        <v>31.57</v>
      </c>
      <c r="M1313" s="5">
        <f>I1313*J1313*(1-K1313)</f>
        <v>142.13999999999999</v>
      </c>
      <c r="N1313" s="5">
        <f>I1313*L1313</f>
        <v>63.14</v>
      </c>
      <c r="O1313" s="5">
        <f>M1313-N1313</f>
        <v>78.999999999999986</v>
      </c>
      <c r="P1313" s="2">
        <f>IFERROR(O1313/M1313,0)</f>
        <v>0.55579006613198245</v>
      </c>
      <c r="Q1313" s="4">
        <f>YEAR(SalesDataTable[[#This Row],[Order Date]])</f>
        <v>2026</v>
      </c>
      <c r="R1313" s="2" t="str">
        <f>"Q"&amp;ROUNDUP(MONTH(SalesDataTable[[#This Row],[Order Date]])/3,0)</f>
        <v>Q3</v>
      </c>
      <c r="S1313" s="3">
        <f>MONTH(SalesDataTable[[#This Row],[Order Date]])</f>
        <v>7</v>
      </c>
      <c r="T1313" s="2" t="str">
        <f>TEXT(SalesDataTable[[#This Row],[Order Date]],"mmm")</f>
        <v>Jul</v>
      </c>
    </row>
    <row r="1314" spans="1:20" ht="15.75" x14ac:dyDescent="0.25">
      <c r="A1314" s="9" t="s">
        <v>1447</v>
      </c>
      <c r="B1314" s="8">
        <v>46213</v>
      </c>
      <c r="C1314" s="7" t="s">
        <v>42</v>
      </c>
      <c r="D1314" s="7" t="s">
        <v>95</v>
      </c>
      <c r="E1314" s="7" t="s">
        <v>13</v>
      </c>
      <c r="F1314" s="7" t="s">
        <v>2</v>
      </c>
      <c r="G1314" s="7" t="s">
        <v>1</v>
      </c>
      <c r="H1314" s="7" t="s">
        <v>0</v>
      </c>
      <c r="I1314" s="3">
        <v>1</v>
      </c>
      <c r="J1314" s="5">
        <v>50.78</v>
      </c>
      <c r="K1314" s="6">
        <v>0</v>
      </c>
      <c r="L1314" s="5">
        <v>22.29</v>
      </c>
      <c r="M1314" s="5">
        <f>I1314*J1314*(1-K1314)</f>
        <v>50.78</v>
      </c>
      <c r="N1314" s="5">
        <f>I1314*L1314</f>
        <v>22.29</v>
      </c>
      <c r="O1314" s="5">
        <f>M1314-N1314</f>
        <v>28.490000000000002</v>
      </c>
      <c r="P1314" s="2">
        <f>IFERROR(O1314/M1314,0)</f>
        <v>0.56104765655769995</v>
      </c>
      <c r="Q1314" s="4">
        <f>YEAR(SalesDataTable[[#This Row],[Order Date]])</f>
        <v>2026</v>
      </c>
      <c r="R1314" s="2" t="str">
        <f>"Q"&amp;ROUNDUP(MONTH(SalesDataTable[[#This Row],[Order Date]])/3,0)</f>
        <v>Q3</v>
      </c>
      <c r="S1314" s="3">
        <f>MONTH(SalesDataTable[[#This Row],[Order Date]])</f>
        <v>7</v>
      </c>
      <c r="T1314" s="2" t="str">
        <f>TEXT(SalesDataTable[[#This Row],[Order Date]],"mmm")</f>
        <v>Jul</v>
      </c>
    </row>
    <row r="1315" spans="1:20" ht="15.75" x14ac:dyDescent="0.25">
      <c r="A1315" s="9" t="s">
        <v>1446</v>
      </c>
      <c r="B1315" s="8">
        <v>46213</v>
      </c>
      <c r="C1315" s="7" t="s">
        <v>42</v>
      </c>
      <c r="D1315" s="7" t="s">
        <v>41</v>
      </c>
      <c r="E1315" s="7" t="s">
        <v>3</v>
      </c>
      <c r="F1315" s="7" t="s">
        <v>23</v>
      </c>
      <c r="G1315" s="7" t="s">
        <v>22</v>
      </c>
      <c r="H1315" s="7" t="s">
        <v>37</v>
      </c>
      <c r="I1315" s="3">
        <v>2</v>
      </c>
      <c r="J1315" s="5">
        <v>141.51</v>
      </c>
      <c r="K1315" s="6">
        <v>0.05</v>
      </c>
      <c r="L1315" s="5">
        <v>77.040000000000006</v>
      </c>
      <c r="M1315" s="5">
        <f>I1315*J1315*(1-K1315)</f>
        <v>268.86899999999997</v>
      </c>
      <c r="N1315" s="5">
        <f>I1315*L1315</f>
        <v>154.08000000000001</v>
      </c>
      <c r="O1315" s="5">
        <f>M1315-N1315</f>
        <v>114.78899999999996</v>
      </c>
      <c r="P1315" s="2">
        <f>IFERROR(O1315/M1315,0)</f>
        <v>0.42693281858451504</v>
      </c>
      <c r="Q1315" s="4">
        <f>YEAR(SalesDataTable[[#This Row],[Order Date]])</f>
        <v>2026</v>
      </c>
      <c r="R1315" s="2" t="str">
        <f>"Q"&amp;ROUNDUP(MONTH(SalesDataTable[[#This Row],[Order Date]])/3,0)</f>
        <v>Q3</v>
      </c>
      <c r="S1315" s="3">
        <f>MONTH(SalesDataTable[[#This Row],[Order Date]])</f>
        <v>7</v>
      </c>
      <c r="T1315" s="2" t="str">
        <f>TEXT(SalesDataTable[[#This Row],[Order Date]],"mmm")</f>
        <v>Jul</v>
      </c>
    </row>
    <row r="1316" spans="1:20" ht="15.75" x14ac:dyDescent="0.25">
      <c r="A1316" s="9" t="s">
        <v>1445</v>
      </c>
      <c r="B1316" s="8">
        <v>46213</v>
      </c>
      <c r="C1316" s="7" t="s">
        <v>9</v>
      </c>
      <c r="D1316" s="7" t="s">
        <v>8</v>
      </c>
      <c r="E1316" s="7" t="s">
        <v>18</v>
      </c>
      <c r="F1316" s="7" t="s">
        <v>23</v>
      </c>
      <c r="G1316" s="7" t="s">
        <v>22</v>
      </c>
      <c r="H1316" s="7" t="s">
        <v>92</v>
      </c>
      <c r="I1316" s="3">
        <v>1</v>
      </c>
      <c r="J1316" s="5">
        <v>156.44</v>
      </c>
      <c r="K1316" s="6">
        <v>0.1</v>
      </c>
      <c r="L1316" s="5">
        <v>80.72</v>
      </c>
      <c r="M1316" s="5">
        <f>I1316*J1316*(1-K1316)</f>
        <v>140.79599999999999</v>
      </c>
      <c r="N1316" s="5">
        <f>I1316*L1316</f>
        <v>80.72</v>
      </c>
      <c r="O1316" s="5">
        <f>M1316-N1316</f>
        <v>60.075999999999993</v>
      </c>
      <c r="P1316" s="2">
        <f>IFERROR(O1316/M1316,0)</f>
        <v>0.42668825818915307</v>
      </c>
      <c r="Q1316" s="4">
        <f>YEAR(SalesDataTable[[#This Row],[Order Date]])</f>
        <v>2026</v>
      </c>
      <c r="R1316" s="2" t="str">
        <f>"Q"&amp;ROUNDUP(MONTH(SalesDataTable[[#This Row],[Order Date]])/3,0)</f>
        <v>Q3</v>
      </c>
      <c r="S1316" s="3">
        <f>MONTH(SalesDataTable[[#This Row],[Order Date]])</f>
        <v>7</v>
      </c>
      <c r="T1316" s="2" t="str">
        <f>TEXT(SalesDataTable[[#This Row],[Order Date]],"mmm")</f>
        <v>Jul</v>
      </c>
    </row>
    <row r="1317" spans="1:20" ht="15.75" x14ac:dyDescent="0.25">
      <c r="A1317" s="9" t="s">
        <v>1444</v>
      </c>
      <c r="B1317" s="8">
        <v>46213</v>
      </c>
      <c r="C1317" s="7" t="s">
        <v>9</v>
      </c>
      <c r="D1317" s="7" t="s">
        <v>8</v>
      </c>
      <c r="E1317" s="7" t="s">
        <v>3</v>
      </c>
      <c r="F1317" s="7" t="s">
        <v>2</v>
      </c>
      <c r="G1317" s="7" t="s">
        <v>34</v>
      </c>
      <c r="H1317" s="7" t="s">
        <v>33</v>
      </c>
      <c r="I1317" s="3">
        <v>2</v>
      </c>
      <c r="J1317" s="5">
        <v>51.75</v>
      </c>
      <c r="K1317" s="6">
        <v>0</v>
      </c>
      <c r="L1317" s="5">
        <v>21.4</v>
      </c>
      <c r="M1317" s="5">
        <f>I1317*J1317*(1-K1317)</f>
        <v>103.5</v>
      </c>
      <c r="N1317" s="5">
        <f>I1317*L1317</f>
        <v>42.8</v>
      </c>
      <c r="O1317" s="5">
        <f>M1317-N1317</f>
        <v>60.7</v>
      </c>
      <c r="P1317" s="2">
        <f>IFERROR(O1317/M1317,0)</f>
        <v>0.58647342995169083</v>
      </c>
      <c r="Q1317" s="4">
        <f>YEAR(SalesDataTable[[#This Row],[Order Date]])</f>
        <v>2026</v>
      </c>
      <c r="R1317" s="2" t="str">
        <f>"Q"&amp;ROUNDUP(MONTH(SalesDataTable[[#This Row],[Order Date]])/3,0)</f>
        <v>Q3</v>
      </c>
      <c r="S1317" s="3">
        <f>MONTH(SalesDataTable[[#This Row],[Order Date]])</f>
        <v>7</v>
      </c>
      <c r="T1317" s="2" t="str">
        <f>TEXT(SalesDataTable[[#This Row],[Order Date]],"mmm")</f>
        <v>Jul</v>
      </c>
    </row>
    <row r="1318" spans="1:20" ht="15.75" x14ac:dyDescent="0.25">
      <c r="A1318" s="9" t="s">
        <v>1443</v>
      </c>
      <c r="B1318" s="8">
        <v>46213</v>
      </c>
      <c r="C1318" s="7" t="s">
        <v>5</v>
      </c>
      <c r="D1318" s="7" t="s">
        <v>69</v>
      </c>
      <c r="E1318" s="7" t="s">
        <v>18</v>
      </c>
      <c r="F1318" s="7" t="s">
        <v>2</v>
      </c>
      <c r="G1318" s="7" t="s">
        <v>26</v>
      </c>
      <c r="H1318" s="7" t="s">
        <v>65</v>
      </c>
      <c r="I1318" s="3">
        <v>1</v>
      </c>
      <c r="J1318" s="5">
        <v>82.23</v>
      </c>
      <c r="K1318" s="6">
        <v>0.1</v>
      </c>
      <c r="L1318" s="5">
        <v>38.340000000000003</v>
      </c>
      <c r="M1318" s="5">
        <f>I1318*J1318*(1-K1318)</f>
        <v>74.007000000000005</v>
      </c>
      <c r="N1318" s="5">
        <f>I1318*L1318</f>
        <v>38.340000000000003</v>
      </c>
      <c r="O1318" s="5">
        <f>M1318-N1318</f>
        <v>35.667000000000002</v>
      </c>
      <c r="P1318" s="2">
        <f>IFERROR(O1318/M1318,0)</f>
        <v>0.48194089748267055</v>
      </c>
      <c r="Q1318" s="4">
        <f>YEAR(SalesDataTable[[#This Row],[Order Date]])</f>
        <v>2026</v>
      </c>
      <c r="R1318" s="2" t="str">
        <f>"Q"&amp;ROUNDUP(MONTH(SalesDataTable[[#This Row],[Order Date]])/3,0)</f>
        <v>Q3</v>
      </c>
      <c r="S1318" s="3">
        <f>MONTH(SalesDataTable[[#This Row],[Order Date]])</f>
        <v>7</v>
      </c>
      <c r="T1318" s="2" t="str">
        <f>TEXT(SalesDataTable[[#This Row],[Order Date]],"mmm")</f>
        <v>Jul</v>
      </c>
    </row>
    <row r="1319" spans="1:20" ht="15.75" x14ac:dyDescent="0.25">
      <c r="A1319" s="9" t="s">
        <v>1442</v>
      </c>
      <c r="B1319" s="8">
        <v>46213</v>
      </c>
      <c r="C1319" s="7" t="s">
        <v>9</v>
      </c>
      <c r="D1319" s="7" t="s">
        <v>30</v>
      </c>
      <c r="E1319" s="7" t="s">
        <v>3</v>
      </c>
      <c r="F1319" s="7" t="s">
        <v>2</v>
      </c>
      <c r="G1319" s="7" t="s">
        <v>22</v>
      </c>
      <c r="H1319" s="7" t="s">
        <v>37</v>
      </c>
      <c r="I1319" s="3">
        <v>1</v>
      </c>
      <c r="J1319" s="5">
        <v>144.16999999999999</v>
      </c>
      <c r="K1319" s="6">
        <v>0.1</v>
      </c>
      <c r="L1319" s="5">
        <v>78.13</v>
      </c>
      <c r="M1319" s="5">
        <f>I1319*J1319*(1-K1319)</f>
        <v>129.75299999999999</v>
      </c>
      <c r="N1319" s="5">
        <f>I1319*L1319</f>
        <v>78.13</v>
      </c>
      <c r="O1319" s="5">
        <f>M1319-N1319</f>
        <v>51.62299999999999</v>
      </c>
      <c r="P1319" s="2">
        <f>IFERROR(O1319/M1319,0)</f>
        <v>0.39785592625989374</v>
      </c>
      <c r="Q1319" s="4">
        <f>YEAR(SalesDataTable[[#This Row],[Order Date]])</f>
        <v>2026</v>
      </c>
      <c r="R1319" s="2" t="str">
        <f>"Q"&amp;ROUNDUP(MONTH(SalesDataTable[[#This Row],[Order Date]])/3,0)</f>
        <v>Q3</v>
      </c>
      <c r="S1319" s="3">
        <f>MONTH(SalesDataTable[[#This Row],[Order Date]])</f>
        <v>7</v>
      </c>
      <c r="T1319" s="2" t="str">
        <f>TEXT(SalesDataTable[[#This Row],[Order Date]],"mmm")</f>
        <v>Jul</v>
      </c>
    </row>
    <row r="1320" spans="1:20" ht="15.75" x14ac:dyDescent="0.25">
      <c r="A1320" s="9" t="s">
        <v>1441</v>
      </c>
      <c r="B1320" s="8">
        <v>46213</v>
      </c>
      <c r="C1320" s="7" t="s">
        <v>9</v>
      </c>
      <c r="D1320" s="7" t="s">
        <v>8</v>
      </c>
      <c r="E1320" s="7" t="s">
        <v>3</v>
      </c>
      <c r="F1320" s="7" t="s">
        <v>23</v>
      </c>
      <c r="G1320" s="7" t="s">
        <v>26</v>
      </c>
      <c r="H1320" s="7" t="s">
        <v>65</v>
      </c>
      <c r="I1320" s="3">
        <v>4</v>
      </c>
      <c r="J1320" s="5">
        <v>82.47</v>
      </c>
      <c r="K1320" s="6">
        <v>0</v>
      </c>
      <c r="L1320" s="5">
        <v>40.22</v>
      </c>
      <c r="M1320" s="5">
        <f>I1320*J1320*(1-K1320)</f>
        <v>329.88</v>
      </c>
      <c r="N1320" s="5">
        <f>I1320*L1320</f>
        <v>160.88</v>
      </c>
      <c r="O1320" s="5">
        <f>M1320-N1320</f>
        <v>169</v>
      </c>
      <c r="P1320" s="2">
        <f>IFERROR(O1320/M1320,0)</f>
        <v>0.51230750575967021</v>
      </c>
      <c r="Q1320" s="4">
        <f>YEAR(SalesDataTable[[#This Row],[Order Date]])</f>
        <v>2026</v>
      </c>
      <c r="R1320" s="2" t="str">
        <f>"Q"&amp;ROUNDUP(MONTH(SalesDataTable[[#This Row],[Order Date]])/3,0)</f>
        <v>Q3</v>
      </c>
      <c r="S1320" s="3">
        <f>MONTH(SalesDataTable[[#This Row],[Order Date]])</f>
        <v>7</v>
      </c>
      <c r="T1320" s="2" t="str">
        <f>TEXT(SalesDataTable[[#This Row],[Order Date]],"mmm")</f>
        <v>Jul</v>
      </c>
    </row>
    <row r="1321" spans="1:20" ht="15.75" x14ac:dyDescent="0.25">
      <c r="A1321" s="9" t="s">
        <v>1440</v>
      </c>
      <c r="B1321" s="8">
        <v>46213</v>
      </c>
      <c r="C1321" s="7" t="s">
        <v>15</v>
      </c>
      <c r="D1321" s="7" t="s">
        <v>61</v>
      </c>
      <c r="E1321" s="7" t="s">
        <v>3</v>
      </c>
      <c r="F1321" s="7" t="s">
        <v>2</v>
      </c>
      <c r="G1321" s="7" t="s">
        <v>26</v>
      </c>
      <c r="H1321" s="7" t="s">
        <v>50</v>
      </c>
      <c r="I1321" s="3">
        <v>1</v>
      </c>
      <c r="J1321" s="5">
        <v>122.14</v>
      </c>
      <c r="K1321" s="6">
        <v>0.15</v>
      </c>
      <c r="L1321" s="5">
        <v>59.87</v>
      </c>
      <c r="M1321" s="5">
        <f>I1321*J1321*(1-K1321)</f>
        <v>103.819</v>
      </c>
      <c r="N1321" s="5">
        <f>I1321*L1321</f>
        <v>59.87</v>
      </c>
      <c r="O1321" s="5">
        <f>M1321-N1321</f>
        <v>43.949000000000005</v>
      </c>
      <c r="P1321" s="2">
        <f>IFERROR(O1321/M1321,0)</f>
        <v>0.42332328379198414</v>
      </c>
      <c r="Q1321" s="4">
        <f>YEAR(SalesDataTable[[#This Row],[Order Date]])</f>
        <v>2026</v>
      </c>
      <c r="R1321" s="2" t="str">
        <f>"Q"&amp;ROUNDUP(MONTH(SalesDataTable[[#This Row],[Order Date]])/3,0)</f>
        <v>Q3</v>
      </c>
      <c r="S1321" s="3">
        <f>MONTH(SalesDataTable[[#This Row],[Order Date]])</f>
        <v>7</v>
      </c>
      <c r="T1321" s="2" t="str">
        <f>TEXT(SalesDataTable[[#This Row],[Order Date]],"mmm")</f>
        <v>Jul</v>
      </c>
    </row>
    <row r="1322" spans="1:20" ht="15.75" x14ac:dyDescent="0.25">
      <c r="A1322" s="9" t="s">
        <v>1439</v>
      </c>
      <c r="B1322" s="8">
        <v>46213</v>
      </c>
      <c r="C1322" s="7" t="s">
        <v>5</v>
      </c>
      <c r="D1322" s="7" t="s">
        <v>76</v>
      </c>
      <c r="E1322" s="7" t="s">
        <v>13</v>
      </c>
      <c r="F1322" s="7" t="s">
        <v>23</v>
      </c>
      <c r="G1322" s="7" t="s">
        <v>22</v>
      </c>
      <c r="H1322" s="7" t="s">
        <v>37</v>
      </c>
      <c r="I1322" s="3">
        <v>3</v>
      </c>
      <c r="J1322" s="5">
        <v>143.59</v>
      </c>
      <c r="K1322" s="6">
        <v>0</v>
      </c>
      <c r="L1322" s="5">
        <v>78.91</v>
      </c>
      <c r="M1322" s="5">
        <f>I1322*J1322*(1-K1322)</f>
        <v>430.77</v>
      </c>
      <c r="N1322" s="5">
        <f>I1322*L1322</f>
        <v>236.73</v>
      </c>
      <c r="O1322" s="5">
        <f>M1322-N1322</f>
        <v>194.04</v>
      </c>
      <c r="P1322" s="2">
        <f>IFERROR(O1322/M1322,0)</f>
        <v>0.45044919562643637</v>
      </c>
      <c r="Q1322" s="4">
        <f>YEAR(SalesDataTable[[#This Row],[Order Date]])</f>
        <v>2026</v>
      </c>
      <c r="R1322" s="2" t="str">
        <f>"Q"&amp;ROUNDUP(MONTH(SalesDataTable[[#This Row],[Order Date]])/3,0)</f>
        <v>Q3</v>
      </c>
      <c r="S1322" s="3">
        <f>MONTH(SalesDataTable[[#This Row],[Order Date]])</f>
        <v>7</v>
      </c>
      <c r="T1322" s="2" t="str">
        <f>TEXT(SalesDataTable[[#This Row],[Order Date]],"mmm")</f>
        <v>Jul</v>
      </c>
    </row>
    <row r="1323" spans="1:20" ht="15.75" x14ac:dyDescent="0.25">
      <c r="A1323" s="9" t="s">
        <v>1438</v>
      </c>
      <c r="B1323" s="8">
        <v>46213</v>
      </c>
      <c r="C1323" s="7" t="s">
        <v>15</v>
      </c>
      <c r="D1323" s="7" t="s">
        <v>19</v>
      </c>
      <c r="E1323" s="7" t="s">
        <v>3</v>
      </c>
      <c r="F1323" s="7" t="s">
        <v>12</v>
      </c>
      <c r="G1323" s="7" t="s">
        <v>22</v>
      </c>
      <c r="H1323" s="7" t="s">
        <v>92</v>
      </c>
      <c r="I1323" s="3">
        <v>2</v>
      </c>
      <c r="J1323" s="5">
        <v>157.66</v>
      </c>
      <c r="K1323" s="6">
        <v>0</v>
      </c>
      <c r="L1323" s="5">
        <v>78.760000000000005</v>
      </c>
      <c r="M1323" s="5">
        <f>I1323*J1323*(1-K1323)</f>
        <v>315.32</v>
      </c>
      <c r="N1323" s="5">
        <f>I1323*L1323</f>
        <v>157.52000000000001</v>
      </c>
      <c r="O1323" s="5">
        <f>M1323-N1323</f>
        <v>157.79999999999998</v>
      </c>
      <c r="P1323" s="2">
        <f>IFERROR(O1323/M1323,0)</f>
        <v>0.50044399340352652</v>
      </c>
      <c r="Q1323" s="4">
        <f>YEAR(SalesDataTable[[#This Row],[Order Date]])</f>
        <v>2026</v>
      </c>
      <c r="R1323" s="2" t="str">
        <f>"Q"&amp;ROUNDUP(MONTH(SalesDataTable[[#This Row],[Order Date]])/3,0)</f>
        <v>Q3</v>
      </c>
      <c r="S1323" s="3">
        <f>MONTH(SalesDataTable[[#This Row],[Order Date]])</f>
        <v>7</v>
      </c>
      <c r="T1323" s="2" t="str">
        <f>TEXT(SalesDataTable[[#This Row],[Order Date]],"mmm")</f>
        <v>Jul</v>
      </c>
    </row>
    <row r="1324" spans="1:20" ht="15.75" x14ac:dyDescent="0.25">
      <c r="A1324" s="9" t="s">
        <v>1437</v>
      </c>
      <c r="B1324" s="8">
        <v>46213</v>
      </c>
      <c r="C1324" s="7" t="s">
        <v>9</v>
      </c>
      <c r="D1324" s="7" t="s">
        <v>79</v>
      </c>
      <c r="E1324" s="7" t="s">
        <v>3</v>
      </c>
      <c r="F1324" s="7" t="s">
        <v>12</v>
      </c>
      <c r="G1324" s="7" t="s">
        <v>1</v>
      </c>
      <c r="H1324" s="7" t="s">
        <v>7</v>
      </c>
      <c r="I1324" s="3">
        <v>1</v>
      </c>
      <c r="J1324" s="5">
        <v>101.58</v>
      </c>
      <c r="K1324" s="6">
        <v>0</v>
      </c>
      <c r="L1324" s="5">
        <v>49.83</v>
      </c>
      <c r="M1324" s="5">
        <f>I1324*J1324*(1-K1324)</f>
        <v>101.58</v>
      </c>
      <c r="N1324" s="5">
        <f>I1324*L1324</f>
        <v>49.83</v>
      </c>
      <c r="O1324" s="5">
        <f>M1324-N1324</f>
        <v>51.75</v>
      </c>
      <c r="P1324" s="2">
        <f>IFERROR(O1324/M1324,0)</f>
        <v>0.50945067926757237</v>
      </c>
      <c r="Q1324" s="4">
        <f>YEAR(SalesDataTable[[#This Row],[Order Date]])</f>
        <v>2026</v>
      </c>
      <c r="R1324" s="2" t="str">
        <f>"Q"&amp;ROUNDUP(MONTH(SalesDataTable[[#This Row],[Order Date]])/3,0)</f>
        <v>Q3</v>
      </c>
      <c r="S1324" s="3">
        <f>MONTH(SalesDataTable[[#This Row],[Order Date]])</f>
        <v>7</v>
      </c>
      <c r="T1324" s="2" t="str">
        <f>TEXT(SalesDataTable[[#This Row],[Order Date]],"mmm")</f>
        <v>Jul</v>
      </c>
    </row>
    <row r="1325" spans="1:20" ht="15.75" x14ac:dyDescent="0.25">
      <c r="A1325" s="9" t="s">
        <v>1436</v>
      </c>
      <c r="B1325" s="8">
        <v>46213</v>
      </c>
      <c r="C1325" s="7" t="s">
        <v>5</v>
      </c>
      <c r="D1325" s="7" t="s">
        <v>114</v>
      </c>
      <c r="E1325" s="7" t="s">
        <v>3</v>
      </c>
      <c r="F1325" s="7" t="s">
        <v>23</v>
      </c>
      <c r="G1325" s="7" t="s">
        <v>29</v>
      </c>
      <c r="H1325" s="7" t="s">
        <v>88</v>
      </c>
      <c r="I1325" s="3">
        <v>4</v>
      </c>
      <c r="J1325" s="5">
        <v>166.71</v>
      </c>
      <c r="K1325" s="6">
        <v>0</v>
      </c>
      <c r="L1325" s="5">
        <v>86.55</v>
      </c>
      <c r="M1325" s="5">
        <f>I1325*J1325*(1-K1325)</f>
        <v>666.84</v>
      </c>
      <c r="N1325" s="5">
        <f>I1325*L1325</f>
        <v>346.2</v>
      </c>
      <c r="O1325" s="5">
        <f>M1325-N1325</f>
        <v>320.64000000000004</v>
      </c>
      <c r="P1325" s="2">
        <f>IFERROR(O1325/M1325,0)</f>
        <v>0.48083498290444487</v>
      </c>
      <c r="Q1325" s="4">
        <f>YEAR(SalesDataTable[[#This Row],[Order Date]])</f>
        <v>2026</v>
      </c>
      <c r="R1325" s="2" t="str">
        <f>"Q"&amp;ROUNDUP(MONTH(SalesDataTable[[#This Row],[Order Date]])/3,0)</f>
        <v>Q3</v>
      </c>
      <c r="S1325" s="3">
        <f>MONTH(SalesDataTable[[#This Row],[Order Date]])</f>
        <v>7</v>
      </c>
      <c r="T1325" s="2" t="str">
        <f>TEXT(SalesDataTable[[#This Row],[Order Date]],"mmm")</f>
        <v>Jul</v>
      </c>
    </row>
    <row r="1326" spans="1:20" ht="15.75" x14ac:dyDescent="0.25">
      <c r="A1326" s="9" t="s">
        <v>1435</v>
      </c>
      <c r="B1326" s="8">
        <v>46214</v>
      </c>
      <c r="C1326" s="7" t="s">
        <v>9</v>
      </c>
      <c r="D1326" s="7" t="s">
        <v>8</v>
      </c>
      <c r="E1326" s="7" t="s">
        <v>13</v>
      </c>
      <c r="F1326" s="7" t="s">
        <v>2</v>
      </c>
      <c r="G1326" s="7" t="s">
        <v>1</v>
      </c>
      <c r="H1326" s="7" t="s">
        <v>11</v>
      </c>
      <c r="I1326" s="3">
        <v>2</v>
      </c>
      <c r="J1326" s="5">
        <v>83.33</v>
      </c>
      <c r="K1326" s="6">
        <v>0</v>
      </c>
      <c r="L1326" s="5">
        <v>42.11</v>
      </c>
      <c r="M1326" s="5">
        <f>I1326*J1326*(1-K1326)</f>
        <v>166.66</v>
      </c>
      <c r="N1326" s="5">
        <f>I1326*L1326</f>
        <v>84.22</v>
      </c>
      <c r="O1326" s="5">
        <f>M1326-N1326</f>
        <v>82.44</v>
      </c>
      <c r="P1326" s="2">
        <f>IFERROR(O1326/M1326,0)</f>
        <v>0.49465978639145564</v>
      </c>
      <c r="Q1326" s="4">
        <f>YEAR(SalesDataTable[[#This Row],[Order Date]])</f>
        <v>2026</v>
      </c>
      <c r="R1326" s="2" t="str">
        <f>"Q"&amp;ROUNDUP(MONTH(SalesDataTable[[#This Row],[Order Date]])/3,0)</f>
        <v>Q3</v>
      </c>
      <c r="S1326" s="3">
        <f>MONTH(SalesDataTable[[#This Row],[Order Date]])</f>
        <v>7</v>
      </c>
      <c r="T1326" s="2" t="str">
        <f>TEXT(SalesDataTable[[#This Row],[Order Date]],"mmm")</f>
        <v>Jul</v>
      </c>
    </row>
    <row r="1327" spans="1:20" ht="15.75" x14ac:dyDescent="0.25">
      <c r="A1327" s="9" t="s">
        <v>1434</v>
      </c>
      <c r="B1327" s="8">
        <v>46214</v>
      </c>
      <c r="C1327" s="7" t="s">
        <v>42</v>
      </c>
      <c r="D1327" s="7" t="s">
        <v>41</v>
      </c>
      <c r="E1327" s="7" t="s">
        <v>3</v>
      </c>
      <c r="F1327" s="7" t="s">
        <v>2</v>
      </c>
      <c r="G1327" s="7" t="s">
        <v>22</v>
      </c>
      <c r="H1327" s="7" t="s">
        <v>21</v>
      </c>
      <c r="I1327" s="3">
        <v>2</v>
      </c>
      <c r="J1327" s="5">
        <v>71.77</v>
      </c>
      <c r="K1327" s="6">
        <v>0.05</v>
      </c>
      <c r="L1327" s="5">
        <v>32.9</v>
      </c>
      <c r="M1327" s="5">
        <f>I1327*J1327*(1-K1327)</f>
        <v>136.363</v>
      </c>
      <c r="N1327" s="5">
        <f>I1327*L1327</f>
        <v>65.8</v>
      </c>
      <c r="O1327" s="5">
        <f>M1327-N1327</f>
        <v>70.563000000000002</v>
      </c>
      <c r="P1327" s="2">
        <f>IFERROR(O1327/M1327,0)</f>
        <v>0.5174644148339359</v>
      </c>
      <c r="Q1327" s="4">
        <f>YEAR(SalesDataTable[[#This Row],[Order Date]])</f>
        <v>2026</v>
      </c>
      <c r="R1327" s="2" t="str">
        <f>"Q"&amp;ROUNDUP(MONTH(SalesDataTable[[#This Row],[Order Date]])/3,0)</f>
        <v>Q3</v>
      </c>
      <c r="S1327" s="3">
        <f>MONTH(SalesDataTable[[#This Row],[Order Date]])</f>
        <v>7</v>
      </c>
      <c r="T1327" s="2" t="str">
        <f>TEXT(SalesDataTable[[#This Row],[Order Date]],"mmm")</f>
        <v>Jul</v>
      </c>
    </row>
    <row r="1328" spans="1:20" ht="15.75" x14ac:dyDescent="0.25">
      <c r="A1328" s="9" t="s">
        <v>1433</v>
      </c>
      <c r="B1328" s="8">
        <v>46214</v>
      </c>
      <c r="C1328" s="7" t="s">
        <v>42</v>
      </c>
      <c r="D1328" s="7" t="s">
        <v>41</v>
      </c>
      <c r="E1328" s="7" t="s">
        <v>3</v>
      </c>
      <c r="F1328" s="7" t="s">
        <v>2</v>
      </c>
      <c r="G1328" s="7" t="s">
        <v>29</v>
      </c>
      <c r="H1328" s="7" t="s">
        <v>88</v>
      </c>
      <c r="I1328" s="3">
        <v>3</v>
      </c>
      <c r="J1328" s="5">
        <v>164.5</v>
      </c>
      <c r="K1328" s="6">
        <v>0</v>
      </c>
      <c r="L1328" s="5">
        <v>87.06</v>
      </c>
      <c r="M1328" s="5">
        <f>I1328*J1328*(1-K1328)</f>
        <v>493.5</v>
      </c>
      <c r="N1328" s="5">
        <f>I1328*L1328</f>
        <v>261.18</v>
      </c>
      <c r="O1328" s="5">
        <f>M1328-N1328</f>
        <v>232.32</v>
      </c>
      <c r="P1328" s="2">
        <f>IFERROR(O1328/M1328,0)</f>
        <v>0.47075987841945288</v>
      </c>
      <c r="Q1328" s="4">
        <f>YEAR(SalesDataTable[[#This Row],[Order Date]])</f>
        <v>2026</v>
      </c>
      <c r="R1328" s="2" t="str">
        <f>"Q"&amp;ROUNDUP(MONTH(SalesDataTable[[#This Row],[Order Date]])/3,0)</f>
        <v>Q3</v>
      </c>
      <c r="S1328" s="3">
        <f>MONTH(SalesDataTable[[#This Row],[Order Date]])</f>
        <v>7</v>
      </c>
      <c r="T1328" s="2" t="str">
        <f>TEXT(SalesDataTable[[#This Row],[Order Date]],"mmm")</f>
        <v>Jul</v>
      </c>
    </row>
    <row r="1329" spans="1:20" ht="15.75" x14ac:dyDescent="0.25">
      <c r="A1329" s="9" t="s">
        <v>1432</v>
      </c>
      <c r="B1329" s="8">
        <v>46214</v>
      </c>
      <c r="C1329" s="7" t="s">
        <v>42</v>
      </c>
      <c r="D1329" s="7" t="s">
        <v>41</v>
      </c>
      <c r="E1329" s="7" t="s">
        <v>3</v>
      </c>
      <c r="F1329" s="7" t="s">
        <v>23</v>
      </c>
      <c r="G1329" s="7" t="s">
        <v>26</v>
      </c>
      <c r="H1329" s="7" t="s">
        <v>65</v>
      </c>
      <c r="I1329" s="3">
        <v>3</v>
      </c>
      <c r="J1329" s="5">
        <v>82.28</v>
      </c>
      <c r="K1329" s="6">
        <v>0.1</v>
      </c>
      <c r="L1329" s="5">
        <v>39.51</v>
      </c>
      <c r="M1329" s="5">
        <f>I1329*J1329*(1-K1329)</f>
        <v>222.15600000000001</v>
      </c>
      <c r="N1329" s="5">
        <f>I1329*L1329</f>
        <v>118.53</v>
      </c>
      <c r="O1329" s="5">
        <f>M1329-N1329</f>
        <v>103.626</v>
      </c>
      <c r="P1329" s="2">
        <f>IFERROR(O1329/M1329,0)</f>
        <v>0.46645600388915898</v>
      </c>
      <c r="Q1329" s="4">
        <f>YEAR(SalesDataTable[[#This Row],[Order Date]])</f>
        <v>2026</v>
      </c>
      <c r="R1329" s="2" t="str">
        <f>"Q"&amp;ROUNDUP(MONTH(SalesDataTable[[#This Row],[Order Date]])/3,0)</f>
        <v>Q3</v>
      </c>
      <c r="S1329" s="3">
        <f>MONTH(SalesDataTable[[#This Row],[Order Date]])</f>
        <v>7</v>
      </c>
      <c r="T1329" s="2" t="str">
        <f>TEXT(SalesDataTable[[#This Row],[Order Date]],"mmm")</f>
        <v>Jul</v>
      </c>
    </row>
    <row r="1330" spans="1:20" ht="15.75" x14ac:dyDescent="0.25">
      <c r="A1330" s="9" t="s">
        <v>1431</v>
      </c>
      <c r="B1330" s="8">
        <v>46214</v>
      </c>
      <c r="C1330" s="7" t="s">
        <v>5</v>
      </c>
      <c r="D1330" s="7" t="s">
        <v>66</v>
      </c>
      <c r="E1330" s="7" t="s">
        <v>13</v>
      </c>
      <c r="F1330" s="7" t="s">
        <v>2</v>
      </c>
      <c r="G1330" s="7" t="s">
        <v>1</v>
      </c>
      <c r="H1330" s="7" t="s">
        <v>7</v>
      </c>
      <c r="I1330" s="3">
        <v>2</v>
      </c>
      <c r="J1330" s="5">
        <v>103.17</v>
      </c>
      <c r="K1330" s="6">
        <v>0</v>
      </c>
      <c r="L1330" s="5">
        <v>50.49</v>
      </c>
      <c r="M1330" s="5">
        <f>I1330*J1330*(1-K1330)</f>
        <v>206.34</v>
      </c>
      <c r="N1330" s="5">
        <f>I1330*L1330</f>
        <v>100.98</v>
      </c>
      <c r="O1330" s="5">
        <f>M1330-N1330</f>
        <v>105.36</v>
      </c>
      <c r="P1330" s="2">
        <f>IFERROR(O1330/M1330,0)</f>
        <v>0.51061355045071244</v>
      </c>
      <c r="Q1330" s="4">
        <f>YEAR(SalesDataTable[[#This Row],[Order Date]])</f>
        <v>2026</v>
      </c>
      <c r="R1330" s="2" t="str">
        <f>"Q"&amp;ROUNDUP(MONTH(SalesDataTable[[#This Row],[Order Date]])/3,0)</f>
        <v>Q3</v>
      </c>
      <c r="S1330" s="3">
        <f>MONTH(SalesDataTable[[#This Row],[Order Date]])</f>
        <v>7</v>
      </c>
      <c r="T1330" s="2" t="str">
        <f>TEXT(SalesDataTable[[#This Row],[Order Date]],"mmm")</f>
        <v>Jul</v>
      </c>
    </row>
    <row r="1331" spans="1:20" ht="15.75" x14ac:dyDescent="0.25">
      <c r="A1331" s="9" t="s">
        <v>1430</v>
      </c>
      <c r="B1331" s="8">
        <v>46214</v>
      </c>
      <c r="C1331" s="7" t="s">
        <v>42</v>
      </c>
      <c r="D1331" s="7" t="s">
        <v>41</v>
      </c>
      <c r="E1331" s="7" t="s">
        <v>3</v>
      </c>
      <c r="F1331" s="7" t="s">
        <v>2</v>
      </c>
      <c r="G1331" s="7" t="s">
        <v>1</v>
      </c>
      <c r="H1331" s="7" t="s">
        <v>0</v>
      </c>
      <c r="I1331" s="3">
        <v>1</v>
      </c>
      <c r="J1331" s="5">
        <v>50.33</v>
      </c>
      <c r="K1331" s="6">
        <v>0.05</v>
      </c>
      <c r="L1331" s="5">
        <v>22.06</v>
      </c>
      <c r="M1331" s="5">
        <f>I1331*J1331*(1-K1331)</f>
        <v>47.813499999999998</v>
      </c>
      <c r="N1331" s="5">
        <f>I1331*L1331</f>
        <v>22.06</v>
      </c>
      <c r="O1331" s="5">
        <f>M1331-N1331</f>
        <v>25.753499999999999</v>
      </c>
      <c r="P1331" s="2">
        <f>IFERROR(O1331/M1331,0)</f>
        <v>0.53862402877848303</v>
      </c>
      <c r="Q1331" s="4">
        <f>YEAR(SalesDataTable[[#This Row],[Order Date]])</f>
        <v>2026</v>
      </c>
      <c r="R1331" s="2" t="str">
        <f>"Q"&amp;ROUNDUP(MONTH(SalesDataTable[[#This Row],[Order Date]])/3,0)</f>
        <v>Q3</v>
      </c>
      <c r="S1331" s="3">
        <f>MONTH(SalesDataTable[[#This Row],[Order Date]])</f>
        <v>7</v>
      </c>
      <c r="T1331" s="2" t="str">
        <f>TEXT(SalesDataTable[[#This Row],[Order Date]],"mmm")</f>
        <v>Jul</v>
      </c>
    </row>
    <row r="1332" spans="1:20" ht="15.75" x14ac:dyDescent="0.25">
      <c r="A1332" s="9" t="s">
        <v>1429</v>
      </c>
      <c r="B1332" s="8">
        <v>46214</v>
      </c>
      <c r="C1332" s="7" t="s">
        <v>9</v>
      </c>
      <c r="D1332" s="7" t="s">
        <v>45</v>
      </c>
      <c r="E1332" s="7" t="s">
        <v>60</v>
      </c>
      <c r="F1332" s="7" t="s">
        <v>12</v>
      </c>
      <c r="G1332" s="7" t="s">
        <v>22</v>
      </c>
      <c r="H1332" s="7" t="s">
        <v>37</v>
      </c>
      <c r="I1332" s="3">
        <v>6</v>
      </c>
      <c r="J1332" s="5">
        <v>142.78</v>
      </c>
      <c r="K1332" s="6">
        <v>0.15</v>
      </c>
      <c r="L1332" s="5">
        <v>80.38</v>
      </c>
      <c r="M1332" s="5">
        <f>I1332*J1332*(1-K1332)</f>
        <v>728.178</v>
      </c>
      <c r="N1332" s="5">
        <f>I1332*L1332</f>
        <v>482.28</v>
      </c>
      <c r="O1332" s="5">
        <f>M1332-N1332</f>
        <v>245.89800000000002</v>
      </c>
      <c r="P1332" s="2">
        <f>IFERROR(O1332/M1332,0)</f>
        <v>0.33768941110552642</v>
      </c>
      <c r="Q1332" s="4">
        <f>YEAR(SalesDataTable[[#This Row],[Order Date]])</f>
        <v>2026</v>
      </c>
      <c r="R1332" s="2" t="str">
        <f>"Q"&amp;ROUNDUP(MONTH(SalesDataTable[[#This Row],[Order Date]])/3,0)</f>
        <v>Q3</v>
      </c>
      <c r="S1332" s="3">
        <f>MONTH(SalesDataTable[[#This Row],[Order Date]])</f>
        <v>7</v>
      </c>
      <c r="T1332" s="2" t="str">
        <f>TEXT(SalesDataTable[[#This Row],[Order Date]],"mmm")</f>
        <v>Jul</v>
      </c>
    </row>
    <row r="1333" spans="1:20" ht="15.75" x14ac:dyDescent="0.25">
      <c r="A1333" s="9" t="s">
        <v>1428</v>
      </c>
      <c r="B1333" s="8">
        <v>46214</v>
      </c>
      <c r="C1333" s="7" t="s">
        <v>9</v>
      </c>
      <c r="D1333" s="7" t="s">
        <v>30</v>
      </c>
      <c r="E1333" s="7" t="s">
        <v>3</v>
      </c>
      <c r="F1333" s="7" t="s">
        <v>2</v>
      </c>
      <c r="G1333" s="7" t="s">
        <v>26</v>
      </c>
      <c r="H1333" s="7" t="s">
        <v>25</v>
      </c>
      <c r="I1333" s="3">
        <v>1</v>
      </c>
      <c r="J1333" s="5">
        <v>195.38</v>
      </c>
      <c r="K1333" s="6">
        <v>0.05</v>
      </c>
      <c r="L1333" s="5">
        <v>101.67</v>
      </c>
      <c r="M1333" s="5">
        <f>I1333*J1333*(1-K1333)</f>
        <v>185.61099999999999</v>
      </c>
      <c r="N1333" s="5">
        <f>I1333*L1333</f>
        <v>101.67</v>
      </c>
      <c r="O1333" s="5">
        <f>M1333-N1333</f>
        <v>83.940999999999988</v>
      </c>
      <c r="P1333" s="2">
        <f>IFERROR(O1333/M1333,0)</f>
        <v>0.45224151585843508</v>
      </c>
      <c r="Q1333" s="4">
        <f>YEAR(SalesDataTable[[#This Row],[Order Date]])</f>
        <v>2026</v>
      </c>
      <c r="R1333" s="2" t="str">
        <f>"Q"&amp;ROUNDUP(MONTH(SalesDataTable[[#This Row],[Order Date]])/3,0)</f>
        <v>Q3</v>
      </c>
      <c r="S1333" s="3">
        <f>MONTH(SalesDataTable[[#This Row],[Order Date]])</f>
        <v>7</v>
      </c>
      <c r="T1333" s="2" t="str">
        <f>TEXT(SalesDataTable[[#This Row],[Order Date]],"mmm")</f>
        <v>Jul</v>
      </c>
    </row>
    <row r="1334" spans="1:20" ht="15.75" x14ac:dyDescent="0.25">
      <c r="A1334" s="9" t="s">
        <v>1427</v>
      </c>
      <c r="B1334" s="8">
        <v>46214</v>
      </c>
      <c r="C1334" s="7" t="s">
        <v>15</v>
      </c>
      <c r="D1334" s="7" t="s">
        <v>51</v>
      </c>
      <c r="E1334" s="7" t="s">
        <v>13</v>
      </c>
      <c r="F1334" s="7" t="s">
        <v>23</v>
      </c>
      <c r="G1334" s="7" t="s">
        <v>1</v>
      </c>
      <c r="H1334" s="7" t="s">
        <v>7</v>
      </c>
      <c r="I1334" s="3">
        <v>5</v>
      </c>
      <c r="J1334" s="5">
        <v>104.8</v>
      </c>
      <c r="K1334" s="6">
        <v>0</v>
      </c>
      <c r="L1334" s="5">
        <v>50.94</v>
      </c>
      <c r="M1334" s="5">
        <f>I1334*J1334*(1-K1334)</f>
        <v>524</v>
      </c>
      <c r="N1334" s="5">
        <f>I1334*L1334</f>
        <v>254.7</v>
      </c>
      <c r="O1334" s="5">
        <f>M1334-N1334</f>
        <v>269.3</v>
      </c>
      <c r="P1334" s="2">
        <f>IFERROR(O1334/M1334,0)</f>
        <v>0.51393129770992374</v>
      </c>
      <c r="Q1334" s="4">
        <f>YEAR(SalesDataTable[[#This Row],[Order Date]])</f>
        <v>2026</v>
      </c>
      <c r="R1334" s="2" t="str">
        <f>"Q"&amp;ROUNDUP(MONTH(SalesDataTable[[#This Row],[Order Date]])/3,0)</f>
        <v>Q3</v>
      </c>
      <c r="S1334" s="3">
        <f>MONTH(SalesDataTable[[#This Row],[Order Date]])</f>
        <v>7</v>
      </c>
      <c r="T1334" s="2" t="str">
        <f>TEXT(SalesDataTable[[#This Row],[Order Date]],"mmm")</f>
        <v>Jul</v>
      </c>
    </row>
    <row r="1335" spans="1:20" ht="15.75" x14ac:dyDescent="0.25">
      <c r="A1335" s="9" t="s">
        <v>1426</v>
      </c>
      <c r="B1335" s="8">
        <v>46214</v>
      </c>
      <c r="C1335" s="7" t="s">
        <v>15</v>
      </c>
      <c r="D1335" s="7" t="s">
        <v>14</v>
      </c>
      <c r="E1335" s="7" t="s">
        <v>3</v>
      </c>
      <c r="F1335" s="7" t="s">
        <v>23</v>
      </c>
      <c r="G1335" s="7" t="s">
        <v>26</v>
      </c>
      <c r="H1335" s="7" t="s">
        <v>65</v>
      </c>
      <c r="I1335" s="3">
        <v>3</v>
      </c>
      <c r="J1335" s="5">
        <v>82.26</v>
      </c>
      <c r="K1335" s="6">
        <v>0</v>
      </c>
      <c r="L1335" s="5">
        <v>40.020000000000003</v>
      </c>
      <c r="M1335" s="5">
        <f>I1335*J1335*(1-K1335)</f>
        <v>246.78000000000003</v>
      </c>
      <c r="N1335" s="5">
        <f>I1335*L1335</f>
        <v>120.06</v>
      </c>
      <c r="O1335" s="5">
        <f>M1335-N1335</f>
        <v>126.72000000000003</v>
      </c>
      <c r="P1335" s="2">
        <f>IFERROR(O1335/M1335,0)</f>
        <v>0.51349380014587898</v>
      </c>
      <c r="Q1335" s="4">
        <f>YEAR(SalesDataTable[[#This Row],[Order Date]])</f>
        <v>2026</v>
      </c>
      <c r="R1335" s="2" t="str">
        <f>"Q"&amp;ROUNDUP(MONTH(SalesDataTable[[#This Row],[Order Date]])/3,0)</f>
        <v>Q3</v>
      </c>
      <c r="S1335" s="3">
        <f>MONTH(SalesDataTable[[#This Row],[Order Date]])</f>
        <v>7</v>
      </c>
      <c r="T1335" s="2" t="str">
        <f>TEXT(SalesDataTable[[#This Row],[Order Date]],"mmm")</f>
        <v>Jul</v>
      </c>
    </row>
    <row r="1336" spans="1:20" ht="15.75" x14ac:dyDescent="0.25">
      <c r="A1336" s="9" t="s">
        <v>1425</v>
      </c>
      <c r="B1336" s="8">
        <v>46214</v>
      </c>
      <c r="C1336" s="7" t="s">
        <v>5</v>
      </c>
      <c r="D1336" s="7" t="s">
        <v>4</v>
      </c>
      <c r="E1336" s="7" t="s">
        <v>3</v>
      </c>
      <c r="F1336" s="7" t="s">
        <v>12</v>
      </c>
      <c r="G1336" s="7" t="s">
        <v>22</v>
      </c>
      <c r="H1336" s="7" t="s">
        <v>44</v>
      </c>
      <c r="I1336" s="3">
        <v>1</v>
      </c>
      <c r="J1336" s="5">
        <v>90.79</v>
      </c>
      <c r="K1336" s="6">
        <v>0</v>
      </c>
      <c r="L1336" s="5">
        <v>46.39</v>
      </c>
      <c r="M1336" s="5">
        <f>I1336*J1336*(1-K1336)</f>
        <v>90.79</v>
      </c>
      <c r="N1336" s="5">
        <f>I1336*L1336</f>
        <v>46.39</v>
      </c>
      <c r="O1336" s="5">
        <f>M1336-N1336</f>
        <v>44.400000000000006</v>
      </c>
      <c r="P1336" s="2">
        <f>IFERROR(O1336/M1336,0)</f>
        <v>0.4890406432426479</v>
      </c>
      <c r="Q1336" s="4">
        <f>YEAR(SalesDataTable[[#This Row],[Order Date]])</f>
        <v>2026</v>
      </c>
      <c r="R1336" s="2" t="str">
        <f>"Q"&amp;ROUNDUP(MONTH(SalesDataTable[[#This Row],[Order Date]])/3,0)</f>
        <v>Q3</v>
      </c>
      <c r="S1336" s="3">
        <f>MONTH(SalesDataTable[[#This Row],[Order Date]])</f>
        <v>7</v>
      </c>
      <c r="T1336" s="2" t="str">
        <f>TEXT(SalesDataTable[[#This Row],[Order Date]],"mmm")</f>
        <v>Jul</v>
      </c>
    </row>
    <row r="1337" spans="1:20" ht="15.75" x14ac:dyDescent="0.25">
      <c r="A1337" s="9" t="s">
        <v>1424</v>
      </c>
      <c r="B1337" s="8">
        <v>46214</v>
      </c>
      <c r="C1337" s="7" t="s">
        <v>9</v>
      </c>
      <c r="D1337" s="7" t="s">
        <v>45</v>
      </c>
      <c r="E1337" s="7" t="s">
        <v>3</v>
      </c>
      <c r="F1337" s="7" t="s">
        <v>23</v>
      </c>
      <c r="G1337" s="7" t="s">
        <v>1</v>
      </c>
      <c r="H1337" s="7" t="s">
        <v>17</v>
      </c>
      <c r="I1337" s="3">
        <v>1</v>
      </c>
      <c r="J1337" s="5">
        <v>41.33</v>
      </c>
      <c r="K1337" s="6">
        <v>0</v>
      </c>
      <c r="L1337" s="5">
        <v>17.2</v>
      </c>
      <c r="M1337" s="5">
        <f>I1337*J1337*(1-K1337)</f>
        <v>41.33</v>
      </c>
      <c r="N1337" s="5">
        <f>I1337*L1337</f>
        <v>17.2</v>
      </c>
      <c r="O1337" s="5">
        <f>M1337-N1337</f>
        <v>24.13</v>
      </c>
      <c r="P1337" s="2">
        <f>IFERROR(O1337/M1337,0)</f>
        <v>0.58383740624243896</v>
      </c>
      <c r="Q1337" s="4">
        <f>YEAR(SalesDataTable[[#This Row],[Order Date]])</f>
        <v>2026</v>
      </c>
      <c r="R1337" s="2" t="str">
        <f>"Q"&amp;ROUNDUP(MONTH(SalesDataTable[[#This Row],[Order Date]])/3,0)</f>
        <v>Q3</v>
      </c>
      <c r="S1337" s="3">
        <f>MONTH(SalesDataTable[[#This Row],[Order Date]])</f>
        <v>7</v>
      </c>
      <c r="T1337" s="2" t="str">
        <f>TEXT(SalesDataTable[[#This Row],[Order Date]],"mmm")</f>
        <v>Jul</v>
      </c>
    </row>
    <row r="1338" spans="1:20" ht="15.75" x14ac:dyDescent="0.25">
      <c r="A1338" s="9" t="s">
        <v>1423</v>
      </c>
      <c r="B1338" s="8">
        <v>46215</v>
      </c>
      <c r="C1338" s="7" t="s">
        <v>5</v>
      </c>
      <c r="D1338" s="7" t="s">
        <v>66</v>
      </c>
      <c r="E1338" s="7" t="s">
        <v>3</v>
      </c>
      <c r="F1338" s="7" t="s">
        <v>23</v>
      </c>
      <c r="G1338" s="7" t="s">
        <v>34</v>
      </c>
      <c r="H1338" s="7" t="s">
        <v>83</v>
      </c>
      <c r="I1338" s="3">
        <v>2</v>
      </c>
      <c r="J1338" s="5">
        <v>41.09</v>
      </c>
      <c r="K1338" s="6">
        <v>0.05</v>
      </c>
      <c r="L1338" s="5">
        <v>14.54</v>
      </c>
      <c r="M1338" s="5">
        <f>I1338*J1338*(1-K1338)</f>
        <v>78.070999999999998</v>
      </c>
      <c r="N1338" s="5">
        <f>I1338*L1338</f>
        <v>29.08</v>
      </c>
      <c r="O1338" s="5">
        <f>M1338-N1338</f>
        <v>48.991</v>
      </c>
      <c r="P1338" s="2">
        <f>IFERROR(O1338/M1338,0)</f>
        <v>0.62751854081541159</v>
      </c>
      <c r="Q1338" s="4">
        <f>YEAR(SalesDataTable[[#This Row],[Order Date]])</f>
        <v>2026</v>
      </c>
      <c r="R1338" s="2" t="str">
        <f>"Q"&amp;ROUNDUP(MONTH(SalesDataTable[[#This Row],[Order Date]])/3,0)</f>
        <v>Q3</v>
      </c>
      <c r="S1338" s="3">
        <f>MONTH(SalesDataTable[[#This Row],[Order Date]])</f>
        <v>7</v>
      </c>
      <c r="T1338" s="2" t="str">
        <f>TEXT(SalesDataTable[[#This Row],[Order Date]],"mmm")</f>
        <v>Jul</v>
      </c>
    </row>
    <row r="1339" spans="1:20" ht="15.75" x14ac:dyDescent="0.25">
      <c r="A1339" s="9" t="s">
        <v>1422</v>
      </c>
      <c r="B1339" s="8">
        <v>46215</v>
      </c>
      <c r="C1339" s="7" t="s">
        <v>9</v>
      </c>
      <c r="D1339" s="7" t="s">
        <v>8</v>
      </c>
      <c r="E1339" s="7" t="s">
        <v>60</v>
      </c>
      <c r="F1339" s="7" t="s">
        <v>12</v>
      </c>
      <c r="G1339" s="7" t="s">
        <v>26</v>
      </c>
      <c r="H1339" s="7" t="s">
        <v>65</v>
      </c>
      <c r="I1339" s="3">
        <v>5</v>
      </c>
      <c r="J1339" s="5">
        <v>82.39</v>
      </c>
      <c r="K1339" s="6">
        <v>0.05</v>
      </c>
      <c r="L1339" s="5">
        <v>39.479999999999997</v>
      </c>
      <c r="M1339" s="5">
        <f>I1339*J1339*(1-K1339)</f>
        <v>391.35249999999996</v>
      </c>
      <c r="N1339" s="5">
        <f>I1339*L1339</f>
        <v>197.39999999999998</v>
      </c>
      <c r="O1339" s="5">
        <f>M1339-N1339</f>
        <v>193.95249999999999</v>
      </c>
      <c r="P1339" s="2">
        <f>IFERROR(O1339/M1339,0)</f>
        <v>0.49559540312122702</v>
      </c>
      <c r="Q1339" s="4">
        <f>YEAR(SalesDataTable[[#This Row],[Order Date]])</f>
        <v>2026</v>
      </c>
      <c r="R1339" s="2" t="str">
        <f>"Q"&amp;ROUNDUP(MONTH(SalesDataTable[[#This Row],[Order Date]])/3,0)</f>
        <v>Q3</v>
      </c>
      <c r="S1339" s="3">
        <f>MONTH(SalesDataTable[[#This Row],[Order Date]])</f>
        <v>7</v>
      </c>
      <c r="T1339" s="2" t="str">
        <f>TEXT(SalesDataTable[[#This Row],[Order Date]],"mmm")</f>
        <v>Jul</v>
      </c>
    </row>
    <row r="1340" spans="1:20" ht="15.75" x14ac:dyDescent="0.25">
      <c r="A1340" s="9" t="s">
        <v>1421</v>
      </c>
      <c r="B1340" s="8">
        <v>46215</v>
      </c>
      <c r="C1340" s="7" t="s">
        <v>9</v>
      </c>
      <c r="D1340" s="7" t="s">
        <v>47</v>
      </c>
      <c r="E1340" s="7" t="s">
        <v>3</v>
      </c>
      <c r="F1340" s="7" t="s">
        <v>12</v>
      </c>
      <c r="G1340" s="7" t="s">
        <v>34</v>
      </c>
      <c r="H1340" s="7" t="s">
        <v>74</v>
      </c>
      <c r="I1340" s="3">
        <v>3</v>
      </c>
      <c r="J1340" s="5">
        <v>37</v>
      </c>
      <c r="K1340" s="6">
        <v>0</v>
      </c>
      <c r="L1340" s="5">
        <v>13.69</v>
      </c>
      <c r="M1340" s="5">
        <f>I1340*J1340*(1-K1340)</f>
        <v>111</v>
      </c>
      <c r="N1340" s="5">
        <f>I1340*L1340</f>
        <v>41.07</v>
      </c>
      <c r="O1340" s="5">
        <f>M1340-N1340</f>
        <v>69.930000000000007</v>
      </c>
      <c r="P1340" s="2">
        <f>IFERROR(O1340/M1340,0)</f>
        <v>0.63000000000000012</v>
      </c>
      <c r="Q1340" s="4">
        <f>YEAR(SalesDataTable[[#This Row],[Order Date]])</f>
        <v>2026</v>
      </c>
      <c r="R1340" s="2" t="str">
        <f>"Q"&amp;ROUNDUP(MONTH(SalesDataTable[[#This Row],[Order Date]])/3,0)</f>
        <v>Q3</v>
      </c>
      <c r="S1340" s="3">
        <f>MONTH(SalesDataTable[[#This Row],[Order Date]])</f>
        <v>7</v>
      </c>
      <c r="T1340" s="2" t="str">
        <f>TEXT(SalesDataTable[[#This Row],[Order Date]],"mmm")</f>
        <v>Jul</v>
      </c>
    </row>
    <row r="1341" spans="1:20" ht="15.75" x14ac:dyDescent="0.25">
      <c r="A1341" s="9" t="s">
        <v>1420</v>
      </c>
      <c r="B1341" s="8">
        <v>46215</v>
      </c>
      <c r="C1341" s="7" t="s">
        <v>15</v>
      </c>
      <c r="D1341" s="7" t="s">
        <v>61</v>
      </c>
      <c r="E1341" s="7" t="s">
        <v>13</v>
      </c>
      <c r="F1341" s="7" t="s">
        <v>2</v>
      </c>
      <c r="G1341" s="7" t="s">
        <v>34</v>
      </c>
      <c r="H1341" s="7" t="s">
        <v>83</v>
      </c>
      <c r="I1341" s="3">
        <v>2</v>
      </c>
      <c r="J1341" s="5">
        <v>40.9</v>
      </c>
      <c r="K1341" s="6">
        <v>0</v>
      </c>
      <c r="L1341" s="5">
        <v>14.81</v>
      </c>
      <c r="M1341" s="5">
        <f>I1341*J1341*(1-K1341)</f>
        <v>81.8</v>
      </c>
      <c r="N1341" s="5">
        <f>I1341*L1341</f>
        <v>29.62</v>
      </c>
      <c r="O1341" s="5">
        <f>M1341-N1341</f>
        <v>52.179999999999993</v>
      </c>
      <c r="P1341" s="2">
        <f>IFERROR(O1341/M1341,0)</f>
        <v>0.63789731051344734</v>
      </c>
      <c r="Q1341" s="4">
        <f>YEAR(SalesDataTable[[#This Row],[Order Date]])</f>
        <v>2026</v>
      </c>
      <c r="R1341" s="2" t="str">
        <f>"Q"&amp;ROUNDUP(MONTH(SalesDataTable[[#This Row],[Order Date]])/3,0)</f>
        <v>Q3</v>
      </c>
      <c r="S1341" s="3">
        <f>MONTH(SalesDataTable[[#This Row],[Order Date]])</f>
        <v>7</v>
      </c>
      <c r="T1341" s="2" t="str">
        <f>TEXT(SalesDataTable[[#This Row],[Order Date]],"mmm")</f>
        <v>Jul</v>
      </c>
    </row>
    <row r="1342" spans="1:20" ht="15.75" x14ac:dyDescent="0.25">
      <c r="A1342" s="9" t="s">
        <v>1419</v>
      </c>
      <c r="B1342" s="8">
        <v>46215</v>
      </c>
      <c r="C1342" s="7" t="s">
        <v>42</v>
      </c>
      <c r="D1342" s="7" t="s">
        <v>95</v>
      </c>
      <c r="E1342" s="7" t="s">
        <v>3</v>
      </c>
      <c r="F1342" s="7" t="s">
        <v>2</v>
      </c>
      <c r="G1342" s="7" t="s">
        <v>34</v>
      </c>
      <c r="H1342" s="7" t="s">
        <v>121</v>
      </c>
      <c r="I1342" s="3">
        <v>1</v>
      </c>
      <c r="J1342" s="5">
        <v>123.33</v>
      </c>
      <c r="K1342" s="6">
        <v>0.1</v>
      </c>
      <c r="L1342" s="5">
        <v>70.900000000000006</v>
      </c>
      <c r="M1342" s="5">
        <f>I1342*J1342*(1-K1342)</f>
        <v>110.997</v>
      </c>
      <c r="N1342" s="5">
        <f>I1342*L1342</f>
        <v>70.900000000000006</v>
      </c>
      <c r="O1342" s="5">
        <f>M1342-N1342</f>
        <v>40.096999999999994</v>
      </c>
      <c r="P1342" s="2">
        <f>IFERROR(O1342/M1342,0)</f>
        <v>0.36124399758552028</v>
      </c>
      <c r="Q1342" s="4">
        <f>YEAR(SalesDataTable[[#This Row],[Order Date]])</f>
        <v>2026</v>
      </c>
      <c r="R1342" s="2" t="str">
        <f>"Q"&amp;ROUNDUP(MONTH(SalesDataTable[[#This Row],[Order Date]])/3,0)</f>
        <v>Q3</v>
      </c>
      <c r="S1342" s="3">
        <f>MONTH(SalesDataTable[[#This Row],[Order Date]])</f>
        <v>7</v>
      </c>
      <c r="T1342" s="2" t="str">
        <f>TEXT(SalesDataTable[[#This Row],[Order Date]],"mmm")</f>
        <v>Jul</v>
      </c>
    </row>
    <row r="1343" spans="1:20" ht="15.75" x14ac:dyDescent="0.25">
      <c r="A1343" s="9" t="s">
        <v>1418</v>
      </c>
      <c r="B1343" s="8">
        <v>46215</v>
      </c>
      <c r="C1343" s="7" t="s">
        <v>9</v>
      </c>
      <c r="D1343" s="7" t="s">
        <v>8</v>
      </c>
      <c r="E1343" s="7" t="s">
        <v>18</v>
      </c>
      <c r="F1343" s="7" t="s">
        <v>12</v>
      </c>
      <c r="G1343" s="7" t="s">
        <v>22</v>
      </c>
      <c r="H1343" s="7" t="s">
        <v>92</v>
      </c>
      <c r="I1343" s="3">
        <v>1</v>
      </c>
      <c r="J1343" s="5">
        <v>153.25</v>
      </c>
      <c r="K1343" s="6">
        <v>0.15</v>
      </c>
      <c r="L1343" s="5">
        <v>78.28</v>
      </c>
      <c r="M1343" s="5">
        <f>I1343*J1343*(1-K1343)</f>
        <v>130.26249999999999</v>
      </c>
      <c r="N1343" s="5">
        <f>I1343*L1343</f>
        <v>78.28</v>
      </c>
      <c r="O1343" s="5">
        <f>M1343-N1343</f>
        <v>51.982499999999987</v>
      </c>
      <c r="P1343" s="2">
        <f>IFERROR(O1343/M1343,0)</f>
        <v>0.39905959121005657</v>
      </c>
      <c r="Q1343" s="4">
        <f>YEAR(SalesDataTable[[#This Row],[Order Date]])</f>
        <v>2026</v>
      </c>
      <c r="R1343" s="2" t="str">
        <f>"Q"&amp;ROUNDUP(MONTH(SalesDataTable[[#This Row],[Order Date]])/3,0)</f>
        <v>Q3</v>
      </c>
      <c r="S1343" s="3">
        <f>MONTH(SalesDataTable[[#This Row],[Order Date]])</f>
        <v>7</v>
      </c>
      <c r="T1343" s="2" t="str">
        <f>TEXT(SalesDataTable[[#This Row],[Order Date]],"mmm")</f>
        <v>Jul</v>
      </c>
    </row>
    <row r="1344" spans="1:20" ht="15.75" x14ac:dyDescent="0.25">
      <c r="A1344" s="9" t="s">
        <v>1417</v>
      </c>
      <c r="B1344" s="8">
        <v>46215</v>
      </c>
      <c r="C1344" s="7" t="s">
        <v>15</v>
      </c>
      <c r="D1344" s="7" t="s">
        <v>14</v>
      </c>
      <c r="E1344" s="7" t="s">
        <v>18</v>
      </c>
      <c r="F1344" s="7" t="s">
        <v>2</v>
      </c>
      <c r="G1344" s="7" t="s">
        <v>29</v>
      </c>
      <c r="H1344" s="7" t="s">
        <v>72</v>
      </c>
      <c r="I1344" s="3">
        <v>3</v>
      </c>
      <c r="J1344" s="5">
        <v>134.43</v>
      </c>
      <c r="K1344" s="6">
        <v>0.1</v>
      </c>
      <c r="L1344" s="5">
        <v>65.78</v>
      </c>
      <c r="M1344" s="5">
        <f>I1344*J1344*(1-K1344)</f>
        <v>362.96100000000001</v>
      </c>
      <c r="N1344" s="5">
        <f>I1344*L1344</f>
        <v>197.34</v>
      </c>
      <c r="O1344" s="5">
        <f>M1344-N1344</f>
        <v>165.62100000000001</v>
      </c>
      <c r="P1344" s="2">
        <f>IFERROR(O1344/M1344,0)</f>
        <v>0.45630522287518493</v>
      </c>
      <c r="Q1344" s="4">
        <f>YEAR(SalesDataTable[[#This Row],[Order Date]])</f>
        <v>2026</v>
      </c>
      <c r="R1344" s="2" t="str">
        <f>"Q"&amp;ROUNDUP(MONTH(SalesDataTable[[#This Row],[Order Date]])/3,0)</f>
        <v>Q3</v>
      </c>
      <c r="S1344" s="3">
        <f>MONTH(SalesDataTable[[#This Row],[Order Date]])</f>
        <v>7</v>
      </c>
      <c r="T1344" s="2" t="str">
        <f>TEXT(SalesDataTable[[#This Row],[Order Date]],"mmm")</f>
        <v>Jul</v>
      </c>
    </row>
    <row r="1345" spans="1:20" ht="15.75" x14ac:dyDescent="0.25">
      <c r="A1345" s="9" t="s">
        <v>1416</v>
      </c>
      <c r="B1345" s="8">
        <v>46215</v>
      </c>
      <c r="C1345" s="7" t="s">
        <v>42</v>
      </c>
      <c r="D1345" s="7" t="s">
        <v>95</v>
      </c>
      <c r="E1345" s="7" t="s">
        <v>3</v>
      </c>
      <c r="F1345" s="7" t="s">
        <v>23</v>
      </c>
      <c r="G1345" s="7" t="s">
        <v>22</v>
      </c>
      <c r="H1345" s="7" t="s">
        <v>44</v>
      </c>
      <c r="I1345" s="3">
        <v>1</v>
      </c>
      <c r="J1345" s="5">
        <v>93.73</v>
      </c>
      <c r="K1345" s="6">
        <v>0.05</v>
      </c>
      <c r="L1345" s="5">
        <v>44.51</v>
      </c>
      <c r="M1345" s="5">
        <f>I1345*J1345*(1-K1345)</f>
        <v>89.043499999999995</v>
      </c>
      <c r="N1345" s="5">
        <f>I1345*L1345</f>
        <v>44.51</v>
      </c>
      <c r="O1345" s="5">
        <f>M1345-N1345</f>
        <v>44.533499999999997</v>
      </c>
      <c r="P1345" s="2">
        <f>IFERROR(O1345/M1345,0)</f>
        <v>0.50013195797559618</v>
      </c>
      <c r="Q1345" s="4">
        <f>YEAR(SalesDataTable[[#This Row],[Order Date]])</f>
        <v>2026</v>
      </c>
      <c r="R1345" s="2" t="str">
        <f>"Q"&amp;ROUNDUP(MONTH(SalesDataTable[[#This Row],[Order Date]])/3,0)</f>
        <v>Q3</v>
      </c>
      <c r="S1345" s="3">
        <f>MONTH(SalesDataTable[[#This Row],[Order Date]])</f>
        <v>7</v>
      </c>
      <c r="T1345" s="2" t="str">
        <f>TEXT(SalesDataTable[[#This Row],[Order Date]],"mmm")</f>
        <v>Jul</v>
      </c>
    </row>
    <row r="1346" spans="1:20" ht="15.75" x14ac:dyDescent="0.25">
      <c r="A1346" s="9" t="s">
        <v>1415</v>
      </c>
      <c r="B1346" s="8">
        <v>46215</v>
      </c>
      <c r="C1346" s="7" t="s">
        <v>42</v>
      </c>
      <c r="D1346" s="7" t="s">
        <v>95</v>
      </c>
      <c r="E1346" s="7" t="s">
        <v>3</v>
      </c>
      <c r="F1346" s="7" t="s">
        <v>23</v>
      </c>
      <c r="G1346" s="7" t="s">
        <v>29</v>
      </c>
      <c r="H1346" s="7" t="s">
        <v>28</v>
      </c>
      <c r="I1346" s="3">
        <v>1</v>
      </c>
      <c r="J1346" s="5">
        <v>37.090000000000003</v>
      </c>
      <c r="K1346" s="6">
        <v>0</v>
      </c>
      <c r="L1346" s="5">
        <v>13.43</v>
      </c>
      <c r="M1346" s="5">
        <f>I1346*J1346*(1-K1346)</f>
        <v>37.090000000000003</v>
      </c>
      <c r="N1346" s="5">
        <f>I1346*L1346</f>
        <v>13.43</v>
      </c>
      <c r="O1346" s="5">
        <f>M1346-N1346</f>
        <v>23.660000000000004</v>
      </c>
      <c r="P1346" s="2">
        <f>IFERROR(O1346/M1346,0)</f>
        <v>0.63790779185764357</v>
      </c>
      <c r="Q1346" s="4">
        <f>YEAR(SalesDataTable[[#This Row],[Order Date]])</f>
        <v>2026</v>
      </c>
      <c r="R1346" s="2" t="str">
        <f>"Q"&amp;ROUNDUP(MONTH(SalesDataTable[[#This Row],[Order Date]])/3,0)</f>
        <v>Q3</v>
      </c>
      <c r="S1346" s="3">
        <f>MONTH(SalesDataTable[[#This Row],[Order Date]])</f>
        <v>7</v>
      </c>
      <c r="T1346" s="2" t="str">
        <f>TEXT(SalesDataTable[[#This Row],[Order Date]],"mmm")</f>
        <v>Jul</v>
      </c>
    </row>
    <row r="1347" spans="1:20" ht="15.75" x14ac:dyDescent="0.25">
      <c r="A1347" s="9" t="s">
        <v>1414</v>
      </c>
      <c r="B1347" s="8">
        <v>46215</v>
      </c>
      <c r="C1347" s="7" t="s">
        <v>42</v>
      </c>
      <c r="D1347" s="7" t="s">
        <v>95</v>
      </c>
      <c r="E1347" s="7" t="s">
        <v>13</v>
      </c>
      <c r="F1347" s="7" t="s">
        <v>2</v>
      </c>
      <c r="G1347" s="7" t="s">
        <v>29</v>
      </c>
      <c r="H1347" s="7" t="s">
        <v>39</v>
      </c>
      <c r="I1347" s="3">
        <v>1</v>
      </c>
      <c r="J1347" s="5">
        <v>45.43</v>
      </c>
      <c r="K1347" s="6">
        <v>0</v>
      </c>
      <c r="L1347" s="5">
        <v>18.66</v>
      </c>
      <c r="M1347" s="5">
        <f>I1347*J1347*(1-K1347)</f>
        <v>45.43</v>
      </c>
      <c r="N1347" s="5">
        <f>I1347*L1347</f>
        <v>18.66</v>
      </c>
      <c r="O1347" s="5">
        <f>M1347-N1347</f>
        <v>26.77</v>
      </c>
      <c r="P1347" s="2">
        <f>IFERROR(O1347/M1347,0)</f>
        <v>0.58925819942769098</v>
      </c>
      <c r="Q1347" s="4">
        <f>YEAR(SalesDataTable[[#This Row],[Order Date]])</f>
        <v>2026</v>
      </c>
      <c r="R1347" s="2" t="str">
        <f>"Q"&amp;ROUNDUP(MONTH(SalesDataTable[[#This Row],[Order Date]])/3,0)</f>
        <v>Q3</v>
      </c>
      <c r="S1347" s="3">
        <f>MONTH(SalesDataTable[[#This Row],[Order Date]])</f>
        <v>7</v>
      </c>
      <c r="T1347" s="2" t="str">
        <f>TEXT(SalesDataTable[[#This Row],[Order Date]],"mmm")</f>
        <v>Jul</v>
      </c>
    </row>
    <row r="1348" spans="1:20" ht="15.75" x14ac:dyDescent="0.25">
      <c r="A1348" s="9" t="s">
        <v>1413</v>
      </c>
      <c r="B1348" s="8">
        <v>46215</v>
      </c>
      <c r="C1348" s="7" t="s">
        <v>15</v>
      </c>
      <c r="D1348" s="7" t="s">
        <v>61</v>
      </c>
      <c r="E1348" s="7" t="s">
        <v>18</v>
      </c>
      <c r="F1348" s="7" t="s">
        <v>2</v>
      </c>
      <c r="G1348" s="7" t="s">
        <v>34</v>
      </c>
      <c r="H1348" s="7" t="s">
        <v>83</v>
      </c>
      <c r="I1348" s="3">
        <v>1</v>
      </c>
      <c r="J1348" s="5">
        <v>39.5</v>
      </c>
      <c r="K1348" s="6">
        <v>0.1</v>
      </c>
      <c r="L1348" s="5">
        <v>14.86</v>
      </c>
      <c r="M1348" s="5">
        <f>I1348*J1348*(1-K1348)</f>
        <v>35.550000000000004</v>
      </c>
      <c r="N1348" s="5">
        <f>I1348*L1348</f>
        <v>14.86</v>
      </c>
      <c r="O1348" s="5">
        <f>M1348-N1348</f>
        <v>20.690000000000005</v>
      </c>
      <c r="P1348" s="2">
        <f>IFERROR(O1348/M1348,0)</f>
        <v>0.58199718706047832</v>
      </c>
      <c r="Q1348" s="4">
        <f>YEAR(SalesDataTable[[#This Row],[Order Date]])</f>
        <v>2026</v>
      </c>
      <c r="R1348" s="2" t="str">
        <f>"Q"&amp;ROUNDUP(MONTH(SalesDataTable[[#This Row],[Order Date]])/3,0)</f>
        <v>Q3</v>
      </c>
      <c r="S1348" s="3">
        <f>MONTH(SalesDataTable[[#This Row],[Order Date]])</f>
        <v>7</v>
      </c>
      <c r="T1348" s="2" t="str">
        <f>TEXT(SalesDataTable[[#This Row],[Order Date]],"mmm")</f>
        <v>Jul</v>
      </c>
    </row>
    <row r="1349" spans="1:20" ht="15.75" x14ac:dyDescent="0.25">
      <c r="A1349" s="9" t="s">
        <v>1412</v>
      </c>
      <c r="B1349" s="8">
        <v>46215</v>
      </c>
      <c r="C1349" s="7" t="s">
        <v>5</v>
      </c>
      <c r="D1349" s="7" t="s">
        <v>76</v>
      </c>
      <c r="E1349" s="7" t="s">
        <v>13</v>
      </c>
      <c r="F1349" s="7" t="s">
        <v>23</v>
      </c>
      <c r="G1349" s="7" t="s">
        <v>34</v>
      </c>
      <c r="H1349" s="7" t="s">
        <v>121</v>
      </c>
      <c r="I1349" s="3">
        <v>2</v>
      </c>
      <c r="J1349" s="5">
        <v>123.58</v>
      </c>
      <c r="K1349" s="6">
        <v>0.1</v>
      </c>
      <c r="L1349" s="5">
        <v>68.739999999999995</v>
      </c>
      <c r="M1349" s="5">
        <f>I1349*J1349*(1-K1349)</f>
        <v>222.44399999999999</v>
      </c>
      <c r="N1349" s="5">
        <f>I1349*L1349</f>
        <v>137.47999999999999</v>
      </c>
      <c r="O1349" s="5">
        <f>M1349-N1349</f>
        <v>84.963999999999999</v>
      </c>
      <c r="P1349" s="2">
        <f>IFERROR(O1349/M1349,0)</f>
        <v>0.3819568071065077</v>
      </c>
      <c r="Q1349" s="4">
        <f>YEAR(SalesDataTable[[#This Row],[Order Date]])</f>
        <v>2026</v>
      </c>
      <c r="R1349" s="2" t="str">
        <f>"Q"&amp;ROUNDUP(MONTH(SalesDataTable[[#This Row],[Order Date]])/3,0)</f>
        <v>Q3</v>
      </c>
      <c r="S1349" s="3">
        <f>MONTH(SalesDataTable[[#This Row],[Order Date]])</f>
        <v>7</v>
      </c>
      <c r="T1349" s="2" t="str">
        <f>TEXT(SalesDataTable[[#This Row],[Order Date]],"mmm")</f>
        <v>Jul</v>
      </c>
    </row>
    <row r="1350" spans="1:20" ht="15.75" x14ac:dyDescent="0.25">
      <c r="A1350" s="9" t="s">
        <v>1411</v>
      </c>
      <c r="B1350" s="8">
        <v>46216</v>
      </c>
      <c r="C1350" s="7" t="s">
        <v>15</v>
      </c>
      <c r="D1350" s="7" t="s">
        <v>19</v>
      </c>
      <c r="E1350" s="7" t="s">
        <v>13</v>
      </c>
      <c r="F1350" s="7" t="s">
        <v>23</v>
      </c>
      <c r="G1350" s="7" t="s">
        <v>1</v>
      </c>
      <c r="H1350" s="7" t="s">
        <v>7</v>
      </c>
      <c r="I1350" s="3">
        <v>1</v>
      </c>
      <c r="J1350" s="5">
        <v>103.61</v>
      </c>
      <c r="K1350" s="6">
        <v>0</v>
      </c>
      <c r="L1350" s="5">
        <v>51.84</v>
      </c>
      <c r="M1350" s="5">
        <f>I1350*J1350*(1-K1350)</f>
        <v>103.61</v>
      </c>
      <c r="N1350" s="5">
        <f>I1350*L1350</f>
        <v>51.84</v>
      </c>
      <c r="O1350" s="5">
        <f>M1350-N1350</f>
        <v>51.769999999999996</v>
      </c>
      <c r="P1350" s="2">
        <f>IFERROR(O1350/M1350,0)</f>
        <v>0.49966219476884466</v>
      </c>
      <c r="Q1350" s="4">
        <f>YEAR(SalesDataTable[[#This Row],[Order Date]])</f>
        <v>2026</v>
      </c>
      <c r="R1350" s="2" t="str">
        <f>"Q"&amp;ROUNDUP(MONTH(SalesDataTable[[#This Row],[Order Date]])/3,0)</f>
        <v>Q3</v>
      </c>
      <c r="S1350" s="3">
        <f>MONTH(SalesDataTable[[#This Row],[Order Date]])</f>
        <v>7</v>
      </c>
      <c r="T1350" s="2" t="str">
        <f>TEXT(SalesDataTable[[#This Row],[Order Date]],"mmm")</f>
        <v>Jul</v>
      </c>
    </row>
    <row r="1351" spans="1:20" ht="15.75" x14ac:dyDescent="0.25">
      <c r="A1351" s="9" t="s">
        <v>1410</v>
      </c>
      <c r="B1351" s="8">
        <v>46216</v>
      </c>
      <c r="C1351" s="7" t="s">
        <v>5</v>
      </c>
      <c r="D1351" s="7" t="s">
        <v>66</v>
      </c>
      <c r="E1351" s="7" t="s">
        <v>13</v>
      </c>
      <c r="F1351" s="7" t="s">
        <v>23</v>
      </c>
      <c r="G1351" s="7" t="s">
        <v>22</v>
      </c>
      <c r="H1351" s="7" t="s">
        <v>37</v>
      </c>
      <c r="I1351" s="3">
        <v>2</v>
      </c>
      <c r="J1351" s="5">
        <v>145.75</v>
      </c>
      <c r="K1351" s="6">
        <v>0.05</v>
      </c>
      <c r="L1351" s="5">
        <v>79.319999999999993</v>
      </c>
      <c r="M1351" s="5">
        <f>I1351*J1351*(1-K1351)</f>
        <v>276.92500000000001</v>
      </c>
      <c r="N1351" s="5">
        <f>I1351*L1351</f>
        <v>158.63999999999999</v>
      </c>
      <c r="O1351" s="5">
        <f>M1351-N1351</f>
        <v>118.28500000000003</v>
      </c>
      <c r="P1351" s="2">
        <f>IFERROR(O1351/M1351,0)</f>
        <v>0.42713731154644768</v>
      </c>
      <c r="Q1351" s="4">
        <f>YEAR(SalesDataTable[[#This Row],[Order Date]])</f>
        <v>2026</v>
      </c>
      <c r="R1351" s="2" t="str">
        <f>"Q"&amp;ROUNDUP(MONTH(SalesDataTable[[#This Row],[Order Date]])/3,0)</f>
        <v>Q3</v>
      </c>
      <c r="S1351" s="3">
        <f>MONTH(SalesDataTable[[#This Row],[Order Date]])</f>
        <v>7</v>
      </c>
      <c r="T1351" s="2" t="str">
        <f>TEXT(SalesDataTable[[#This Row],[Order Date]],"mmm")</f>
        <v>Jul</v>
      </c>
    </row>
    <row r="1352" spans="1:20" ht="15.75" x14ac:dyDescent="0.25">
      <c r="A1352" s="9" t="s">
        <v>1409</v>
      </c>
      <c r="B1352" s="8">
        <v>46216</v>
      </c>
      <c r="C1352" s="7" t="s">
        <v>15</v>
      </c>
      <c r="D1352" s="7" t="s">
        <v>61</v>
      </c>
      <c r="E1352" s="7" t="s">
        <v>18</v>
      </c>
      <c r="F1352" s="7" t="s">
        <v>2</v>
      </c>
      <c r="G1352" s="7" t="s">
        <v>26</v>
      </c>
      <c r="H1352" s="7" t="s">
        <v>25</v>
      </c>
      <c r="I1352" s="3">
        <v>2</v>
      </c>
      <c r="J1352" s="5">
        <v>193.76</v>
      </c>
      <c r="K1352" s="6">
        <v>0.1</v>
      </c>
      <c r="L1352" s="5">
        <v>104.66</v>
      </c>
      <c r="M1352" s="5">
        <f>I1352*J1352*(1-K1352)</f>
        <v>348.76799999999997</v>
      </c>
      <c r="N1352" s="5">
        <f>I1352*L1352</f>
        <v>209.32</v>
      </c>
      <c r="O1352" s="5">
        <f>M1352-N1352</f>
        <v>139.44799999999998</v>
      </c>
      <c r="P1352" s="2">
        <f>IFERROR(O1352/M1352,0)</f>
        <v>0.39983025965684921</v>
      </c>
      <c r="Q1352" s="4">
        <f>YEAR(SalesDataTable[[#This Row],[Order Date]])</f>
        <v>2026</v>
      </c>
      <c r="R1352" s="2" t="str">
        <f>"Q"&amp;ROUNDUP(MONTH(SalesDataTable[[#This Row],[Order Date]])/3,0)</f>
        <v>Q3</v>
      </c>
      <c r="S1352" s="3">
        <f>MONTH(SalesDataTable[[#This Row],[Order Date]])</f>
        <v>7</v>
      </c>
      <c r="T1352" s="2" t="str">
        <f>TEXT(SalesDataTable[[#This Row],[Order Date]],"mmm")</f>
        <v>Jul</v>
      </c>
    </row>
    <row r="1353" spans="1:20" ht="15.75" x14ac:dyDescent="0.25">
      <c r="A1353" s="9" t="s">
        <v>1408</v>
      </c>
      <c r="B1353" s="8">
        <v>46216</v>
      </c>
      <c r="C1353" s="7" t="s">
        <v>5</v>
      </c>
      <c r="D1353" s="7" t="s">
        <v>76</v>
      </c>
      <c r="E1353" s="7" t="s">
        <v>3</v>
      </c>
      <c r="F1353" s="7" t="s">
        <v>23</v>
      </c>
      <c r="G1353" s="7" t="s">
        <v>22</v>
      </c>
      <c r="H1353" s="7" t="s">
        <v>37</v>
      </c>
      <c r="I1353" s="3">
        <v>2</v>
      </c>
      <c r="J1353" s="5">
        <v>146.09</v>
      </c>
      <c r="K1353" s="6">
        <v>0.1</v>
      </c>
      <c r="L1353" s="5">
        <v>79.36</v>
      </c>
      <c r="M1353" s="5">
        <f>I1353*J1353*(1-K1353)</f>
        <v>262.96199999999999</v>
      </c>
      <c r="N1353" s="5">
        <f>I1353*L1353</f>
        <v>158.72</v>
      </c>
      <c r="O1353" s="5">
        <f>M1353-N1353</f>
        <v>104.24199999999999</v>
      </c>
      <c r="P1353" s="2">
        <f>IFERROR(O1353/M1353,0)</f>
        <v>0.39641469109605187</v>
      </c>
      <c r="Q1353" s="4">
        <f>YEAR(SalesDataTable[[#This Row],[Order Date]])</f>
        <v>2026</v>
      </c>
      <c r="R1353" s="2" t="str">
        <f>"Q"&amp;ROUNDUP(MONTH(SalesDataTable[[#This Row],[Order Date]])/3,0)</f>
        <v>Q3</v>
      </c>
      <c r="S1353" s="3">
        <f>MONTH(SalesDataTable[[#This Row],[Order Date]])</f>
        <v>7</v>
      </c>
      <c r="T1353" s="2" t="str">
        <f>TEXT(SalesDataTable[[#This Row],[Order Date]],"mmm")</f>
        <v>Jul</v>
      </c>
    </row>
    <row r="1354" spans="1:20" ht="15.75" x14ac:dyDescent="0.25">
      <c r="A1354" s="9" t="s">
        <v>1407</v>
      </c>
      <c r="B1354" s="8">
        <v>46216</v>
      </c>
      <c r="C1354" s="7" t="s">
        <v>9</v>
      </c>
      <c r="D1354" s="7" t="s">
        <v>47</v>
      </c>
      <c r="E1354" s="7" t="s">
        <v>13</v>
      </c>
      <c r="F1354" s="7" t="s">
        <v>2</v>
      </c>
      <c r="G1354" s="7" t="s">
        <v>29</v>
      </c>
      <c r="H1354" s="7" t="s">
        <v>72</v>
      </c>
      <c r="I1354" s="3">
        <v>1</v>
      </c>
      <c r="J1354" s="5">
        <v>131.91999999999999</v>
      </c>
      <c r="K1354" s="6">
        <v>0</v>
      </c>
      <c r="L1354" s="5">
        <v>66.19</v>
      </c>
      <c r="M1354" s="5">
        <f>I1354*J1354*(1-K1354)</f>
        <v>131.91999999999999</v>
      </c>
      <c r="N1354" s="5">
        <f>I1354*L1354</f>
        <v>66.19</v>
      </c>
      <c r="O1354" s="5">
        <f>M1354-N1354</f>
        <v>65.72999999999999</v>
      </c>
      <c r="P1354" s="2">
        <f>IFERROR(O1354/M1354,0)</f>
        <v>0.49825651910248631</v>
      </c>
      <c r="Q1354" s="4">
        <f>YEAR(SalesDataTable[[#This Row],[Order Date]])</f>
        <v>2026</v>
      </c>
      <c r="R1354" s="2" t="str">
        <f>"Q"&amp;ROUNDUP(MONTH(SalesDataTable[[#This Row],[Order Date]])/3,0)</f>
        <v>Q3</v>
      </c>
      <c r="S1354" s="3">
        <f>MONTH(SalesDataTable[[#This Row],[Order Date]])</f>
        <v>7</v>
      </c>
      <c r="T1354" s="2" t="str">
        <f>TEXT(SalesDataTable[[#This Row],[Order Date]],"mmm")</f>
        <v>Jul</v>
      </c>
    </row>
    <row r="1355" spans="1:20" ht="15.75" x14ac:dyDescent="0.25">
      <c r="A1355" s="9" t="s">
        <v>1406</v>
      </c>
      <c r="B1355" s="8">
        <v>46216</v>
      </c>
      <c r="C1355" s="7" t="s">
        <v>9</v>
      </c>
      <c r="D1355" s="7" t="s">
        <v>45</v>
      </c>
      <c r="E1355" s="7" t="s">
        <v>60</v>
      </c>
      <c r="F1355" s="7" t="s">
        <v>12</v>
      </c>
      <c r="G1355" s="7" t="s">
        <v>26</v>
      </c>
      <c r="H1355" s="7" t="s">
        <v>65</v>
      </c>
      <c r="I1355" s="3">
        <v>6</v>
      </c>
      <c r="J1355" s="5">
        <v>83.28</v>
      </c>
      <c r="K1355" s="6">
        <v>0.15</v>
      </c>
      <c r="L1355" s="5">
        <v>38.76</v>
      </c>
      <c r="M1355" s="5">
        <f>I1355*J1355*(1-K1355)</f>
        <v>424.72800000000001</v>
      </c>
      <c r="N1355" s="5">
        <f>I1355*L1355</f>
        <v>232.56</v>
      </c>
      <c r="O1355" s="5">
        <f>M1355-N1355</f>
        <v>192.16800000000001</v>
      </c>
      <c r="P1355" s="2">
        <f>IFERROR(O1355/M1355,0)</f>
        <v>0.45244956772334294</v>
      </c>
      <c r="Q1355" s="4">
        <f>YEAR(SalesDataTable[[#This Row],[Order Date]])</f>
        <v>2026</v>
      </c>
      <c r="R1355" s="2" t="str">
        <f>"Q"&amp;ROUNDUP(MONTH(SalesDataTable[[#This Row],[Order Date]])/3,0)</f>
        <v>Q3</v>
      </c>
      <c r="S1355" s="3">
        <f>MONTH(SalesDataTable[[#This Row],[Order Date]])</f>
        <v>7</v>
      </c>
      <c r="T1355" s="2" t="str">
        <f>TEXT(SalesDataTable[[#This Row],[Order Date]],"mmm")</f>
        <v>Jul</v>
      </c>
    </row>
    <row r="1356" spans="1:20" ht="15.75" x14ac:dyDescent="0.25">
      <c r="A1356" s="9" t="s">
        <v>1405</v>
      </c>
      <c r="B1356" s="8">
        <v>46216</v>
      </c>
      <c r="C1356" s="7" t="s">
        <v>9</v>
      </c>
      <c r="D1356" s="7" t="s">
        <v>30</v>
      </c>
      <c r="E1356" s="7" t="s">
        <v>3</v>
      </c>
      <c r="F1356" s="7" t="s">
        <v>2</v>
      </c>
      <c r="G1356" s="7" t="s">
        <v>29</v>
      </c>
      <c r="H1356" s="7" t="s">
        <v>28</v>
      </c>
      <c r="I1356" s="3">
        <v>1</v>
      </c>
      <c r="J1356" s="5">
        <v>36.479999999999997</v>
      </c>
      <c r="K1356" s="6">
        <v>0.05</v>
      </c>
      <c r="L1356" s="5">
        <v>13.22</v>
      </c>
      <c r="M1356" s="5">
        <f>I1356*J1356*(1-K1356)</f>
        <v>34.655999999999999</v>
      </c>
      <c r="N1356" s="5">
        <f>I1356*L1356</f>
        <v>13.22</v>
      </c>
      <c r="O1356" s="5">
        <f>M1356-N1356</f>
        <v>21.436</v>
      </c>
      <c r="P1356" s="2">
        <f>IFERROR(O1356/M1356,0)</f>
        <v>0.61853647276084955</v>
      </c>
      <c r="Q1356" s="4">
        <f>YEAR(SalesDataTable[[#This Row],[Order Date]])</f>
        <v>2026</v>
      </c>
      <c r="R1356" s="2" t="str">
        <f>"Q"&amp;ROUNDUP(MONTH(SalesDataTable[[#This Row],[Order Date]])/3,0)</f>
        <v>Q3</v>
      </c>
      <c r="S1356" s="3">
        <f>MONTH(SalesDataTable[[#This Row],[Order Date]])</f>
        <v>7</v>
      </c>
      <c r="T1356" s="2" t="str">
        <f>TEXT(SalesDataTable[[#This Row],[Order Date]],"mmm")</f>
        <v>Jul</v>
      </c>
    </row>
    <row r="1357" spans="1:20" ht="15.75" x14ac:dyDescent="0.25">
      <c r="A1357" s="9" t="s">
        <v>1404</v>
      </c>
      <c r="B1357" s="8">
        <v>46216</v>
      </c>
      <c r="C1357" s="7" t="s">
        <v>42</v>
      </c>
      <c r="D1357" s="7" t="s">
        <v>95</v>
      </c>
      <c r="E1357" s="7" t="s">
        <v>13</v>
      </c>
      <c r="F1357" s="7" t="s">
        <v>2</v>
      </c>
      <c r="G1357" s="7" t="s">
        <v>22</v>
      </c>
      <c r="H1357" s="7" t="s">
        <v>92</v>
      </c>
      <c r="I1357" s="3">
        <v>3</v>
      </c>
      <c r="J1357" s="5">
        <v>155.44</v>
      </c>
      <c r="K1357" s="6">
        <v>0.05</v>
      </c>
      <c r="L1357" s="5">
        <v>79.95</v>
      </c>
      <c r="M1357" s="5">
        <f>I1357*J1357*(1-K1357)</f>
        <v>443.00399999999996</v>
      </c>
      <c r="N1357" s="5">
        <f>I1357*L1357</f>
        <v>239.85000000000002</v>
      </c>
      <c r="O1357" s="5">
        <f>M1357-N1357</f>
        <v>203.15399999999994</v>
      </c>
      <c r="P1357" s="2">
        <f>IFERROR(O1357/M1357,0)</f>
        <v>0.45858276674702703</v>
      </c>
      <c r="Q1357" s="4">
        <f>YEAR(SalesDataTable[[#This Row],[Order Date]])</f>
        <v>2026</v>
      </c>
      <c r="R1357" s="2" t="str">
        <f>"Q"&amp;ROUNDUP(MONTH(SalesDataTable[[#This Row],[Order Date]])/3,0)</f>
        <v>Q3</v>
      </c>
      <c r="S1357" s="3">
        <f>MONTH(SalesDataTable[[#This Row],[Order Date]])</f>
        <v>7</v>
      </c>
      <c r="T1357" s="2" t="str">
        <f>TEXT(SalesDataTable[[#This Row],[Order Date]],"mmm")</f>
        <v>Jul</v>
      </c>
    </row>
    <row r="1358" spans="1:20" ht="15.75" x14ac:dyDescent="0.25">
      <c r="A1358" s="9" t="s">
        <v>1403</v>
      </c>
      <c r="B1358" s="8">
        <v>46216</v>
      </c>
      <c r="C1358" s="7" t="s">
        <v>42</v>
      </c>
      <c r="D1358" s="7" t="s">
        <v>41</v>
      </c>
      <c r="E1358" s="7" t="s">
        <v>60</v>
      </c>
      <c r="F1358" s="7" t="s">
        <v>23</v>
      </c>
      <c r="G1358" s="7" t="s">
        <v>34</v>
      </c>
      <c r="H1358" s="7" t="s">
        <v>83</v>
      </c>
      <c r="I1358" s="3">
        <v>6</v>
      </c>
      <c r="J1358" s="5">
        <v>40.58</v>
      </c>
      <c r="K1358" s="6">
        <v>0.15</v>
      </c>
      <c r="L1358" s="5">
        <v>15.06</v>
      </c>
      <c r="M1358" s="5">
        <f>I1358*J1358*(1-K1358)</f>
        <v>206.958</v>
      </c>
      <c r="N1358" s="5">
        <f>I1358*L1358</f>
        <v>90.36</v>
      </c>
      <c r="O1358" s="5">
        <f>M1358-N1358</f>
        <v>116.598</v>
      </c>
      <c r="P1358" s="2">
        <f>IFERROR(O1358/M1358,0)</f>
        <v>0.5633896732670397</v>
      </c>
      <c r="Q1358" s="4">
        <f>YEAR(SalesDataTable[[#This Row],[Order Date]])</f>
        <v>2026</v>
      </c>
      <c r="R1358" s="2" t="str">
        <f>"Q"&amp;ROUNDUP(MONTH(SalesDataTable[[#This Row],[Order Date]])/3,0)</f>
        <v>Q3</v>
      </c>
      <c r="S1358" s="3">
        <f>MONTH(SalesDataTable[[#This Row],[Order Date]])</f>
        <v>7</v>
      </c>
      <c r="T1358" s="2" t="str">
        <f>TEXT(SalesDataTable[[#This Row],[Order Date]],"mmm")</f>
        <v>Jul</v>
      </c>
    </row>
    <row r="1359" spans="1:20" ht="15.75" x14ac:dyDescent="0.25">
      <c r="A1359" s="9" t="s">
        <v>1402</v>
      </c>
      <c r="B1359" s="8">
        <v>46217</v>
      </c>
      <c r="C1359" s="7" t="s">
        <v>15</v>
      </c>
      <c r="D1359" s="7" t="s">
        <v>19</v>
      </c>
      <c r="E1359" s="7" t="s">
        <v>3</v>
      </c>
      <c r="F1359" s="7" t="s">
        <v>23</v>
      </c>
      <c r="G1359" s="7" t="s">
        <v>1</v>
      </c>
      <c r="H1359" s="7" t="s">
        <v>7</v>
      </c>
      <c r="I1359" s="3">
        <v>2</v>
      </c>
      <c r="J1359" s="5">
        <v>101.03</v>
      </c>
      <c r="K1359" s="6">
        <v>0.1</v>
      </c>
      <c r="L1359" s="5">
        <v>50.98</v>
      </c>
      <c r="M1359" s="5">
        <f>I1359*J1359*(1-K1359)</f>
        <v>181.85400000000001</v>
      </c>
      <c r="N1359" s="5">
        <f>I1359*L1359</f>
        <v>101.96</v>
      </c>
      <c r="O1359" s="5">
        <f>M1359-N1359</f>
        <v>79.89400000000002</v>
      </c>
      <c r="P1359" s="2">
        <f>IFERROR(O1359/M1359,0)</f>
        <v>0.43933045190097558</v>
      </c>
      <c r="Q1359" s="4">
        <f>YEAR(SalesDataTable[[#This Row],[Order Date]])</f>
        <v>2026</v>
      </c>
      <c r="R1359" s="2" t="str">
        <f>"Q"&amp;ROUNDUP(MONTH(SalesDataTable[[#This Row],[Order Date]])/3,0)</f>
        <v>Q3</v>
      </c>
      <c r="S1359" s="3">
        <f>MONTH(SalesDataTable[[#This Row],[Order Date]])</f>
        <v>7</v>
      </c>
      <c r="T1359" s="2" t="str">
        <f>TEXT(SalesDataTable[[#This Row],[Order Date]],"mmm")</f>
        <v>Jul</v>
      </c>
    </row>
    <row r="1360" spans="1:20" ht="15.75" x14ac:dyDescent="0.25">
      <c r="A1360" s="9" t="s">
        <v>1401</v>
      </c>
      <c r="B1360" s="8">
        <v>46217</v>
      </c>
      <c r="C1360" s="7" t="s">
        <v>42</v>
      </c>
      <c r="D1360" s="7" t="s">
        <v>119</v>
      </c>
      <c r="E1360" s="7" t="s">
        <v>13</v>
      </c>
      <c r="F1360" s="7" t="s">
        <v>23</v>
      </c>
      <c r="G1360" s="7" t="s">
        <v>26</v>
      </c>
      <c r="H1360" s="7" t="s">
        <v>65</v>
      </c>
      <c r="I1360" s="3">
        <v>1</v>
      </c>
      <c r="J1360" s="5">
        <v>80.150000000000006</v>
      </c>
      <c r="K1360" s="6">
        <v>0.05</v>
      </c>
      <c r="L1360" s="5">
        <v>38.89</v>
      </c>
      <c r="M1360" s="5">
        <f>I1360*J1360*(1-K1360)</f>
        <v>76.142499999999998</v>
      </c>
      <c r="N1360" s="5">
        <f>I1360*L1360</f>
        <v>38.89</v>
      </c>
      <c r="O1360" s="5">
        <f>M1360-N1360</f>
        <v>37.252499999999998</v>
      </c>
      <c r="P1360" s="2">
        <f>IFERROR(O1360/M1360,0)</f>
        <v>0.48924713530551267</v>
      </c>
      <c r="Q1360" s="4">
        <f>YEAR(SalesDataTable[[#This Row],[Order Date]])</f>
        <v>2026</v>
      </c>
      <c r="R1360" s="2" t="str">
        <f>"Q"&amp;ROUNDUP(MONTH(SalesDataTable[[#This Row],[Order Date]])/3,0)</f>
        <v>Q3</v>
      </c>
      <c r="S1360" s="3">
        <f>MONTH(SalesDataTable[[#This Row],[Order Date]])</f>
        <v>7</v>
      </c>
      <c r="T1360" s="2" t="str">
        <f>TEXT(SalesDataTable[[#This Row],[Order Date]],"mmm")</f>
        <v>Jul</v>
      </c>
    </row>
    <row r="1361" spans="1:20" ht="15.75" x14ac:dyDescent="0.25">
      <c r="A1361" s="9" t="s">
        <v>1400</v>
      </c>
      <c r="B1361" s="8">
        <v>46217</v>
      </c>
      <c r="C1361" s="7" t="s">
        <v>5</v>
      </c>
      <c r="D1361" s="7" t="s">
        <v>66</v>
      </c>
      <c r="E1361" s="7" t="s">
        <v>13</v>
      </c>
      <c r="F1361" s="7" t="s">
        <v>2</v>
      </c>
      <c r="G1361" s="7" t="s">
        <v>26</v>
      </c>
      <c r="H1361" s="7" t="s">
        <v>65</v>
      </c>
      <c r="I1361" s="3">
        <v>1</v>
      </c>
      <c r="J1361" s="5">
        <v>83.74</v>
      </c>
      <c r="K1361" s="6">
        <v>0</v>
      </c>
      <c r="L1361" s="5">
        <v>38.96</v>
      </c>
      <c r="M1361" s="5">
        <f>I1361*J1361*(1-K1361)</f>
        <v>83.74</v>
      </c>
      <c r="N1361" s="5">
        <f>I1361*L1361</f>
        <v>38.96</v>
      </c>
      <c r="O1361" s="5">
        <f>M1361-N1361</f>
        <v>44.779999999999994</v>
      </c>
      <c r="P1361" s="2">
        <f>IFERROR(O1361/M1361,0)</f>
        <v>0.53475041796035339</v>
      </c>
      <c r="Q1361" s="4">
        <f>YEAR(SalesDataTable[[#This Row],[Order Date]])</f>
        <v>2026</v>
      </c>
      <c r="R1361" s="2" t="str">
        <f>"Q"&amp;ROUNDUP(MONTH(SalesDataTable[[#This Row],[Order Date]])/3,0)</f>
        <v>Q3</v>
      </c>
      <c r="S1361" s="3">
        <f>MONTH(SalesDataTable[[#This Row],[Order Date]])</f>
        <v>7</v>
      </c>
      <c r="T1361" s="2" t="str">
        <f>TEXT(SalesDataTable[[#This Row],[Order Date]],"mmm")</f>
        <v>Jul</v>
      </c>
    </row>
    <row r="1362" spans="1:20" ht="15.75" x14ac:dyDescent="0.25">
      <c r="A1362" s="9" t="s">
        <v>1399</v>
      </c>
      <c r="B1362" s="8">
        <v>46217</v>
      </c>
      <c r="C1362" s="7" t="s">
        <v>5</v>
      </c>
      <c r="D1362" s="7" t="s">
        <v>69</v>
      </c>
      <c r="E1362" s="7" t="s">
        <v>60</v>
      </c>
      <c r="F1362" s="7" t="s">
        <v>23</v>
      </c>
      <c r="G1362" s="7" t="s">
        <v>29</v>
      </c>
      <c r="H1362" s="7" t="s">
        <v>28</v>
      </c>
      <c r="I1362" s="3">
        <v>8</v>
      </c>
      <c r="J1362" s="5">
        <v>35.75</v>
      </c>
      <c r="K1362" s="6">
        <v>0.15</v>
      </c>
      <c r="L1362" s="5">
        <v>13.56</v>
      </c>
      <c r="M1362" s="5">
        <f>I1362*J1362*(1-K1362)</f>
        <v>243.1</v>
      </c>
      <c r="N1362" s="5">
        <f>I1362*L1362</f>
        <v>108.48</v>
      </c>
      <c r="O1362" s="5">
        <f>M1362-N1362</f>
        <v>134.62</v>
      </c>
      <c r="P1362" s="2">
        <f>IFERROR(O1362/M1362,0)</f>
        <v>0.55376388317564795</v>
      </c>
      <c r="Q1362" s="4">
        <f>YEAR(SalesDataTable[[#This Row],[Order Date]])</f>
        <v>2026</v>
      </c>
      <c r="R1362" s="2" t="str">
        <f>"Q"&amp;ROUNDUP(MONTH(SalesDataTable[[#This Row],[Order Date]])/3,0)</f>
        <v>Q3</v>
      </c>
      <c r="S1362" s="3">
        <f>MONTH(SalesDataTable[[#This Row],[Order Date]])</f>
        <v>7</v>
      </c>
      <c r="T1362" s="2" t="str">
        <f>TEXT(SalesDataTable[[#This Row],[Order Date]],"mmm")</f>
        <v>Jul</v>
      </c>
    </row>
    <row r="1363" spans="1:20" ht="15.75" x14ac:dyDescent="0.25">
      <c r="A1363" s="9" t="s">
        <v>1398</v>
      </c>
      <c r="B1363" s="8">
        <v>46217</v>
      </c>
      <c r="C1363" s="7" t="s">
        <v>42</v>
      </c>
      <c r="D1363" s="7" t="s">
        <v>41</v>
      </c>
      <c r="E1363" s="7" t="s">
        <v>3</v>
      </c>
      <c r="F1363" s="7" t="s">
        <v>2</v>
      </c>
      <c r="G1363" s="7" t="s">
        <v>1</v>
      </c>
      <c r="H1363" s="7" t="s">
        <v>11</v>
      </c>
      <c r="I1363" s="3">
        <v>3</v>
      </c>
      <c r="J1363" s="5">
        <v>81.39</v>
      </c>
      <c r="K1363" s="6">
        <v>0</v>
      </c>
      <c r="L1363" s="5">
        <v>43.54</v>
      </c>
      <c r="M1363" s="5">
        <f>I1363*J1363*(1-K1363)</f>
        <v>244.17000000000002</v>
      </c>
      <c r="N1363" s="5">
        <f>I1363*L1363</f>
        <v>130.62</v>
      </c>
      <c r="O1363" s="5">
        <f>M1363-N1363</f>
        <v>113.55000000000001</v>
      </c>
      <c r="P1363" s="2">
        <f>IFERROR(O1363/M1363,0)</f>
        <v>0.46504484580415284</v>
      </c>
      <c r="Q1363" s="4">
        <f>YEAR(SalesDataTable[[#This Row],[Order Date]])</f>
        <v>2026</v>
      </c>
      <c r="R1363" s="2" t="str">
        <f>"Q"&amp;ROUNDUP(MONTH(SalesDataTable[[#This Row],[Order Date]])/3,0)</f>
        <v>Q3</v>
      </c>
      <c r="S1363" s="3">
        <f>MONTH(SalesDataTable[[#This Row],[Order Date]])</f>
        <v>7</v>
      </c>
      <c r="T1363" s="2" t="str">
        <f>TEXT(SalesDataTable[[#This Row],[Order Date]],"mmm")</f>
        <v>Jul</v>
      </c>
    </row>
    <row r="1364" spans="1:20" ht="15.75" x14ac:dyDescent="0.25">
      <c r="A1364" s="9" t="s">
        <v>1397</v>
      </c>
      <c r="B1364" s="8">
        <v>46217</v>
      </c>
      <c r="C1364" s="7" t="s">
        <v>5</v>
      </c>
      <c r="D1364" s="7" t="s">
        <v>4</v>
      </c>
      <c r="E1364" s="7" t="s">
        <v>18</v>
      </c>
      <c r="F1364" s="7" t="s">
        <v>2</v>
      </c>
      <c r="G1364" s="7" t="s">
        <v>29</v>
      </c>
      <c r="H1364" s="7" t="s">
        <v>28</v>
      </c>
      <c r="I1364" s="3">
        <v>1</v>
      </c>
      <c r="J1364" s="5">
        <v>36.799999999999997</v>
      </c>
      <c r="K1364" s="6">
        <v>0</v>
      </c>
      <c r="L1364" s="5">
        <v>13.91</v>
      </c>
      <c r="M1364" s="5">
        <f>I1364*J1364*(1-K1364)</f>
        <v>36.799999999999997</v>
      </c>
      <c r="N1364" s="5">
        <f>I1364*L1364</f>
        <v>13.91</v>
      </c>
      <c r="O1364" s="5">
        <f>M1364-N1364</f>
        <v>22.889999999999997</v>
      </c>
      <c r="P1364" s="2">
        <f>IFERROR(O1364/M1364,0)</f>
        <v>0.62201086956521734</v>
      </c>
      <c r="Q1364" s="4">
        <f>YEAR(SalesDataTable[[#This Row],[Order Date]])</f>
        <v>2026</v>
      </c>
      <c r="R1364" s="2" t="str">
        <f>"Q"&amp;ROUNDUP(MONTH(SalesDataTable[[#This Row],[Order Date]])/3,0)</f>
        <v>Q3</v>
      </c>
      <c r="S1364" s="3">
        <f>MONTH(SalesDataTable[[#This Row],[Order Date]])</f>
        <v>7</v>
      </c>
      <c r="T1364" s="2" t="str">
        <f>TEXT(SalesDataTable[[#This Row],[Order Date]],"mmm")</f>
        <v>Jul</v>
      </c>
    </row>
    <row r="1365" spans="1:20" ht="15.75" x14ac:dyDescent="0.25">
      <c r="A1365" s="9" t="s">
        <v>1396</v>
      </c>
      <c r="B1365" s="8">
        <v>46217</v>
      </c>
      <c r="C1365" s="7" t="s">
        <v>5</v>
      </c>
      <c r="D1365" s="7" t="s">
        <v>76</v>
      </c>
      <c r="E1365" s="7" t="s">
        <v>60</v>
      </c>
      <c r="F1365" s="7" t="s">
        <v>23</v>
      </c>
      <c r="G1365" s="7" t="s">
        <v>26</v>
      </c>
      <c r="H1365" s="7" t="s">
        <v>25</v>
      </c>
      <c r="I1365" s="3">
        <v>6</v>
      </c>
      <c r="J1365" s="5">
        <v>194.15</v>
      </c>
      <c r="K1365" s="6">
        <v>0.1</v>
      </c>
      <c r="L1365" s="5">
        <v>105.12</v>
      </c>
      <c r="M1365" s="5">
        <f>I1365*J1365*(1-K1365)</f>
        <v>1048.4100000000001</v>
      </c>
      <c r="N1365" s="5">
        <f>I1365*L1365</f>
        <v>630.72</v>
      </c>
      <c r="O1365" s="5">
        <f>M1365-N1365</f>
        <v>417.69000000000005</v>
      </c>
      <c r="P1365" s="2">
        <f>IFERROR(O1365/M1365,0)</f>
        <v>0.3984032964202936</v>
      </c>
      <c r="Q1365" s="4">
        <f>YEAR(SalesDataTable[[#This Row],[Order Date]])</f>
        <v>2026</v>
      </c>
      <c r="R1365" s="2" t="str">
        <f>"Q"&amp;ROUNDUP(MONTH(SalesDataTable[[#This Row],[Order Date]])/3,0)</f>
        <v>Q3</v>
      </c>
      <c r="S1365" s="3">
        <f>MONTH(SalesDataTable[[#This Row],[Order Date]])</f>
        <v>7</v>
      </c>
      <c r="T1365" s="2" t="str">
        <f>TEXT(SalesDataTable[[#This Row],[Order Date]],"mmm")</f>
        <v>Jul</v>
      </c>
    </row>
    <row r="1366" spans="1:20" ht="15.75" x14ac:dyDescent="0.25">
      <c r="A1366" s="9" t="s">
        <v>1395</v>
      </c>
      <c r="B1366" s="8">
        <v>46217</v>
      </c>
      <c r="C1366" s="7" t="s">
        <v>42</v>
      </c>
      <c r="D1366" s="7" t="s">
        <v>119</v>
      </c>
      <c r="E1366" s="7" t="s">
        <v>3</v>
      </c>
      <c r="F1366" s="7" t="s">
        <v>2</v>
      </c>
      <c r="G1366" s="7" t="s">
        <v>34</v>
      </c>
      <c r="H1366" s="7" t="s">
        <v>33</v>
      </c>
      <c r="I1366" s="3">
        <v>1</v>
      </c>
      <c r="J1366" s="5">
        <v>50.94</v>
      </c>
      <c r="K1366" s="6">
        <v>0</v>
      </c>
      <c r="L1366" s="5">
        <v>22.28</v>
      </c>
      <c r="M1366" s="5">
        <f>I1366*J1366*(1-K1366)</f>
        <v>50.94</v>
      </c>
      <c r="N1366" s="5">
        <f>I1366*L1366</f>
        <v>22.28</v>
      </c>
      <c r="O1366" s="5">
        <f>M1366-N1366</f>
        <v>28.659999999999997</v>
      </c>
      <c r="P1366" s="2">
        <f>IFERROR(O1366/M1366,0)</f>
        <v>0.5626226933647428</v>
      </c>
      <c r="Q1366" s="4">
        <f>YEAR(SalesDataTable[[#This Row],[Order Date]])</f>
        <v>2026</v>
      </c>
      <c r="R1366" s="2" t="str">
        <f>"Q"&amp;ROUNDUP(MONTH(SalesDataTable[[#This Row],[Order Date]])/3,0)</f>
        <v>Q3</v>
      </c>
      <c r="S1366" s="3">
        <f>MONTH(SalesDataTable[[#This Row],[Order Date]])</f>
        <v>7</v>
      </c>
      <c r="T1366" s="2" t="str">
        <f>TEXT(SalesDataTable[[#This Row],[Order Date]],"mmm")</f>
        <v>Jul</v>
      </c>
    </row>
    <row r="1367" spans="1:20" ht="15.75" x14ac:dyDescent="0.25">
      <c r="A1367" s="9" t="s">
        <v>1394</v>
      </c>
      <c r="B1367" s="8">
        <v>46218</v>
      </c>
      <c r="C1367" s="7" t="s">
        <v>15</v>
      </c>
      <c r="D1367" s="7" t="s">
        <v>61</v>
      </c>
      <c r="E1367" s="7" t="s">
        <v>3</v>
      </c>
      <c r="F1367" s="7" t="s">
        <v>23</v>
      </c>
      <c r="G1367" s="7" t="s">
        <v>34</v>
      </c>
      <c r="H1367" s="7" t="s">
        <v>121</v>
      </c>
      <c r="I1367" s="3">
        <v>2</v>
      </c>
      <c r="J1367" s="5">
        <v>125.89</v>
      </c>
      <c r="K1367" s="6">
        <v>0</v>
      </c>
      <c r="L1367" s="5">
        <v>70.8</v>
      </c>
      <c r="M1367" s="5">
        <f>I1367*J1367*(1-K1367)</f>
        <v>251.78</v>
      </c>
      <c r="N1367" s="5">
        <f>I1367*L1367</f>
        <v>141.6</v>
      </c>
      <c r="O1367" s="5">
        <f>M1367-N1367</f>
        <v>110.18</v>
      </c>
      <c r="P1367" s="2">
        <f>IFERROR(O1367/M1367,0)</f>
        <v>0.43760425768528083</v>
      </c>
      <c r="Q1367" s="4">
        <f>YEAR(SalesDataTable[[#This Row],[Order Date]])</f>
        <v>2026</v>
      </c>
      <c r="R1367" s="2" t="str">
        <f>"Q"&amp;ROUNDUP(MONTH(SalesDataTable[[#This Row],[Order Date]])/3,0)</f>
        <v>Q3</v>
      </c>
      <c r="S1367" s="3">
        <f>MONTH(SalesDataTable[[#This Row],[Order Date]])</f>
        <v>7</v>
      </c>
      <c r="T1367" s="2" t="str">
        <f>TEXT(SalesDataTable[[#This Row],[Order Date]],"mmm")</f>
        <v>Jul</v>
      </c>
    </row>
    <row r="1368" spans="1:20" ht="15.75" x14ac:dyDescent="0.25">
      <c r="A1368" s="9" t="s">
        <v>1393</v>
      </c>
      <c r="B1368" s="8">
        <v>46218</v>
      </c>
      <c r="C1368" s="7" t="s">
        <v>42</v>
      </c>
      <c r="D1368" s="7" t="s">
        <v>119</v>
      </c>
      <c r="E1368" s="7" t="s">
        <v>3</v>
      </c>
      <c r="F1368" s="7" t="s">
        <v>2</v>
      </c>
      <c r="G1368" s="7" t="s">
        <v>34</v>
      </c>
      <c r="H1368" s="7" t="s">
        <v>33</v>
      </c>
      <c r="I1368" s="3">
        <v>2</v>
      </c>
      <c r="J1368" s="5">
        <v>51.9</v>
      </c>
      <c r="K1368" s="6">
        <v>0</v>
      </c>
      <c r="L1368" s="5">
        <v>21.82</v>
      </c>
      <c r="M1368" s="5">
        <f>I1368*J1368*(1-K1368)</f>
        <v>103.8</v>
      </c>
      <c r="N1368" s="5">
        <f>I1368*L1368</f>
        <v>43.64</v>
      </c>
      <c r="O1368" s="5">
        <f>M1368-N1368</f>
        <v>60.16</v>
      </c>
      <c r="P1368" s="2">
        <f>IFERROR(O1368/M1368,0)</f>
        <v>0.57957610789980729</v>
      </c>
      <c r="Q1368" s="4">
        <f>YEAR(SalesDataTable[[#This Row],[Order Date]])</f>
        <v>2026</v>
      </c>
      <c r="R1368" s="2" t="str">
        <f>"Q"&amp;ROUNDUP(MONTH(SalesDataTable[[#This Row],[Order Date]])/3,0)</f>
        <v>Q3</v>
      </c>
      <c r="S1368" s="3">
        <f>MONTH(SalesDataTable[[#This Row],[Order Date]])</f>
        <v>7</v>
      </c>
      <c r="T1368" s="2" t="str">
        <f>TEXT(SalesDataTable[[#This Row],[Order Date]],"mmm")</f>
        <v>Jul</v>
      </c>
    </row>
    <row r="1369" spans="1:20" ht="15.75" x14ac:dyDescent="0.25">
      <c r="A1369" s="9" t="s">
        <v>1392</v>
      </c>
      <c r="B1369" s="8">
        <v>46218</v>
      </c>
      <c r="C1369" s="7" t="s">
        <v>42</v>
      </c>
      <c r="D1369" s="7" t="s">
        <v>95</v>
      </c>
      <c r="E1369" s="7" t="s">
        <v>13</v>
      </c>
      <c r="F1369" s="7" t="s">
        <v>2</v>
      </c>
      <c r="G1369" s="7" t="s">
        <v>34</v>
      </c>
      <c r="H1369" s="7" t="s">
        <v>83</v>
      </c>
      <c r="I1369" s="3">
        <v>2</v>
      </c>
      <c r="J1369" s="5">
        <v>39.75</v>
      </c>
      <c r="K1369" s="6">
        <v>0</v>
      </c>
      <c r="L1369" s="5">
        <v>14.78</v>
      </c>
      <c r="M1369" s="5">
        <f>I1369*J1369*(1-K1369)</f>
        <v>79.5</v>
      </c>
      <c r="N1369" s="5">
        <f>I1369*L1369</f>
        <v>29.56</v>
      </c>
      <c r="O1369" s="5">
        <f>M1369-N1369</f>
        <v>49.94</v>
      </c>
      <c r="P1369" s="2">
        <f>IFERROR(O1369/M1369,0)</f>
        <v>0.62817610062893081</v>
      </c>
      <c r="Q1369" s="4">
        <f>YEAR(SalesDataTable[[#This Row],[Order Date]])</f>
        <v>2026</v>
      </c>
      <c r="R1369" s="2" t="str">
        <f>"Q"&amp;ROUNDUP(MONTH(SalesDataTable[[#This Row],[Order Date]])/3,0)</f>
        <v>Q3</v>
      </c>
      <c r="S1369" s="3">
        <f>MONTH(SalesDataTable[[#This Row],[Order Date]])</f>
        <v>7</v>
      </c>
      <c r="T1369" s="2" t="str">
        <f>TEXT(SalesDataTable[[#This Row],[Order Date]],"mmm")</f>
        <v>Jul</v>
      </c>
    </row>
    <row r="1370" spans="1:20" ht="15.75" x14ac:dyDescent="0.25">
      <c r="A1370" s="9" t="s">
        <v>1391</v>
      </c>
      <c r="B1370" s="8">
        <v>46218</v>
      </c>
      <c r="C1370" s="7" t="s">
        <v>9</v>
      </c>
      <c r="D1370" s="7" t="s">
        <v>8</v>
      </c>
      <c r="E1370" s="7" t="s">
        <v>18</v>
      </c>
      <c r="F1370" s="7" t="s">
        <v>23</v>
      </c>
      <c r="G1370" s="7" t="s">
        <v>22</v>
      </c>
      <c r="H1370" s="7" t="s">
        <v>44</v>
      </c>
      <c r="I1370" s="3">
        <v>1</v>
      </c>
      <c r="J1370" s="5">
        <v>93.46</v>
      </c>
      <c r="K1370" s="6">
        <v>0.15</v>
      </c>
      <c r="L1370" s="5">
        <v>46.65</v>
      </c>
      <c r="M1370" s="5">
        <f>I1370*J1370*(1-K1370)</f>
        <v>79.440999999999988</v>
      </c>
      <c r="N1370" s="5">
        <f>I1370*L1370</f>
        <v>46.65</v>
      </c>
      <c r="O1370" s="5">
        <f>M1370-N1370</f>
        <v>32.79099999999999</v>
      </c>
      <c r="P1370" s="2">
        <f>IFERROR(O1370/M1370,0)</f>
        <v>0.41277174255107557</v>
      </c>
      <c r="Q1370" s="4">
        <f>YEAR(SalesDataTable[[#This Row],[Order Date]])</f>
        <v>2026</v>
      </c>
      <c r="R1370" s="2" t="str">
        <f>"Q"&amp;ROUNDUP(MONTH(SalesDataTable[[#This Row],[Order Date]])/3,0)</f>
        <v>Q3</v>
      </c>
      <c r="S1370" s="3">
        <f>MONTH(SalesDataTable[[#This Row],[Order Date]])</f>
        <v>7</v>
      </c>
      <c r="T1370" s="2" t="str">
        <f>TEXT(SalesDataTable[[#This Row],[Order Date]],"mmm")</f>
        <v>Jul</v>
      </c>
    </row>
    <row r="1371" spans="1:20" ht="15.75" x14ac:dyDescent="0.25">
      <c r="A1371" s="9" t="s">
        <v>1390</v>
      </c>
      <c r="B1371" s="8">
        <v>46218</v>
      </c>
      <c r="C1371" s="7" t="s">
        <v>15</v>
      </c>
      <c r="D1371" s="7" t="s">
        <v>19</v>
      </c>
      <c r="E1371" s="7" t="s">
        <v>60</v>
      </c>
      <c r="F1371" s="7" t="s">
        <v>12</v>
      </c>
      <c r="G1371" s="7" t="s">
        <v>1</v>
      </c>
      <c r="H1371" s="7" t="s">
        <v>11</v>
      </c>
      <c r="I1371" s="3">
        <v>3</v>
      </c>
      <c r="J1371" s="5">
        <v>82.79</v>
      </c>
      <c r="K1371" s="6">
        <v>0.1</v>
      </c>
      <c r="L1371" s="5">
        <v>43.07</v>
      </c>
      <c r="M1371" s="5">
        <f>I1371*J1371*(1-K1371)</f>
        <v>223.53300000000002</v>
      </c>
      <c r="N1371" s="5">
        <f>I1371*L1371</f>
        <v>129.21</v>
      </c>
      <c r="O1371" s="5">
        <f>M1371-N1371</f>
        <v>94.323000000000008</v>
      </c>
      <c r="P1371" s="2">
        <f>IFERROR(O1371/M1371,0)</f>
        <v>0.42196454214813922</v>
      </c>
      <c r="Q1371" s="4">
        <f>YEAR(SalesDataTable[[#This Row],[Order Date]])</f>
        <v>2026</v>
      </c>
      <c r="R1371" s="2" t="str">
        <f>"Q"&amp;ROUNDUP(MONTH(SalesDataTable[[#This Row],[Order Date]])/3,0)</f>
        <v>Q3</v>
      </c>
      <c r="S1371" s="3">
        <f>MONTH(SalesDataTable[[#This Row],[Order Date]])</f>
        <v>7</v>
      </c>
      <c r="T1371" s="2" t="str">
        <f>TEXT(SalesDataTable[[#This Row],[Order Date]],"mmm")</f>
        <v>Jul</v>
      </c>
    </row>
    <row r="1372" spans="1:20" ht="15.75" x14ac:dyDescent="0.25">
      <c r="A1372" s="9" t="s">
        <v>1389</v>
      </c>
      <c r="B1372" s="8">
        <v>46218</v>
      </c>
      <c r="C1372" s="7" t="s">
        <v>5</v>
      </c>
      <c r="D1372" s="7" t="s">
        <v>66</v>
      </c>
      <c r="E1372" s="7" t="s">
        <v>13</v>
      </c>
      <c r="F1372" s="7" t="s">
        <v>12</v>
      </c>
      <c r="G1372" s="7" t="s">
        <v>22</v>
      </c>
      <c r="H1372" s="7" t="s">
        <v>44</v>
      </c>
      <c r="I1372" s="3">
        <v>1</v>
      </c>
      <c r="J1372" s="5">
        <v>92.54</v>
      </c>
      <c r="K1372" s="6">
        <v>0</v>
      </c>
      <c r="L1372" s="5">
        <v>44.48</v>
      </c>
      <c r="M1372" s="5">
        <f>I1372*J1372*(1-K1372)</f>
        <v>92.54</v>
      </c>
      <c r="N1372" s="5">
        <f>I1372*L1372</f>
        <v>44.48</v>
      </c>
      <c r="O1372" s="5">
        <f>M1372-N1372</f>
        <v>48.060000000000009</v>
      </c>
      <c r="P1372" s="2">
        <f>IFERROR(O1372/M1372,0)</f>
        <v>0.51934298681651181</v>
      </c>
      <c r="Q1372" s="4">
        <f>YEAR(SalesDataTable[[#This Row],[Order Date]])</f>
        <v>2026</v>
      </c>
      <c r="R1372" s="2" t="str">
        <f>"Q"&amp;ROUNDUP(MONTH(SalesDataTable[[#This Row],[Order Date]])/3,0)</f>
        <v>Q3</v>
      </c>
      <c r="S1372" s="3">
        <f>MONTH(SalesDataTable[[#This Row],[Order Date]])</f>
        <v>7</v>
      </c>
      <c r="T1372" s="2" t="str">
        <f>TEXT(SalesDataTable[[#This Row],[Order Date]],"mmm")</f>
        <v>Jul</v>
      </c>
    </row>
    <row r="1373" spans="1:20" ht="15.75" x14ac:dyDescent="0.25">
      <c r="A1373" s="9" t="s">
        <v>1388</v>
      </c>
      <c r="B1373" s="8">
        <v>46218</v>
      </c>
      <c r="C1373" s="7" t="s">
        <v>9</v>
      </c>
      <c r="D1373" s="7" t="s">
        <v>47</v>
      </c>
      <c r="E1373" s="7" t="s">
        <v>13</v>
      </c>
      <c r="F1373" s="7" t="s">
        <v>2</v>
      </c>
      <c r="G1373" s="7" t="s">
        <v>29</v>
      </c>
      <c r="H1373" s="7" t="s">
        <v>39</v>
      </c>
      <c r="I1373" s="3">
        <v>1</v>
      </c>
      <c r="J1373" s="5">
        <v>46.53</v>
      </c>
      <c r="K1373" s="6">
        <v>0</v>
      </c>
      <c r="L1373" s="5">
        <v>18.829999999999998</v>
      </c>
      <c r="M1373" s="5">
        <f>I1373*J1373*(1-K1373)</f>
        <v>46.53</v>
      </c>
      <c r="N1373" s="5">
        <f>I1373*L1373</f>
        <v>18.829999999999998</v>
      </c>
      <c r="O1373" s="5">
        <f>M1373-N1373</f>
        <v>27.700000000000003</v>
      </c>
      <c r="P1373" s="2">
        <f>IFERROR(O1373/M1373,0)</f>
        <v>0.59531485063399958</v>
      </c>
      <c r="Q1373" s="4">
        <f>YEAR(SalesDataTable[[#This Row],[Order Date]])</f>
        <v>2026</v>
      </c>
      <c r="R1373" s="2" t="str">
        <f>"Q"&amp;ROUNDUP(MONTH(SalesDataTable[[#This Row],[Order Date]])/3,0)</f>
        <v>Q3</v>
      </c>
      <c r="S1373" s="3">
        <f>MONTH(SalesDataTable[[#This Row],[Order Date]])</f>
        <v>7</v>
      </c>
      <c r="T1373" s="2" t="str">
        <f>TEXT(SalesDataTable[[#This Row],[Order Date]],"mmm")</f>
        <v>Jul</v>
      </c>
    </row>
    <row r="1374" spans="1:20" ht="15.75" x14ac:dyDescent="0.25">
      <c r="A1374" s="9" t="s">
        <v>1387</v>
      </c>
      <c r="B1374" s="8">
        <v>46219</v>
      </c>
      <c r="C1374" s="7" t="s">
        <v>9</v>
      </c>
      <c r="D1374" s="7" t="s">
        <v>8</v>
      </c>
      <c r="E1374" s="7" t="s">
        <v>3</v>
      </c>
      <c r="F1374" s="7" t="s">
        <v>23</v>
      </c>
      <c r="G1374" s="7" t="s">
        <v>1</v>
      </c>
      <c r="H1374" s="7" t="s">
        <v>0</v>
      </c>
      <c r="I1374" s="3">
        <v>2</v>
      </c>
      <c r="J1374" s="5">
        <v>49.69</v>
      </c>
      <c r="K1374" s="6">
        <v>0</v>
      </c>
      <c r="L1374" s="5">
        <v>21.97</v>
      </c>
      <c r="M1374" s="5">
        <f>I1374*J1374*(1-K1374)</f>
        <v>99.38</v>
      </c>
      <c r="N1374" s="5">
        <f>I1374*L1374</f>
        <v>43.94</v>
      </c>
      <c r="O1374" s="5">
        <f>M1374-N1374</f>
        <v>55.44</v>
      </c>
      <c r="P1374" s="2">
        <f>IFERROR(O1374/M1374,0)</f>
        <v>0.557858724089354</v>
      </c>
      <c r="Q1374" s="4">
        <f>YEAR(SalesDataTable[[#This Row],[Order Date]])</f>
        <v>2026</v>
      </c>
      <c r="R1374" s="2" t="str">
        <f>"Q"&amp;ROUNDUP(MONTH(SalesDataTable[[#This Row],[Order Date]])/3,0)</f>
        <v>Q3</v>
      </c>
      <c r="S1374" s="3">
        <f>MONTH(SalesDataTable[[#This Row],[Order Date]])</f>
        <v>7</v>
      </c>
      <c r="T1374" s="2" t="str">
        <f>TEXT(SalesDataTable[[#This Row],[Order Date]],"mmm")</f>
        <v>Jul</v>
      </c>
    </row>
    <row r="1375" spans="1:20" ht="15.75" x14ac:dyDescent="0.25">
      <c r="A1375" s="9" t="s">
        <v>1386</v>
      </c>
      <c r="B1375" s="8">
        <v>46219</v>
      </c>
      <c r="C1375" s="7" t="s">
        <v>15</v>
      </c>
      <c r="D1375" s="7" t="s">
        <v>61</v>
      </c>
      <c r="E1375" s="7" t="s">
        <v>18</v>
      </c>
      <c r="F1375" s="7" t="s">
        <v>2</v>
      </c>
      <c r="G1375" s="7" t="s">
        <v>22</v>
      </c>
      <c r="H1375" s="7" t="s">
        <v>21</v>
      </c>
      <c r="I1375" s="3">
        <v>3</v>
      </c>
      <c r="J1375" s="5">
        <v>71.34</v>
      </c>
      <c r="K1375" s="6">
        <v>0.1</v>
      </c>
      <c r="L1375" s="5">
        <v>31.71</v>
      </c>
      <c r="M1375" s="5">
        <f>I1375*J1375*(1-K1375)</f>
        <v>192.61800000000002</v>
      </c>
      <c r="N1375" s="5">
        <f>I1375*L1375</f>
        <v>95.13</v>
      </c>
      <c r="O1375" s="5">
        <f>M1375-N1375</f>
        <v>97.488000000000028</v>
      </c>
      <c r="P1375" s="2">
        <f>IFERROR(O1375/M1375,0)</f>
        <v>0.50612092327819835</v>
      </c>
      <c r="Q1375" s="4">
        <f>YEAR(SalesDataTable[[#This Row],[Order Date]])</f>
        <v>2026</v>
      </c>
      <c r="R1375" s="2" t="str">
        <f>"Q"&amp;ROUNDUP(MONTH(SalesDataTable[[#This Row],[Order Date]])/3,0)</f>
        <v>Q3</v>
      </c>
      <c r="S1375" s="3">
        <f>MONTH(SalesDataTable[[#This Row],[Order Date]])</f>
        <v>7</v>
      </c>
      <c r="T1375" s="2" t="str">
        <f>TEXT(SalesDataTable[[#This Row],[Order Date]],"mmm")</f>
        <v>Jul</v>
      </c>
    </row>
    <row r="1376" spans="1:20" ht="15.75" x14ac:dyDescent="0.25">
      <c r="A1376" s="9" t="s">
        <v>1385</v>
      </c>
      <c r="B1376" s="8">
        <v>46219</v>
      </c>
      <c r="C1376" s="7" t="s">
        <v>9</v>
      </c>
      <c r="D1376" s="7" t="s">
        <v>47</v>
      </c>
      <c r="E1376" s="7" t="s">
        <v>18</v>
      </c>
      <c r="F1376" s="7" t="s">
        <v>23</v>
      </c>
      <c r="G1376" s="7" t="s">
        <v>1</v>
      </c>
      <c r="H1376" s="7" t="s">
        <v>11</v>
      </c>
      <c r="I1376" s="3">
        <v>1</v>
      </c>
      <c r="J1376" s="5">
        <v>83.03</v>
      </c>
      <c r="K1376" s="6">
        <v>0</v>
      </c>
      <c r="L1376" s="5">
        <v>42.41</v>
      </c>
      <c r="M1376" s="5">
        <f>I1376*J1376*(1-K1376)</f>
        <v>83.03</v>
      </c>
      <c r="N1376" s="5">
        <f>I1376*L1376</f>
        <v>42.41</v>
      </c>
      <c r="O1376" s="5">
        <f>M1376-N1376</f>
        <v>40.620000000000005</v>
      </c>
      <c r="P1376" s="2">
        <f>IFERROR(O1376/M1376,0)</f>
        <v>0.48922076357942917</v>
      </c>
      <c r="Q1376" s="4">
        <f>YEAR(SalesDataTable[[#This Row],[Order Date]])</f>
        <v>2026</v>
      </c>
      <c r="R1376" s="2" t="str">
        <f>"Q"&amp;ROUNDUP(MONTH(SalesDataTable[[#This Row],[Order Date]])/3,0)</f>
        <v>Q3</v>
      </c>
      <c r="S1376" s="3">
        <f>MONTH(SalesDataTable[[#This Row],[Order Date]])</f>
        <v>7</v>
      </c>
      <c r="T1376" s="2" t="str">
        <f>TEXT(SalesDataTable[[#This Row],[Order Date]],"mmm")</f>
        <v>Jul</v>
      </c>
    </row>
    <row r="1377" spans="1:20" ht="15.75" x14ac:dyDescent="0.25">
      <c r="A1377" s="9" t="s">
        <v>1384</v>
      </c>
      <c r="B1377" s="8">
        <v>46219</v>
      </c>
      <c r="C1377" s="7" t="s">
        <v>15</v>
      </c>
      <c r="D1377" s="7" t="s">
        <v>51</v>
      </c>
      <c r="E1377" s="7" t="s">
        <v>3</v>
      </c>
      <c r="F1377" s="7" t="s">
        <v>23</v>
      </c>
      <c r="G1377" s="7" t="s">
        <v>34</v>
      </c>
      <c r="H1377" s="7" t="s">
        <v>83</v>
      </c>
      <c r="I1377" s="3">
        <v>1</v>
      </c>
      <c r="J1377" s="5">
        <v>40.799999999999997</v>
      </c>
      <c r="K1377" s="6">
        <v>0</v>
      </c>
      <c r="L1377" s="5">
        <v>14.42</v>
      </c>
      <c r="M1377" s="5">
        <f>I1377*J1377*(1-K1377)</f>
        <v>40.799999999999997</v>
      </c>
      <c r="N1377" s="5">
        <f>I1377*L1377</f>
        <v>14.42</v>
      </c>
      <c r="O1377" s="5">
        <f>M1377-N1377</f>
        <v>26.379999999999995</v>
      </c>
      <c r="P1377" s="2">
        <f>IFERROR(O1377/M1377,0)</f>
        <v>0.64656862745098032</v>
      </c>
      <c r="Q1377" s="4">
        <f>YEAR(SalesDataTable[[#This Row],[Order Date]])</f>
        <v>2026</v>
      </c>
      <c r="R1377" s="2" t="str">
        <f>"Q"&amp;ROUNDUP(MONTH(SalesDataTable[[#This Row],[Order Date]])/3,0)</f>
        <v>Q3</v>
      </c>
      <c r="S1377" s="3">
        <f>MONTH(SalesDataTable[[#This Row],[Order Date]])</f>
        <v>7</v>
      </c>
      <c r="T1377" s="2" t="str">
        <f>TEXT(SalesDataTable[[#This Row],[Order Date]],"mmm")</f>
        <v>Jul</v>
      </c>
    </row>
    <row r="1378" spans="1:20" ht="15.75" x14ac:dyDescent="0.25">
      <c r="A1378" s="9" t="s">
        <v>1383</v>
      </c>
      <c r="B1378" s="8">
        <v>46219</v>
      </c>
      <c r="C1378" s="7" t="s">
        <v>9</v>
      </c>
      <c r="D1378" s="7" t="s">
        <v>30</v>
      </c>
      <c r="E1378" s="7" t="s">
        <v>18</v>
      </c>
      <c r="F1378" s="7" t="s">
        <v>23</v>
      </c>
      <c r="G1378" s="7" t="s">
        <v>26</v>
      </c>
      <c r="H1378" s="7" t="s">
        <v>50</v>
      </c>
      <c r="I1378" s="3">
        <v>2</v>
      </c>
      <c r="J1378" s="5">
        <v>125.34</v>
      </c>
      <c r="K1378" s="6">
        <v>0.15</v>
      </c>
      <c r="L1378" s="5">
        <v>59.04</v>
      </c>
      <c r="M1378" s="5">
        <f>I1378*J1378*(1-K1378)</f>
        <v>213.078</v>
      </c>
      <c r="N1378" s="5">
        <f>I1378*L1378</f>
        <v>118.08</v>
      </c>
      <c r="O1378" s="5">
        <f>M1378-N1378</f>
        <v>94.998000000000005</v>
      </c>
      <c r="P1378" s="2">
        <f>IFERROR(O1378/M1378,0)</f>
        <v>0.44583673584321237</v>
      </c>
      <c r="Q1378" s="4">
        <f>YEAR(SalesDataTable[[#This Row],[Order Date]])</f>
        <v>2026</v>
      </c>
      <c r="R1378" s="2" t="str">
        <f>"Q"&amp;ROUNDUP(MONTH(SalesDataTable[[#This Row],[Order Date]])/3,0)</f>
        <v>Q3</v>
      </c>
      <c r="S1378" s="3">
        <f>MONTH(SalesDataTable[[#This Row],[Order Date]])</f>
        <v>7</v>
      </c>
      <c r="T1378" s="2" t="str">
        <f>TEXT(SalesDataTable[[#This Row],[Order Date]],"mmm")</f>
        <v>Jul</v>
      </c>
    </row>
    <row r="1379" spans="1:20" ht="15.75" x14ac:dyDescent="0.25">
      <c r="A1379" s="9" t="s">
        <v>1382</v>
      </c>
      <c r="B1379" s="8">
        <v>46219</v>
      </c>
      <c r="C1379" s="7" t="s">
        <v>42</v>
      </c>
      <c r="D1379" s="7" t="s">
        <v>119</v>
      </c>
      <c r="E1379" s="7" t="s">
        <v>3</v>
      </c>
      <c r="F1379" s="7" t="s">
        <v>23</v>
      </c>
      <c r="G1379" s="7" t="s">
        <v>34</v>
      </c>
      <c r="H1379" s="7" t="s">
        <v>121</v>
      </c>
      <c r="I1379" s="3">
        <v>1</v>
      </c>
      <c r="J1379" s="5">
        <v>122.73</v>
      </c>
      <c r="K1379" s="6">
        <v>0.1</v>
      </c>
      <c r="L1379" s="5">
        <v>70.540000000000006</v>
      </c>
      <c r="M1379" s="5">
        <f>I1379*J1379*(1-K1379)</f>
        <v>110.45700000000001</v>
      </c>
      <c r="N1379" s="5">
        <f>I1379*L1379</f>
        <v>70.540000000000006</v>
      </c>
      <c r="O1379" s="5">
        <f>M1379-N1379</f>
        <v>39.917000000000002</v>
      </c>
      <c r="P1379" s="2">
        <f>IFERROR(O1379/M1379,0)</f>
        <v>0.36138044668966202</v>
      </c>
      <c r="Q1379" s="4">
        <f>YEAR(SalesDataTable[[#This Row],[Order Date]])</f>
        <v>2026</v>
      </c>
      <c r="R1379" s="2" t="str">
        <f>"Q"&amp;ROUNDUP(MONTH(SalesDataTable[[#This Row],[Order Date]])/3,0)</f>
        <v>Q3</v>
      </c>
      <c r="S1379" s="3">
        <f>MONTH(SalesDataTable[[#This Row],[Order Date]])</f>
        <v>7</v>
      </c>
      <c r="T1379" s="2" t="str">
        <f>TEXT(SalesDataTable[[#This Row],[Order Date]],"mmm")</f>
        <v>Jul</v>
      </c>
    </row>
    <row r="1380" spans="1:20" ht="15.75" x14ac:dyDescent="0.25">
      <c r="A1380" s="9" t="s">
        <v>1381</v>
      </c>
      <c r="B1380" s="8">
        <v>46219</v>
      </c>
      <c r="C1380" s="7" t="s">
        <v>5</v>
      </c>
      <c r="D1380" s="7" t="s">
        <v>69</v>
      </c>
      <c r="E1380" s="7" t="s">
        <v>13</v>
      </c>
      <c r="F1380" s="7" t="s">
        <v>2</v>
      </c>
      <c r="G1380" s="7" t="s">
        <v>22</v>
      </c>
      <c r="H1380" s="7" t="s">
        <v>44</v>
      </c>
      <c r="I1380" s="3">
        <v>5</v>
      </c>
      <c r="J1380" s="5">
        <v>92.72</v>
      </c>
      <c r="K1380" s="6">
        <v>0.1</v>
      </c>
      <c r="L1380" s="5">
        <v>46.2</v>
      </c>
      <c r="M1380" s="5">
        <f>I1380*J1380*(1-K1380)</f>
        <v>417.24</v>
      </c>
      <c r="N1380" s="5">
        <f>I1380*L1380</f>
        <v>231</v>
      </c>
      <c r="O1380" s="5">
        <f>M1380-N1380</f>
        <v>186.24</v>
      </c>
      <c r="P1380" s="2">
        <f>IFERROR(O1380/M1380,0)</f>
        <v>0.44636180615473109</v>
      </c>
      <c r="Q1380" s="4">
        <f>YEAR(SalesDataTable[[#This Row],[Order Date]])</f>
        <v>2026</v>
      </c>
      <c r="R1380" s="2" t="str">
        <f>"Q"&amp;ROUNDUP(MONTH(SalesDataTable[[#This Row],[Order Date]])/3,0)</f>
        <v>Q3</v>
      </c>
      <c r="S1380" s="3">
        <f>MONTH(SalesDataTable[[#This Row],[Order Date]])</f>
        <v>7</v>
      </c>
      <c r="T1380" s="2" t="str">
        <f>TEXT(SalesDataTable[[#This Row],[Order Date]],"mmm")</f>
        <v>Jul</v>
      </c>
    </row>
    <row r="1381" spans="1:20" ht="15.75" x14ac:dyDescent="0.25">
      <c r="A1381" s="9" t="s">
        <v>1380</v>
      </c>
      <c r="B1381" s="8">
        <v>46219</v>
      </c>
      <c r="C1381" s="7" t="s">
        <v>15</v>
      </c>
      <c r="D1381" s="7" t="s">
        <v>14</v>
      </c>
      <c r="E1381" s="7" t="s">
        <v>60</v>
      </c>
      <c r="F1381" s="7" t="s">
        <v>12</v>
      </c>
      <c r="G1381" s="7" t="s">
        <v>34</v>
      </c>
      <c r="H1381" s="7" t="s">
        <v>74</v>
      </c>
      <c r="I1381" s="3">
        <v>5</v>
      </c>
      <c r="J1381" s="5">
        <v>36.29</v>
      </c>
      <c r="K1381" s="6">
        <v>0.05</v>
      </c>
      <c r="L1381" s="5">
        <v>13.52</v>
      </c>
      <c r="M1381" s="5">
        <f>I1381*J1381*(1-K1381)</f>
        <v>172.37749999999997</v>
      </c>
      <c r="N1381" s="5">
        <f>I1381*L1381</f>
        <v>67.599999999999994</v>
      </c>
      <c r="O1381" s="5">
        <f>M1381-N1381</f>
        <v>104.77749999999997</v>
      </c>
      <c r="P1381" s="2">
        <f>IFERROR(O1381/M1381,0)</f>
        <v>0.60783744978317933</v>
      </c>
      <c r="Q1381" s="4">
        <f>YEAR(SalesDataTable[[#This Row],[Order Date]])</f>
        <v>2026</v>
      </c>
      <c r="R1381" s="2" t="str">
        <f>"Q"&amp;ROUNDUP(MONTH(SalesDataTable[[#This Row],[Order Date]])/3,0)</f>
        <v>Q3</v>
      </c>
      <c r="S1381" s="3">
        <f>MONTH(SalesDataTable[[#This Row],[Order Date]])</f>
        <v>7</v>
      </c>
      <c r="T1381" s="2" t="str">
        <f>TEXT(SalesDataTable[[#This Row],[Order Date]],"mmm")</f>
        <v>Jul</v>
      </c>
    </row>
    <row r="1382" spans="1:20" ht="15.75" x14ac:dyDescent="0.25">
      <c r="A1382" s="9" t="s">
        <v>1379</v>
      </c>
      <c r="B1382" s="8">
        <v>46219</v>
      </c>
      <c r="C1382" s="7" t="s">
        <v>5</v>
      </c>
      <c r="D1382" s="7" t="s">
        <v>66</v>
      </c>
      <c r="E1382" s="7" t="s">
        <v>3</v>
      </c>
      <c r="F1382" s="7" t="s">
        <v>12</v>
      </c>
      <c r="G1382" s="7" t="s">
        <v>1</v>
      </c>
      <c r="H1382" s="7" t="s">
        <v>0</v>
      </c>
      <c r="I1382" s="3">
        <v>2</v>
      </c>
      <c r="J1382" s="5">
        <v>49.84</v>
      </c>
      <c r="K1382" s="6">
        <v>0.1</v>
      </c>
      <c r="L1382" s="5">
        <v>23.06</v>
      </c>
      <c r="M1382" s="5">
        <f>I1382*J1382*(1-K1382)</f>
        <v>89.712000000000003</v>
      </c>
      <c r="N1382" s="5">
        <f>I1382*L1382</f>
        <v>46.12</v>
      </c>
      <c r="O1382" s="5">
        <f>M1382-N1382</f>
        <v>43.592000000000006</v>
      </c>
      <c r="P1382" s="2">
        <f>IFERROR(O1382/M1382,0)</f>
        <v>0.48591046905653651</v>
      </c>
      <c r="Q1382" s="4">
        <f>YEAR(SalesDataTable[[#This Row],[Order Date]])</f>
        <v>2026</v>
      </c>
      <c r="R1382" s="2" t="str">
        <f>"Q"&amp;ROUNDUP(MONTH(SalesDataTable[[#This Row],[Order Date]])/3,0)</f>
        <v>Q3</v>
      </c>
      <c r="S1382" s="3">
        <f>MONTH(SalesDataTable[[#This Row],[Order Date]])</f>
        <v>7</v>
      </c>
      <c r="T1382" s="2" t="str">
        <f>TEXT(SalesDataTable[[#This Row],[Order Date]],"mmm")</f>
        <v>Jul</v>
      </c>
    </row>
    <row r="1383" spans="1:20" ht="15.75" x14ac:dyDescent="0.25">
      <c r="A1383" s="9" t="s">
        <v>1378</v>
      </c>
      <c r="B1383" s="8">
        <v>46219</v>
      </c>
      <c r="C1383" s="7" t="s">
        <v>9</v>
      </c>
      <c r="D1383" s="7" t="s">
        <v>8</v>
      </c>
      <c r="E1383" s="7" t="s">
        <v>18</v>
      </c>
      <c r="F1383" s="7" t="s">
        <v>12</v>
      </c>
      <c r="G1383" s="7" t="s">
        <v>34</v>
      </c>
      <c r="H1383" s="7" t="s">
        <v>74</v>
      </c>
      <c r="I1383" s="3">
        <v>1</v>
      </c>
      <c r="J1383" s="5">
        <v>35.799999999999997</v>
      </c>
      <c r="K1383" s="6">
        <v>0</v>
      </c>
      <c r="L1383" s="5">
        <v>14.05</v>
      </c>
      <c r="M1383" s="5">
        <f>I1383*J1383*(1-K1383)</f>
        <v>35.799999999999997</v>
      </c>
      <c r="N1383" s="5">
        <f>I1383*L1383</f>
        <v>14.05</v>
      </c>
      <c r="O1383" s="5">
        <f>M1383-N1383</f>
        <v>21.749999999999996</v>
      </c>
      <c r="P1383" s="2">
        <f>IFERROR(O1383/M1383,0)</f>
        <v>0.60754189944134074</v>
      </c>
      <c r="Q1383" s="4">
        <f>YEAR(SalesDataTable[[#This Row],[Order Date]])</f>
        <v>2026</v>
      </c>
      <c r="R1383" s="2" t="str">
        <f>"Q"&amp;ROUNDUP(MONTH(SalesDataTable[[#This Row],[Order Date]])/3,0)</f>
        <v>Q3</v>
      </c>
      <c r="S1383" s="3">
        <f>MONTH(SalesDataTable[[#This Row],[Order Date]])</f>
        <v>7</v>
      </c>
      <c r="T1383" s="2" t="str">
        <f>TEXT(SalesDataTable[[#This Row],[Order Date]],"mmm")</f>
        <v>Jul</v>
      </c>
    </row>
    <row r="1384" spans="1:20" ht="15.75" x14ac:dyDescent="0.25">
      <c r="A1384" s="9" t="s">
        <v>1377</v>
      </c>
      <c r="B1384" s="8">
        <v>46219</v>
      </c>
      <c r="C1384" s="7" t="s">
        <v>15</v>
      </c>
      <c r="D1384" s="7" t="s">
        <v>19</v>
      </c>
      <c r="E1384" s="7" t="s">
        <v>3</v>
      </c>
      <c r="F1384" s="7" t="s">
        <v>2</v>
      </c>
      <c r="G1384" s="7" t="s">
        <v>26</v>
      </c>
      <c r="H1384" s="7" t="s">
        <v>25</v>
      </c>
      <c r="I1384" s="3">
        <v>1</v>
      </c>
      <c r="J1384" s="5">
        <v>195.12</v>
      </c>
      <c r="K1384" s="6">
        <v>0</v>
      </c>
      <c r="L1384" s="5">
        <v>101.14</v>
      </c>
      <c r="M1384" s="5">
        <f>I1384*J1384*(1-K1384)</f>
        <v>195.12</v>
      </c>
      <c r="N1384" s="5">
        <f>I1384*L1384</f>
        <v>101.14</v>
      </c>
      <c r="O1384" s="5">
        <f>M1384-N1384</f>
        <v>93.98</v>
      </c>
      <c r="P1384" s="2">
        <f>IFERROR(O1384/M1384,0)</f>
        <v>0.48165231652316526</v>
      </c>
      <c r="Q1384" s="4">
        <f>YEAR(SalesDataTable[[#This Row],[Order Date]])</f>
        <v>2026</v>
      </c>
      <c r="R1384" s="2" t="str">
        <f>"Q"&amp;ROUNDUP(MONTH(SalesDataTable[[#This Row],[Order Date]])/3,0)</f>
        <v>Q3</v>
      </c>
      <c r="S1384" s="3">
        <f>MONTH(SalesDataTable[[#This Row],[Order Date]])</f>
        <v>7</v>
      </c>
      <c r="T1384" s="2" t="str">
        <f>TEXT(SalesDataTable[[#This Row],[Order Date]],"mmm")</f>
        <v>Jul</v>
      </c>
    </row>
    <row r="1385" spans="1:20" ht="15.75" x14ac:dyDescent="0.25">
      <c r="A1385" s="9" t="s">
        <v>1376</v>
      </c>
      <c r="B1385" s="8">
        <v>46219</v>
      </c>
      <c r="C1385" s="7" t="s">
        <v>42</v>
      </c>
      <c r="D1385" s="7" t="s">
        <v>41</v>
      </c>
      <c r="E1385" s="7" t="s">
        <v>3</v>
      </c>
      <c r="F1385" s="7" t="s">
        <v>2</v>
      </c>
      <c r="G1385" s="7" t="s">
        <v>1</v>
      </c>
      <c r="H1385" s="7" t="s">
        <v>17</v>
      </c>
      <c r="I1385" s="3">
        <v>2</v>
      </c>
      <c r="J1385" s="5">
        <v>39.69</v>
      </c>
      <c r="K1385" s="6">
        <v>0.05</v>
      </c>
      <c r="L1385" s="5">
        <v>16.88</v>
      </c>
      <c r="M1385" s="5">
        <f>I1385*J1385*(1-K1385)</f>
        <v>75.410999999999987</v>
      </c>
      <c r="N1385" s="5">
        <f>I1385*L1385</f>
        <v>33.76</v>
      </c>
      <c r="O1385" s="5">
        <f>M1385-N1385</f>
        <v>41.650999999999989</v>
      </c>
      <c r="P1385" s="2">
        <f>IFERROR(O1385/M1385,0)</f>
        <v>0.55231995332245953</v>
      </c>
      <c r="Q1385" s="4">
        <f>YEAR(SalesDataTable[[#This Row],[Order Date]])</f>
        <v>2026</v>
      </c>
      <c r="R1385" s="2" t="str">
        <f>"Q"&amp;ROUNDUP(MONTH(SalesDataTable[[#This Row],[Order Date]])/3,0)</f>
        <v>Q3</v>
      </c>
      <c r="S1385" s="3">
        <f>MONTH(SalesDataTable[[#This Row],[Order Date]])</f>
        <v>7</v>
      </c>
      <c r="T1385" s="2" t="str">
        <f>TEXT(SalesDataTable[[#This Row],[Order Date]],"mmm")</f>
        <v>Jul</v>
      </c>
    </row>
    <row r="1386" spans="1:20" ht="15.75" x14ac:dyDescent="0.25">
      <c r="A1386" s="9" t="s">
        <v>1375</v>
      </c>
      <c r="B1386" s="8">
        <v>46219</v>
      </c>
      <c r="C1386" s="7" t="s">
        <v>5</v>
      </c>
      <c r="D1386" s="7" t="s">
        <v>114</v>
      </c>
      <c r="E1386" s="7" t="s">
        <v>13</v>
      </c>
      <c r="F1386" s="7" t="s">
        <v>23</v>
      </c>
      <c r="G1386" s="7" t="s">
        <v>26</v>
      </c>
      <c r="H1386" s="7" t="s">
        <v>56</v>
      </c>
      <c r="I1386" s="3">
        <v>1</v>
      </c>
      <c r="J1386" s="5">
        <v>348.73</v>
      </c>
      <c r="K1386" s="6">
        <v>0.15</v>
      </c>
      <c r="L1386" s="5">
        <v>190.33</v>
      </c>
      <c r="M1386" s="5">
        <f>I1386*J1386*(1-K1386)</f>
        <v>296.4205</v>
      </c>
      <c r="N1386" s="5">
        <f>I1386*L1386</f>
        <v>190.33</v>
      </c>
      <c r="O1386" s="5">
        <f>M1386-N1386</f>
        <v>106.09049999999999</v>
      </c>
      <c r="P1386" s="2">
        <f>IFERROR(O1386/M1386,0)</f>
        <v>0.35790540802677273</v>
      </c>
      <c r="Q1386" s="4">
        <f>YEAR(SalesDataTable[[#This Row],[Order Date]])</f>
        <v>2026</v>
      </c>
      <c r="R1386" s="2" t="str">
        <f>"Q"&amp;ROUNDUP(MONTH(SalesDataTable[[#This Row],[Order Date]])/3,0)</f>
        <v>Q3</v>
      </c>
      <c r="S1386" s="3">
        <f>MONTH(SalesDataTable[[#This Row],[Order Date]])</f>
        <v>7</v>
      </c>
      <c r="T1386" s="2" t="str">
        <f>TEXT(SalesDataTable[[#This Row],[Order Date]],"mmm")</f>
        <v>Jul</v>
      </c>
    </row>
    <row r="1387" spans="1:20" ht="15.75" x14ac:dyDescent="0.25">
      <c r="A1387" s="9" t="s">
        <v>1374</v>
      </c>
      <c r="B1387" s="8">
        <v>46219</v>
      </c>
      <c r="C1387" s="7" t="s">
        <v>9</v>
      </c>
      <c r="D1387" s="7" t="s">
        <v>8</v>
      </c>
      <c r="E1387" s="7" t="s">
        <v>13</v>
      </c>
      <c r="F1387" s="7" t="s">
        <v>23</v>
      </c>
      <c r="G1387" s="7" t="s">
        <v>29</v>
      </c>
      <c r="H1387" s="7" t="s">
        <v>28</v>
      </c>
      <c r="I1387" s="3">
        <v>1</v>
      </c>
      <c r="J1387" s="5">
        <v>35.5</v>
      </c>
      <c r="K1387" s="6">
        <v>0</v>
      </c>
      <c r="L1387" s="5">
        <v>13.26</v>
      </c>
      <c r="M1387" s="5">
        <f>I1387*J1387*(1-K1387)</f>
        <v>35.5</v>
      </c>
      <c r="N1387" s="5">
        <f>I1387*L1387</f>
        <v>13.26</v>
      </c>
      <c r="O1387" s="5">
        <f>M1387-N1387</f>
        <v>22.240000000000002</v>
      </c>
      <c r="P1387" s="2">
        <f>IFERROR(O1387/M1387,0)</f>
        <v>0.62647887323943663</v>
      </c>
      <c r="Q1387" s="4">
        <f>YEAR(SalesDataTable[[#This Row],[Order Date]])</f>
        <v>2026</v>
      </c>
      <c r="R1387" s="2" t="str">
        <f>"Q"&amp;ROUNDUP(MONTH(SalesDataTable[[#This Row],[Order Date]])/3,0)</f>
        <v>Q3</v>
      </c>
      <c r="S1387" s="3">
        <f>MONTH(SalesDataTable[[#This Row],[Order Date]])</f>
        <v>7</v>
      </c>
      <c r="T1387" s="2" t="str">
        <f>TEXT(SalesDataTable[[#This Row],[Order Date]],"mmm")</f>
        <v>Jul</v>
      </c>
    </row>
    <row r="1388" spans="1:20" ht="15.75" x14ac:dyDescent="0.25">
      <c r="A1388" s="9" t="s">
        <v>1373</v>
      </c>
      <c r="B1388" s="8">
        <v>46220</v>
      </c>
      <c r="C1388" s="7" t="s">
        <v>42</v>
      </c>
      <c r="D1388" s="7" t="s">
        <v>119</v>
      </c>
      <c r="E1388" s="7" t="s">
        <v>3</v>
      </c>
      <c r="F1388" s="7" t="s">
        <v>12</v>
      </c>
      <c r="G1388" s="7" t="s">
        <v>29</v>
      </c>
      <c r="H1388" s="7" t="s">
        <v>39</v>
      </c>
      <c r="I1388" s="3">
        <v>1</v>
      </c>
      <c r="J1388" s="5">
        <v>46.44</v>
      </c>
      <c r="K1388" s="6">
        <v>0</v>
      </c>
      <c r="L1388" s="5">
        <v>18.47</v>
      </c>
      <c r="M1388" s="5">
        <f>I1388*J1388*(1-K1388)</f>
        <v>46.44</v>
      </c>
      <c r="N1388" s="5">
        <f>I1388*L1388</f>
        <v>18.47</v>
      </c>
      <c r="O1388" s="5">
        <f>M1388-N1388</f>
        <v>27.97</v>
      </c>
      <c r="P1388" s="2">
        <f>IFERROR(O1388/M1388,0)</f>
        <v>0.60228251507321273</v>
      </c>
      <c r="Q1388" s="4">
        <f>YEAR(SalesDataTable[[#This Row],[Order Date]])</f>
        <v>2026</v>
      </c>
      <c r="R1388" s="2" t="str">
        <f>"Q"&amp;ROUNDUP(MONTH(SalesDataTable[[#This Row],[Order Date]])/3,0)</f>
        <v>Q3</v>
      </c>
      <c r="S1388" s="3">
        <f>MONTH(SalesDataTable[[#This Row],[Order Date]])</f>
        <v>7</v>
      </c>
      <c r="T1388" s="2" t="str">
        <f>TEXT(SalesDataTable[[#This Row],[Order Date]],"mmm")</f>
        <v>Jul</v>
      </c>
    </row>
    <row r="1389" spans="1:20" ht="15.75" x14ac:dyDescent="0.25">
      <c r="A1389" s="9" t="s">
        <v>1372</v>
      </c>
      <c r="B1389" s="8">
        <v>46220</v>
      </c>
      <c r="C1389" s="7" t="s">
        <v>9</v>
      </c>
      <c r="D1389" s="7" t="s">
        <v>47</v>
      </c>
      <c r="E1389" s="7" t="s">
        <v>3</v>
      </c>
      <c r="F1389" s="7" t="s">
        <v>2</v>
      </c>
      <c r="G1389" s="7" t="s">
        <v>22</v>
      </c>
      <c r="H1389" s="7" t="s">
        <v>21</v>
      </c>
      <c r="I1389" s="3">
        <v>1</v>
      </c>
      <c r="J1389" s="5">
        <v>70.44</v>
      </c>
      <c r="K1389" s="6">
        <v>0.05</v>
      </c>
      <c r="L1389" s="5">
        <v>32.229999999999997</v>
      </c>
      <c r="M1389" s="5">
        <f>I1389*J1389*(1-K1389)</f>
        <v>66.917999999999992</v>
      </c>
      <c r="N1389" s="5">
        <f>I1389*L1389</f>
        <v>32.229999999999997</v>
      </c>
      <c r="O1389" s="5">
        <f>M1389-N1389</f>
        <v>34.687999999999995</v>
      </c>
      <c r="P1389" s="2">
        <f>IFERROR(O1389/M1389,0)</f>
        <v>0.51836576108072563</v>
      </c>
      <c r="Q1389" s="4">
        <f>YEAR(SalesDataTable[[#This Row],[Order Date]])</f>
        <v>2026</v>
      </c>
      <c r="R1389" s="2" t="str">
        <f>"Q"&amp;ROUNDUP(MONTH(SalesDataTable[[#This Row],[Order Date]])/3,0)</f>
        <v>Q3</v>
      </c>
      <c r="S1389" s="3">
        <f>MONTH(SalesDataTable[[#This Row],[Order Date]])</f>
        <v>7</v>
      </c>
      <c r="T1389" s="2" t="str">
        <f>TEXT(SalesDataTable[[#This Row],[Order Date]],"mmm")</f>
        <v>Jul</v>
      </c>
    </row>
    <row r="1390" spans="1:20" ht="15.75" x14ac:dyDescent="0.25">
      <c r="A1390" s="9" t="s">
        <v>1371</v>
      </c>
      <c r="B1390" s="8">
        <v>46220</v>
      </c>
      <c r="C1390" s="7" t="s">
        <v>42</v>
      </c>
      <c r="D1390" s="7" t="s">
        <v>41</v>
      </c>
      <c r="E1390" s="7" t="s">
        <v>13</v>
      </c>
      <c r="F1390" s="7" t="s">
        <v>2</v>
      </c>
      <c r="G1390" s="7" t="s">
        <v>22</v>
      </c>
      <c r="H1390" s="7" t="s">
        <v>21</v>
      </c>
      <c r="I1390" s="3">
        <v>1</v>
      </c>
      <c r="J1390" s="5">
        <v>69.78</v>
      </c>
      <c r="K1390" s="6">
        <v>0.05</v>
      </c>
      <c r="L1390" s="5">
        <v>32.83</v>
      </c>
      <c r="M1390" s="5">
        <f>I1390*J1390*(1-K1390)</f>
        <v>66.290999999999997</v>
      </c>
      <c r="N1390" s="5">
        <f>I1390*L1390</f>
        <v>32.83</v>
      </c>
      <c r="O1390" s="5">
        <f>M1390-N1390</f>
        <v>33.460999999999999</v>
      </c>
      <c r="P1390" s="2">
        <f>IFERROR(O1390/M1390,0)</f>
        <v>0.50475931876121949</v>
      </c>
      <c r="Q1390" s="4">
        <f>YEAR(SalesDataTable[[#This Row],[Order Date]])</f>
        <v>2026</v>
      </c>
      <c r="R1390" s="2" t="str">
        <f>"Q"&amp;ROUNDUP(MONTH(SalesDataTable[[#This Row],[Order Date]])/3,0)</f>
        <v>Q3</v>
      </c>
      <c r="S1390" s="3">
        <f>MONTH(SalesDataTable[[#This Row],[Order Date]])</f>
        <v>7</v>
      </c>
      <c r="T1390" s="2" t="str">
        <f>TEXT(SalesDataTable[[#This Row],[Order Date]],"mmm")</f>
        <v>Jul</v>
      </c>
    </row>
    <row r="1391" spans="1:20" ht="15.75" x14ac:dyDescent="0.25">
      <c r="A1391" s="9" t="s">
        <v>1370</v>
      </c>
      <c r="B1391" s="8">
        <v>46220</v>
      </c>
      <c r="C1391" s="7" t="s">
        <v>5</v>
      </c>
      <c r="D1391" s="7" t="s">
        <v>69</v>
      </c>
      <c r="E1391" s="7" t="s">
        <v>13</v>
      </c>
      <c r="F1391" s="7" t="s">
        <v>2</v>
      </c>
      <c r="G1391" s="7" t="s">
        <v>29</v>
      </c>
      <c r="H1391" s="7" t="s">
        <v>28</v>
      </c>
      <c r="I1391" s="3">
        <v>4</v>
      </c>
      <c r="J1391" s="5">
        <v>35.450000000000003</v>
      </c>
      <c r="K1391" s="6">
        <v>0.1</v>
      </c>
      <c r="L1391" s="5">
        <v>13.83</v>
      </c>
      <c r="M1391" s="5">
        <f>I1391*J1391*(1-K1391)</f>
        <v>127.62000000000002</v>
      </c>
      <c r="N1391" s="5">
        <f>I1391*L1391</f>
        <v>55.32</v>
      </c>
      <c r="O1391" s="5">
        <f>M1391-N1391</f>
        <v>72.300000000000011</v>
      </c>
      <c r="P1391" s="2">
        <f>IFERROR(O1391/M1391,0)</f>
        <v>0.56652562294311237</v>
      </c>
      <c r="Q1391" s="4">
        <f>YEAR(SalesDataTable[[#This Row],[Order Date]])</f>
        <v>2026</v>
      </c>
      <c r="R1391" s="2" t="str">
        <f>"Q"&amp;ROUNDUP(MONTH(SalesDataTable[[#This Row],[Order Date]])/3,0)</f>
        <v>Q3</v>
      </c>
      <c r="S1391" s="3">
        <f>MONTH(SalesDataTable[[#This Row],[Order Date]])</f>
        <v>7</v>
      </c>
      <c r="T1391" s="2" t="str">
        <f>TEXT(SalesDataTable[[#This Row],[Order Date]],"mmm")</f>
        <v>Jul</v>
      </c>
    </row>
    <row r="1392" spans="1:20" ht="15.75" x14ac:dyDescent="0.25">
      <c r="A1392" s="9" t="s">
        <v>1369</v>
      </c>
      <c r="B1392" s="8">
        <v>46220</v>
      </c>
      <c r="C1392" s="7" t="s">
        <v>15</v>
      </c>
      <c r="D1392" s="7" t="s">
        <v>61</v>
      </c>
      <c r="E1392" s="7" t="s">
        <v>3</v>
      </c>
      <c r="F1392" s="7" t="s">
        <v>23</v>
      </c>
      <c r="G1392" s="7" t="s">
        <v>1</v>
      </c>
      <c r="H1392" s="7" t="s">
        <v>0</v>
      </c>
      <c r="I1392" s="3">
        <v>1</v>
      </c>
      <c r="J1392" s="5">
        <v>50.82</v>
      </c>
      <c r="K1392" s="6">
        <v>0.05</v>
      </c>
      <c r="L1392" s="5">
        <v>22.36</v>
      </c>
      <c r="M1392" s="5">
        <f>I1392*J1392*(1-K1392)</f>
        <v>48.278999999999996</v>
      </c>
      <c r="N1392" s="5">
        <f>I1392*L1392</f>
        <v>22.36</v>
      </c>
      <c r="O1392" s="5">
        <f>M1392-N1392</f>
        <v>25.918999999999997</v>
      </c>
      <c r="P1392" s="2">
        <f>IFERROR(O1392/M1392,0)</f>
        <v>0.5368586756146565</v>
      </c>
      <c r="Q1392" s="4">
        <f>YEAR(SalesDataTable[[#This Row],[Order Date]])</f>
        <v>2026</v>
      </c>
      <c r="R1392" s="2" t="str">
        <f>"Q"&amp;ROUNDUP(MONTH(SalesDataTable[[#This Row],[Order Date]])/3,0)</f>
        <v>Q3</v>
      </c>
      <c r="S1392" s="3">
        <f>MONTH(SalesDataTable[[#This Row],[Order Date]])</f>
        <v>7</v>
      </c>
      <c r="T1392" s="2" t="str">
        <f>TEXT(SalesDataTable[[#This Row],[Order Date]],"mmm")</f>
        <v>Jul</v>
      </c>
    </row>
    <row r="1393" spans="1:20" ht="15.75" x14ac:dyDescent="0.25">
      <c r="A1393" s="9" t="s">
        <v>1368</v>
      </c>
      <c r="B1393" s="8">
        <v>46220</v>
      </c>
      <c r="C1393" s="7" t="s">
        <v>5</v>
      </c>
      <c r="D1393" s="7" t="s">
        <v>66</v>
      </c>
      <c r="E1393" s="7" t="s">
        <v>3</v>
      </c>
      <c r="F1393" s="7" t="s">
        <v>23</v>
      </c>
      <c r="G1393" s="7" t="s">
        <v>26</v>
      </c>
      <c r="H1393" s="7" t="s">
        <v>50</v>
      </c>
      <c r="I1393" s="3">
        <v>1</v>
      </c>
      <c r="J1393" s="5">
        <v>126.13</v>
      </c>
      <c r="K1393" s="6">
        <v>0.15</v>
      </c>
      <c r="L1393" s="5">
        <v>60.43</v>
      </c>
      <c r="M1393" s="5">
        <f>I1393*J1393*(1-K1393)</f>
        <v>107.2105</v>
      </c>
      <c r="N1393" s="5">
        <f>I1393*L1393</f>
        <v>60.43</v>
      </c>
      <c r="O1393" s="5">
        <f>M1393-N1393</f>
        <v>46.780499999999996</v>
      </c>
      <c r="P1393" s="2">
        <f>IFERROR(O1393/M1393,0)</f>
        <v>0.43634252242084498</v>
      </c>
      <c r="Q1393" s="4">
        <f>YEAR(SalesDataTable[[#This Row],[Order Date]])</f>
        <v>2026</v>
      </c>
      <c r="R1393" s="2" t="str">
        <f>"Q"&amp;ROUNDUP(MONTH(SalesDataTable[[#This Row],[Order Date]])/3,0)</f>
        <v>Q3</v>
      </c>
      <c r="S1393" s="3">
        <f>MONTH(SalesDataTable[[#This Row],[Order Date]])</f>
        <v>7</v>
      </c>
      <c r="T1393" s="2" t="str">
        <f>TEXT(SalesDataTable[[#This Row],[Order Date]],"mmm")</f>
        <v>Jul</v>
      </c>
    </row>
    <row r="1394" spans="1:20" ht="15.75" x14ac:dyDescent="0.25">
      <c r="A1394" s="9" t="s">
        <v>1367</v>
      </c>
      <c r="B1394" s="8">
        <v>46220</v>
      </c>
      <c r="C1394" s="7" t="s">
        <v>5</v>
      </c>
      <c r="D1394" s="7" t="s">
        <v>4</v>
      </c>
      <c r="E1394" s="7" t="s">
        <v>3</v>
      </c>
      <c r="F1394" s="7" t="s">
        <v>23</v>
      </c>
      <c r="G1394" s="7" t="s">
        <v>22</v>
      </c>
      <c r="H1394" s="7" t="s">
        <v>21</v>
      </c>
      <c r="I1394" s="3">
        <v>3</v>
      </c>
      <c r="J1394" s="5">
        <v>72.150000000000006</v>
      </c>
      <c r="K1394" s="6">
        <v>0</v>
      </c>
      <c r="L1394" s="5">
        <v>33.01</v>
      </c>
      <c r="M1394" s="5">
        <f>I1394*J1394*(1-K1394)</f>
        <v>216.45000000000002</v>
      </c>
      <c r="N1394" s="5">
        <f>I1394*L1394</f>
        <v>99.03</v>
      </c>
      <c r="O1394" s="5">
        <f>M1394-N1394</f>
        <v>117.42000000000002</v>
      </c>
      <c r="P1394" s="2">
        <f>IFERROR(O1394/M1394,0)</f>
        <v>0.54248094248094247</v>
      </c>
      <c r="Q1394" s="4">
        <f>YEAR(SalesDataTable[[#This Row],[Order Date]])</f>
        <v>2026</v>
      </c>
      <c r="R1394" s="2" t="str">
        <f>"Q"&amp;ROUNDUP(MONTH(SalesDataTable[[#This Row],[Order Date]])/3,0)</f>
        <v>Q3</v>
      </c>
      <c r="S1394" s="3">
        <f>MONTH(SalesDataTable[[#This Row],[Order Date]])</f>
        <v>7</v>
      </c>
      <c r="T1394" s="2" t="str">
        <f>TEXT(SalesDataTable[[#This Row],[Order Date]],"mmm")</f>
        <v>Jul</v>
      </c>
    </row>
    <row r="1395" spans="1:20" ht="15.75" x14ac:dyDescent="0.25">
      <c r="A1395" s="9" t="s">
        <v>1366</v>
      </c>
      <c r="B1395" s="8">
        <v>46220</v>
      </c>
      <c r="C1395" s="7" t="s">
        <v>9</v>
      </c>
      <c r="D1395" s="7" t="s">
        <v>79</v>
      </c>
      <c r="E1395" s="7" t="s">
        <v>3</v>
      </c>
      <c r="F1395" s="7" t="s">
        <v>23</v>
      </c>
      <c r="G1395" s="7" t="s">
        <v>34</v>
      </c>
      <c r="H1395" s="7" t="s">
        <v>74</v>
      </c>
      <c r="I1395" s="3">
        <v>1</v>
      </c>
      <c r="J1395" s="5">
        <v>35.58</v>
      </c>
      <c r="K1395" s="6">
        <v>0</v>
      </c>
      <c r="L1395" s="5">
        <v>13.68</v>
      </c>
      <c r="M1395" s="5">
        <f>I1395*J1395*(1-K1395)</f>
        <v>35.58</v>
      </c>
      <c r="N1395" s="5">
        <f>I1395*L1395</f>
        <v>13.68</v>
      </c>
      <c r="O1395" s="5">
        <f>M1395-N1395</f>
        <v>21.9</v>
      </c>
      <c r="P1395" s="2">
        <f>IFERROR(O1395/M1395,0)</f>
        <v>0.61551433389544685</v>
      </c>
      <c r="Q1395" s="4">
        <f>YEAR(SalesDataTable[[#This Row],[Order Date]])</f>
        <v>2026</v>
      </c>
      <c r="R1395" s="2" t="str">
        <f>"Q"&amp;ROUNDUP(MONTH(SalesDataTable[[#This Row],[Order Date]])/3,0)</f>
        <v>Q3</v>
      </c>
      <c r="S1395" s="3">
        <f>MONTH(SalesDataTable[[#This Row],[Order Date]])</f>
        <v>7</v>
      </c>
      <c r="T1395" s="2" t="str">
        <f>TEXT(SalesDataTable[[#This Row],[Order Date]],"mmm")</f>
        <v>Jul</v>
      </c>
    </row>
    <row r="1396" spans="1:20" ht="15.75" x14ac:dyDescent="0.25">
      <c r="A1396" s="9" t="s">
        <v>1365</v>
      </c>
      <c r="B1396" s="8">
        <v>46221</v>
      </c>
      <c r="C1396" s="7" t="s">
        <v>5</v>
      </c>
      <c r="D1396" s="7" t="s">
        <v>114</v>
      </c>
      <c r="E1396" s="7" t="s">
        <v>3</v>
      </c>
      <c r="F1396" s="7" t="s">
        <v>2</v>
      </c>
      <c r="G1396" s="7" t="s">
        <v>22</v>
      </c>
      <c r="H1396" s="7" t="s">
        <v>92</v>
      </c>
      <c r="I1396" s="3">
        <v>1</v>
      </c>
      <c r="J1396" s="5">
        <v>154.9</v>
      </c>
      <c r="K1396" s="6">
        <v>0.05</v>
      </c>
      <c r="L1396" s="5">
        <v>77.819999999999993</v>
      </c>
      <c r="M1396" s="5">
        <f>I1396*J1396*(1-K1396)</f>
        <v>147.155</v>
      </c>
      <c r="N1396" s="5">
        <f>I1396*L1396</f>
        <v>77.819999999999993</v>
      </c>
      <c r="O1396" s="5">
        <f>M1396-N1396</f>
        <v>69.335000000000008</v>
      </c>
      <c r="P1396" s="2">
        <f>IFERROR(O1396/M1396,0)</f>
        <v>0.47116985491488572</v>
      </c>
      <c r="Q1396" s="4">
        <f>YEAR(SalesDataTable[[#This Row],[Order Date]])</f>
        <v>2026</v>
      </c>
      <c r="R1396" s="2" t="str">
        <f>"Q"&amp;ROUNDUP(MONTH(SalesDataTable[[#This Row],[Order Date]])/3,0)</f>
        <v>Q3</v>
      </c>
      <c r="S1396" s="3">
        <f>MONTH(SalesDataTable[[#This Row],[Order Date]])</f>
        <v>7</v>
      </c>
      <c r="T1396" s="2" t="str">
        <f>TEXT(SalesDataTable[[#This Row],[Order Date]],"mmm")</f>
        <v>Jul</v>
      </c>
    </row>
    <row r="1397" spans="1:20" ht="15.75" x14ac:dyDescent="0.25">
      <c r="A1397" s="9" t="s">
        <v>1364</v>
      </c>
      <c r="B1397" s="8">
        <v>46221</v>
      </c>
      <c r="C1397" s="7" t="s">
        <v>9</v>
      </c>
      <c r="D1397" s="7" t="s">
        <v>47</v>
      </c>
      <c r="E1397" s="7" t="s">
        <v>13</v>
      </c>
      <c r="F1397" s="7" t="s">
        <v>12</v>
      </c>
      <c r="G1397" s="7" t="s">
        <v>26</v>
      </c>
      <c r="H1397" s="7" t="s">
        <v>65</v>
      </c>
      <c r="I1397" s="3">
        <v>2</v>
      </c>
      <c r="J1397" s="5">
        <v>80.98</v>
      </c>
      <c r="K1397" s="6">
        <v>0.05</v>
      </c>
      <c r="L1397" s="5">
        <v>39.85</v>
      </c>
      <c r="M1397" s="5">
        <f>I1397*J1397*(1-K1397)</f>
        <v>153.86199999999999</v>
      </c>
      <c r="N1397" s="5">
        <f>I1397*L1397</f>
        <v>79.7</v>
      </c>
      <c r="O1397" s="5">
        <f>M1397-N1397</f>
        <v>74.161999999999992</v>
      </c>
      <c r="P1397" s="2">
        <f>IFERROR(O1397/M1397,0)</f>
        <v>0.48200335365457353</v>
      </c>
      <c r="Q1397" s="4">
        <f>YEAR(SalesDataTable[[#This Row],[Order Date]])</f>
        <v>2026</v>
      </c>
      <c r="R1397" s="2" t="str">
        <f>"Q"&amp;ROUNDUP(MONTH(SalesDataTable[[#This Row],[Order Date]])/3,0)</f>
        <v>Q3</v>
      </c>
      <c r="S1397" s="3">
        <f>MONTH(SalesDataTable[[#This Row],[Order Date]])</f>
        <v>7</v>
      </c>
      <c r="T1397" s="2" t="str">
        <f>TEXT(SalesDataTable[[#This Row],[Order Date]],"mmm")</f>
        <v>Jul</v>
      </c>
    </row>
    <row r="1398" spans="1:20" ht="15.75" x14ac:dyDescent="0.25">
      <c r="A1398" s="9" t="s">
        <v>1363</v>
      </c>
      <c r="B1398" s="8">
        <v>46221</v>
      </c>
      <c r="C1398" s="7" t="s">
        <v>9</v>
      </c>
      <c r="D1398" s="7" t="s">
        <v>8</v>
      </c>
      <c r="E1398" s="7" t="s">
        <v>3</v>
      </c>
      <c r="F1398" s="7" t="s">
        <v>2</v>
      </c>
      <c r="G1398" s="7" t="s">
        <v>22</v>
      </c>
      <c r="H1398" s="7" t="s">
        <v>44</v>
      </c>
      <c r="I1398" s="3">
        <v>1</v>
      </c>
      <c r="J1398" s="5">
        <v>91.36</v>
      </c>
      <c r="K1398" s="6">
        <v>0</v>
      </c>
      <c r="L1398" s="5">
        <v>44.86</v>
      </c>
      <c r="M1398" s="5">
        <f>I1398*J1398*(1-K1398)</f>
        <v>91.36</v>
      </c>
      <c r="N1398" s="5">
        <f>I1398*L1398</f>
        <v>44.86</v>
      </c>
      <c r="O1398" s="5">
        <f>M1398-N1398</f>
        <v>46.5</v>
      </c>
      <c r="P1398" s="2">
        <f>IFERROR(O1398/M1398,0)</f>
        <v>0.50897548161120842</v>
      </c>
      <c r="Q1398" s="4">
        <f>YEAR(SalesDataTable[[#This Row],[Order Date]])</f>
        <v>2026</v>
      </c>
      <c r="R1398" s="2" t="str">
        <f>"Q"&amp;ROUNDUP(MONTH(SalesDataTable[[#This Row],[Order Date]])/3,0)</f>
        <v>Q3</v>
      </c>
      <c r="S1398" s="3">
        <f>MONTH(SalesDataTable[[#This Row],[Order Date]])</f>
        <v>7</v>
      </c>
      <c r="T1398" s="2" t="str">
        <f>TEXT(SalesDataTable[[#This Row],[Order Date]],"mmm")</f>
        <v>Jul</v>
      </c>
    </row>
    <row r="1399" spans="1:20" ht="15.75" x14ac:dyDescent="0.25">
      <c r="A1399" s="9" t="s">
        <v>1362</v>
      </c>
      <c r="B1399" s="8">
        <v>46221</v>
      </c>
      <c r="C1399" s="7" t="s">
        <v>5</v>
      </c>
      <c r="D1399" s="7" t="s">
        <v>66</v>
      </c>
      <c r="E1399" s="7" t="s">
        <v>3</v>
      </c>
      <c r="F1399" s="7" t="s">
        <v>23</v>
      </c>
      <c r="G1399" s="7" t="s">
        <v>1</v>
      </c>
      <c r="H1399" s="7" t="s">
        <v>17</v>
      </c>
      <c r="I1399" s="3">
        <v>2</v>
      </c>
      <c r="J1399" s="5">
        <v>39.409999999999997</v>
      </c>
      <c r="K1399" s="6">
        <v>0</v>
      </c>
      <c r="L1399" s="5">
        <v>16.8</v>
      </c>
      <c r="M1399" s="5">
        <f>I1399*J1399*(1-K1399)</f>
        <v>78.819999999999993</v>
      </c>
      <c r="N1399" s="5">
        <f>I1399*L1399</f>
        <v>33.6</v>
      </c>
      <c r="O1399" s="5">
        <f>M1399-N1399</f>
        <v>45.219999999999992</v>
      </c>
      <c r="P1399" s="2">
        <f>IFERROR(O1399/M1399,0)</f>
        <v>0.57371225577264651</v>
      </c>
      <c r="Q1399" s="4">
        <f>YEAR(SalesDataTable[[#This Row],[Order Date]])</f>
        <v>2026</v>
      </c>
      <c r="R1399" s="2" t="str">
        <f>"Q"&amp;ROUNDUP(MONTH(SalesDataTable[[#This Row],[Order Date]])/3,0)</f>
        <v>Q3</v>
      </c>
      <c r="S1399" s="3">
        <f>MONTH(SalesDataTable[[#This Row],[Order Date]])</f>
        <v>7</v>
      </c>
      <c r="T1399" s="2" t="str">
        <f>TEXT(SalesDataTable[[#This Row],[Order Date]],"mmm")</f>
        <v>Jul</v>
      </c>
    </row>
    <row r="1400" spans="1:20" ht="15.75" x14ac:dyDescent="0.25">
      <c r="A1400" s="9" t="s">
        <v>1361</v>
      </c>
      <c r="B1400" s="8">
        <v>46221</v>
      </c>
      <c r="C1400" s="7" t="s">
        <v>42</v>
      </c>
      <c r="D1400" s="7" t="s">
        <v>95</v>
      </c>
      <c r="E1400" s="7" t="s">
        <v>3</v>
      </c>
      <c r="F1400" s="7" t="s">
        <v>23</v>
      </c>
      <c r="G1400" s="7" t="s">
        <v>29</v>
      </c>
      <c r="H1400" s="7" t="s">
        <v>72</v>
      </c>
      <c r="I1400" s="3">
        <v>2</v>
      </c>
      <c r="J1400" s="5">
        <v>134.99</v>
      </c>
      <c r="K1400" s="6">
        <v>0</v>
      </c>
      <c r="L1400" s="5">
        <v>68.77</v>
      </c>
      <c r="M1400" s="5">
        <f>I1400*J1400*(1-K1400)</f>
        <v>269.98</v>
      </c>
      <c r="N1400" s="5">
        <f>I1400*L1400</f>
        <v>137.54</v>
      </c>
      <c r="O1400" s="5">
        <f>M1400-N1400</f>
        <v>132.44000000000003</v>
      </c>
      <c r="P1400" s="2">
        <f>IFERROR(O1400/M1400,0)</f>
        <v>0.49055485591525305</v>
      </c>
      <c r="Q1400" s="4">
        <f>YEAR(SalesDataTable[[#This Row],[Order Date]])</f>
        <v>2026</v>
      </c>
      <c r="R1400" s="2" t="str">
        <f>"Q"&amp;ROUNDUP(MONTH(SalesDataTable[[#This Row],[Order Date]])/3,0)</f>
        <v>Q3</v>
      </c>
      <c r="S1400" s="3">
        <f>MONTH(SalesDataTable[[#This Row],[Order Date]])</f>
        <v>7</v>
      </c>
      <c r="T1400" s="2" t="str">
        <f>TEXT(SalesDataTable[[#This Row],[Order Date]],"mmm")</f>
        <v>Jul</v>
      </c>
    </row>
    <row r="1401" spans="1:20" ht="15.75" x14ac:dyDescent="0.25">
      <c r="A1401" s="9" t="s">
        <v>1360</v>
      </c>
      <c r="B1401" s="8">
        <v>46221</v>
      </c>
      <c r="C1401" s="7" t="s">
        <v>9</v>
      </c>
      <c r="D1401" s="7" t="s">
        <v>8</v>
      </c>
      <c r="E1401" s="7" t="s">
        <v>18</v>
      </c>
      <c r="F1401" s="7" t="s">
        <v>2</v>
      </c>
      <c r="G1401" s="7" t="s">
        <v>1</v>
      </c>
      <c r="H1401" s="7" t="s">
        <v>17</v>
      </c>
      <c r="I1401" s="3">
        <v>2</v>
      </c>
      <c r="J1401" s="5">
        <v>40.93</v>
      </c>
      <c r="K1401" s="6">
        <v>0.05</v>
      </c>
      <c r="L1401" s="5">
        <v>16.89</v>
      </c>
      <c r="M1401" s="5">
        <f>I1401*J1401*(1-K1401)</f>
        <v>77.766999999999996</v>
      </c>
      <c r="N1401" s="5">
        <f>I1401*L1401</f>
        <v>33.78</v>
      </c>
      <c r="O1401" s="5">
        <f>M1401-N1401</f>
        <v>43.986999999999995</v>
      </c>
      <c r="P1401" s="2">
        <f>IFERROR(O1401/M1401,0)</f>
        <v>0.56562552239381736</v>
      </c>
      <c r="Q1401" s="4">
        <f>YEAR(SalesDataTable[[#This Row],[Order Date]])</f>
        <v>2026</v>
      </c>
      <c r="R1401" s="2" t="str">
        <f>"Q"&amp;ROUNDUP(MONTH(SalesDataTable[[#This Row],[Order Date]])/3,0)</f>
        <v>Q3</v>
      </c>
      <c r="S1401" s="3">
        <f>MONTH(SalesDataTable[[#This Row],[Order Date]])</f>
        <v>7</v>
      </c>
      <c r="T1401" s="2" t="str">
        <f>TEXT(SalesDataTable[[#This Row],[Order Date]],"mmm")</f>
        <v>Jul</v>
      </c>
    </row>
    <row r="1402" spans="1:20" ht="15.75" x14ac:dyDescent="0.25">
      <c r="A1402" s="9" t="s">
        <v>1359</v>
      </c>
      <c r="B1402" s="8">
        <v>46221</v>
      </c>
      <c r="C1402" s="7" t="s">
        <v>15</v>
      </c>
      <c r="D1402" s="7" t="s">
        <v>19</v>
      </c>
      <c r="E1402" s="7" t="s">
        <v>18</v>
      </c>
      <c r="F1402" s="7" t="s">
        <v>23</v>
      </c>
      <c r="G1402" s="7" t="s">
        <v>22</v>
      </c>
      <c r="H1402" s="7" t="s">
        <v>44</v>
      </c>
      <c r="I1402" s="3">
        <v>1</v>
      </c>
      <c r="J1402" s="5">
        <v>90.02</v>
      </c>
      <c r="K1402" s="6">
        <v>0.05</v>
      </c>
      <c r="L1402" s="5">
        <v>45.83</v>
      </c>
      <c r="M1402" s="5">
        <f>I1402*J1402*(1-K1402)</f>
        <v>85.518999999999991</v>
      </c>
      <c r="N1402" s="5">
        <f>I1402*L1402</f>
        <v>45.83</v>
      </c>
      <c r="O1402" s="5">
        <f>M1402-N1402</f>
        <v>39.688999999999993</v>
      </c>
      <c r="P1402" s="2">
        <f>IFERROR(O1402/M1402,0)</f>
        <v>0.46409569803201622</v>
      </c>
      <c r="Q1402" s="4">
        <f>YEAR(SalesDataTable[[#This Row],[Order Date]])</f>
        <v>2026</v>
      </c>
      <c r="R1402" s="2" t="str">
        <f>"Q"&amp;ROUNDUP(MONTH(SalesDataTable[[#This Row],[Order Date]])/3,0)</f>
        <v>Q3</v>
      </c>
      <c r="S1402" s="3">
        <f>MONTH(SalesDataTable[[#This Row],[Order Date]])</f>
        <v>7</v>
      </c>
      <c r="T1402" s="2" t="str">
        <f>TEXT(SalesDataTable[[#This Row],[Order Date]],"mmm")</f>
        <v>Jul</v>
      </c>
    </row>
    <row r="1403" spans="1:20" ht="15.75" x14ac:dyDescent="0.25">
      <c r="A1403" s="9" t="s">
        <v>1358</v>
      </c>
      <c r="B1403" s="8">
        <v>46221</v>
      </c>
      <c r="C1403" s="7" t="s">
        <v>42</v>
      </c>
      <c r="D1403" s="7" t="s">
        <v>95</v>
      </c>
      <c r="E1403" s="7" t="s">
        <v>13</v>
      </c>
      <c r="F1403" s="7" t="s">
        <v>23</v>
      </c>
      <c r="G1403" s="7" t="s">
        <v>34</v>
      </c>
      <c r="H1403" s="7" t="s">
        <v>33</v>
      </c>
      <c r="I1403" s="3">
        <v>2</v>
      </c>
      <c r="J1403" s="5">
        <v>50.73</v>
      </c>
      <c r="K1403" s="6">
        <v>0</v>
      </c>
      <c r="L1403" s="5">
        <v>21.87</v>
      </c>
      <c r="M1403" s="5">
        <f>I1403*J1403*(1-K1403)</f>
        <v>101.46</v>
      </c>
      <c r="N1403" s="5">
        <f>I1403*L1403</f>
        <v>43.74</v>
      </c>
      <c r="O1403" s="5">
        <f>M1403-N1403</f>
        <v>57.719999999999992</v>
      </c>
      <c r="P1403" s="2">
        <f>IFERROR(O1403/M1403,0)</f>
        <v>0.56889414547604966</v>
      </c>
      <c r="Q1403" s="4">
        <f>YEAR(SalesDataTable[[#This Row],[Order Date]])</f>
        <v>2026</v>
      </c>
      <c r="R1403" s="2" t="str">
        <f>"Q"&amp;ROUNDUP(MONTH(SalesDataTable[[#This Row],[Order Date]])/3,0)</f>
        <v>Q3</v>
      </c>
      <c r="S1403" s="3">
        <f>MONTH(SalesDataTable[[#This Row],[Order Date]])</f>
        <v>7</v>
      </c>
      <c r="T1403" s="2" t="str">
        <f>TEXT(SalesDataTable[[#This Row],[Order Date]],"mmm")</f>
        <v>Jul</v>
      </c>
    </row>
    <row r="1404" spans="1:20" ht="15.75" x14ac:dyDescent="0.25">
      <c r="A1404" s="9" t="s">
        <v>1357</v>
      </c>
      <c r="B1404" s="8">
        <v>46221</v>
      </c>
      <c r="C1404" s="7" t="s">
        <v>15</v>
      </c>
      <c r="D1404" s="7" t="s">
        <v>19</v>
      </c>
      <c r="E1404" s="7" t="s">
        <v>13</v>
      </c>
      <c r="F1404" s="7" t="s">
        <v>2</v>
      </c>
      <c r="G1404" s="7" t="s">
        <v>34</v>
      </c>
      <c r="H1404" s="7" t="s">
        <v>121</v>
      </c>
      <c r="I1404" s="3">
        <v>3</v>
      </c>
      <c r="J1404" s="5">
        <v>121.05</v>
      </c>
      <c r="K1404" s="6">
        <v>0.05</v>
      </c>
      <c r="L1404" s="5">
        <v>68.56</v>
      </c>
      <c r="M1404" s="5">
        <f>I1404*J1404*(1-K1404)</f>
        <v>344.99249999999995</v>
      </c>
      <c r="N1404" s="5">
        <f>I1404*L1404</f>
        <v>205.68</v>
      </c>
      <c r="O1404" s="5">
        <f>M1404-N1404</f>
        <v>139.31249999999994</v>
      </c>
      <c r="P1404" s="2">
        <f>IFERROR(O1404/M1404,0)</f>
        <v>0.40381312637231231</v>
      </c>
      <c r="Q1404" s="4">
        <f>YEAR(SalesDataTable[[#This Row],[Order Date]])</f>
        <v>2026</v>
      </c>
      <c r="R1404" s="2" t="str">
        <f>"Q"&amp;ROUNDUP(MONTH(SalesDataTable[[#This Row],[Order Date]])/3,0)</f>
        <v>Q3</v>
      </c>
      <c r="S1404" s="3">
        <f>MONTH(SalesDataTable[[#This Row],[Order Date]])</f>
        <v>7</v>
      </c>
      <c r="T1404" s="2" t="str">
        <f>TEXT(SalesDataTable[[#This Row],[Order Date]],"mmm")</f>
        <v>Jul</v>
      </c>
    </row>
    <row r="1405" spans="1:20" ht="15.75" x14ac:dyDescent="0.25">
      <c r="A1405" s="9" t="s">
        <v>1356</v>
      </c>
      <c r="B1405" s="8">
        <v>46221</v>
      </c>
      <c r="C1405" s="7" t="s">
        <v>9</v>
      </c>
      <c r="D1405" s="7" t="s">
        <v>45</v>
      </c>
      <c r="E1405" s="7" t="s">
        <v>3</v>
      </c>
      <c r="F1405" s="7" t="s">
        <v>2</v>
      </c>
      <c r="G1405" s="7" t="s">
        <v>1</v>
      </c>
      <c r="H1405" s="7" t="s">
        <v>11</v>
      </c>
      <c r="I1405" s="3">
        <v>2</v>
      </c>
      <c r="J1405" s="5">
        <v>81.739999999999995</v>
      </c>
      <c r="K1405" s="6">
        <v>0</v>
      </c>
      <c r="L1405" s="5">
        <v>42.75</v>
      </c>
      <c r="M1405" s="5">
        <f>I1405*J1405*(1-K1405)</f>
        <v>163.47999999999999</v>
      </c>
      <c r="N1405" s="5">
        <f>I1405*L1405</f>
        <v>85.5</v>
      </c>
      <c r="O1405" s="5">
        <f>M1405-N1405</f>
        <v>77.97999999999999</v>
      </c>
      <c r="P1405" s="2">
        <f>IFERROR(O1405/M1405,0)</f>
        <v>0.47700024467824809</v>
      </c>
      <c r="Q1405" s="4">
        <f>YEAR(SalesDataTable[[#This Row],[Order Date]])</f>
        <v>2026</v>
      </c>
      <c r="R1405" s="2" t="str">
        <f>"Q"&amp;ROUNDUP(MONTH(SalesDataTable[[#This Row],[Order Date]])/3,0)</f>
        <v>Q3</v>
      </c>
      <c r="S1405" s="3">
        <f>MONTH(SalesDataTable[[#This Row],[Order Date]])</f>
        <v>7</v>
      </c>
      <c r="T1405" s="2" t="str">
        <f>TEXT(SalesDataTable[[#This Row],[Order Date]],"mmm")</f>
        <v>Jul</v>
      </c>
    </row>
    <row r="1406" spans="1:20" ht="15.75" x14ac:dyDescent="0.25">
      <c r="A1406" s="9" t="s">
        <v>1355</v>
      </c>
      <c r="B1406" s="8">
        <v>46221</v>
      </c>
      <c r="C1406" s="7" t="s">
        <v>9</v>
      </c>
      <c r="D1406" s="7" t="s">
        <v>8</v>
      </c>
      <c r="E1406" s="7" t="s">
        <v>3</v>
      </c>
      <c r="F1406" s="7" t="s">
        <v>23</v>
      </c>
      <c r="G1406" s="7" t="s">
        <v>22</v>
      </c>
      <c r="H1406" s="7" t="s">
        <v>92</v>
      </c>
      <c r="I1406" s="3">
        <v>3</v>
      </c>
      <c r="J1406" s="5">
        <v>154.01</v>
      </c>
      <c r="K1406" s="6">
        <v>0.1</v>
      </c>
      <c r="L1406" s="5">
        <v>78.78</v>
      </c>
      <c r="M1406" s="5">
        <f>I1406*J1406*(1-K1406)</f>
        <v>415.827</v>
      </c>
      <c r="N1406" s="5">
        <f>I1406*L1406</f>
        <v>236.34</v>
      </c>
      <c r="O1406" s="5">
        <f>M1406-N1406</f>
        <v>179.48699999999999</v>
      </c>
      <c r="P1406" s="2">
        <f>IFERROR(O1406/M1406,0)</f>
        <v>0.43163863818366771</v>
      </c>
      <c r="Q1406" s="4">
        <f>YEAR(SalesDataTable[[#This Row],[Order Date]])</f>
        <v>2026</v>
      </c>
      <c r="R1406" s="2" t="str">
        <f>"Q"&amp;ROUNDUP(MONTH(SalesDataTable[[#This Row],[Order Date]])/3,0)</f>
        <v>Q3</v>
      </c>
      <c r="S1406" s="3">
        <f>MONTH(SalesDataTable[[#This Row],[Order Date]])</f>
        <v>7</v>
      </c>
      <c r="T1406" s="2" t="str">
        <f>TEXT(SalesDataTable[[#This Row],[Order Date]],"mmm")</f>
        <v>Jul</v>
      </c>
    </row>
    <row r="1407" spans="1:20" ht="15.75" x14ac:dyDescent="0.25">
      <c r="A1407" s="9" t="s">
        <v>1354</v>
      </c>
      <c r="B1407" s="8">
        <v>46221</v>
      </c>
      <c r="C1407" s="7" t="s">
        <v>9</v>
      </c>
      <c r="D1407" s="7" t="s">
        <v>8</v>
      </c>
      <c r="E1407" s="7" t="s">
        <v>18</v>
      </c>
      <c r="F1407" s="7" t="s">
        <v>2</v>
      </c>
      <c r="G1407" s="7" t="s">
        <v>1</v>
      </c>
      <c r="H1407" s="7" t="s">
        <v>7</v>
      </c>
      <c r="I1407" s="3">
        <v>4</v>
      </c>
      <c r="J1407" s="5">
        <v>101.61</v>
      </c>
      <c r="K1407" s="6">
        <v>0</v>
      </c>
      <c r="L1407" s="5">
        <v>51.68</v>
      </c>
      <c r="M1407" s="5">
        <f>I1407*J1407*(1-K1407)</f>
        <v>406.44</v>
      </c>
      <c r="N1407" s="5">
        <f>I1407*L1407</f>
        <v>206.72</v>
      </c>
      <c r="O1407" s="5">
        <f>M1407-N1407</f>
        <v>199.72</v>
      </c>
      <c r="P1407" s="2">
        <f>IFERROR(O1407/M1407,0)</f>
        <v>0.49138864285011319</v>
      </c>
      <c r="Q1407" s="4">
        <f>YEAR(SalesDataTable[[#This Row],[Order Date]])</f>
        <v>2026</v>
      </c>
      <c r="R1407" s="2" t="str">
        <f>"Q"&amp;ROUNDUP(MONTH(SalesDataTable[[#This Row],[Order Date]])/3,0)</f>
        <v>Q3</v>
      </c>
      <c r="S1407" s="3">
        <f>MONTH(SalesDataTable[[#This Row],[Order Date]])</f>
        <v>7</v>
      </c>
      <c r="T1407" s="2" t="str">
        <f>TEXT(SalesDataTable[[#This Row],[Order Date]],"mmm")</f>
        <v>Jul</v>
      </c>
    </row>
    <row r="1408" spans="1:20" ht="15.75" x14ac:dyDescent="0.25">
      <c r="A1408" s="9" t="s">
        <v>1353</v>
      </c>
      <c r="B1408" s="8">
        <v>46221</v>
      </c>
      <c r="C1408" s="7" t="s">
        <v>5</v>
      </c>
      <c r="D1408" s="7" t="s">
        <v>4</v>
      </c>
      <c r="E1408" s="7" t="s">
        <v>13</v>
      </c>
      <c r="F1408" s="7" t="s">
        <v>23</v>
      </c>
      <c r="G1408" s="7" t="s">
        <v>34</v>
      </c>
      <c r="H1408" s="7" t="s">
        <v>74</v>
      </c>
      <c r="I1408" s="3">
        <v>2</v>
      </c>
      <c r="J1408" s="5">
        <v>36.869999999999997</v>
      </c>
      <c r="K1408" s="6">
        <v>0.15</v>
      </c>
      <c r="L1408" s="5">
        <v>13.94</v>
      </c>
      <c r="M1408" s="5">
        <f>I1408*J1408*(1-K1408)</f>
        <v>62.678999999999995</v>
      </c>
      <c r="N1408" s="5">
        <f>I1408*L1408</f>
        <v>27.88</v>
      </c>
      <c r="O1408" s="5">
        <f>M1408-N1408</f>
        <v>34.798999999999992</v>
      </c>
      <c r="P1408" s="2">
        <f>IFERROR(O1408/M1408,0)</f>
        <v>0.55519392459994565</v>
      </c>
      <c r="Q1408" s="4">
        <f>YEAR(SalesDataTable[[#This Row],[Order Date]])</f>
        <v>2026</v>
      </c>
      <c r="R1408" s="2" t="str">
        <f>"Q"&amp;ROUNDUP(MONTH(SalesDataTable[[#This Row],[Order Date]])/3,0)</f>
        <v>Q3</v>
      </c>
      <c r="S1408" s="3">
        <f>MONTH(SalesDataTable[[#This Row],[Order Date]])</f>
        <v>7</v>
      </c>
      <c r="T1408" s="2" t="str">
        <f>TEXT(SalesDataTable[[#This Row],[Order Date]],"mmm")</f>
        <v>Jul</v>
      </c>
    </row>
    <row r="1409" spans="1:20" ht="15.75" x14ac:dyDescent="0.25">
      <c r="A1409" s="9" t="s">
        <v>1352</v>
      </c>
      <c r="B1409" s="8">
        <v>46221</v>
      </c>
      <c r="C1409" s="7" t="s">
        <v>15</v>
      </c>
      <c r="D1409" s="7" t="s">
        <v>61</v>
      </c>
      <c r="E1409" s="7" t="s">
        <v>3</v>
      </c>
      <c r="F1409" s="7" t="s">
        <v>2</v>
      </c>
      <c r="G1409" s="7" t="s">
        <v>26</v>
      </c>
      <c r="H1409" s="7" t="s">
        <v>50</v>
      </c>
      <c r="I1409" s="3">
        <v>2</v>
      </c>
      <c r="J1409" s="5">
        <v>121.06</v>
      </c>
      <c r="K1409" s="6">
        <v>0</v>
      </c>
      <c r="L1409" s="5">
        <v>59.62</v>
      </c>
      <c r="M1409" s="5">
        <f>I1409*J1409*(1-K1409)</f>
        <v>242.12</v>
      </c>
      <c r="N1409" s="5">
        <f>I1409*L1409</f>
        <v>119.24</v>
      </c>
      <c r="O1409" s="5">
        <f>M1409-N1409</f>
        <v>122.88000000000001</v>
      </c>
      <c r="P1409" s="2">
        <f>IFERROR(O1409/M1409,0)</f>
        <v>0.50751693375185858</v>
      </c>
      <c r="Q1409" s="4">
        <f>YEAR(SalesDataTable[[#This Row],[Order Date]])</f>
        <v>2026</v>
      </c>
      <c r="R1409" s="2" t="str">
        <f>"Q"&amp;ROUNDUP(MONTH(SalesDataTable[[#This Row],[Order Date]])/3,0)</f>
        <v>Q3</v>
      </c>
      <c r="S1409" s="3">
        <f>MONTH(SalesDataTable[[#This Row],[Order Date]])</f>
        <v>7</v>
      </c>
      <c r="T1409" s="2" t="str">
        <f>TEXT(SalesDataTable[[#This Row],[Order Date]],"mmm")</f>
        <v>Jul</v>
      </c>
    </row>
    <row r="1410" spans="1:20" ht="15.75" x14ac:dyDescent="0.25">
      <c r="A1410" s="9" t="s">
        <v>1351</v>
      </c>
      <c r="B1410" s="8">
        <v>46222</v>
      </c>
      <c r="C1410" s="7" t="s">
        <v>9</v>
      </c>
      <c r="D1410" s="7" t="s">
        <v>8</v>
      </c>
      <c r="E1410" s="7" t="s">
        <v>3</v>
      </c>
      <c r="F1410" s="7" t="s">
        <v>2</v>
      </c>
      <c r="G1410" s="7" t="s">
        <v>22</v>
      </c>
      <c r="H1410" s="7" t="s">
        <v>21</v>
      </c>
      <c r="I1410" s="3">
        <v>2</v>
      </c>
      <c r="J1410" s="5">
        <v>71.81</v>
      </c>
      <c r="K1410" s="6">
        <v>0</v>
      </c>
      <c r="L1410" s="5">
        <v>32.35</v>
      </c>
      <c r="M1410" s="5">
        <f>I1410*J1410*(1-K1410)</f>
        <v>143.62</v>
      </c>
      <c r="N1410" s="5">
        <f>I1410*L1410</f>
        <v>64.7</v>
      </c>
      <c r="O1410" s="5">
        <f>M1410-N1410</f>
        <v>78.92</v>
      </c>
      <c r="P1410" s="2">
        <f>IFERROR(O1410/M1410,0)</f>
        <v>0.54950563988302459</v>
      </c>
      <c r="Q1410" s="4">
        <f>YEAR(SalesDataTable[[#This Row],[Order Date]])</f>
        <v>2026</v>
      </c>
      <c r="R1410" s="2" t="str">
        <f>"Q"&amp;ROUNDUP(MONTH(SalesDataTable[[#This Row],[Order Date]])/3,0)</f>
        <v>Q3</v>
      </c>
      <c r="S1410" s="3">
        <f>MONTH(SalesDataTable[[#This Row],[Order Date]])</f>
        <v>7</v>
      </c>
      <c r="T1410" s="2" t="str">
        <f>TEXT(SalesDataTable[[#This Row],[Order Date]],"mmm")</f>
        <v>Jul</v>
      </c>
    </row>
    <row r="1411" spans="1:20" ht="15.75" x14ac:dyDescent="0.25">
      <c r="A1411" s="9" t="s">
        <v>1350</v>
      </c>
      <c r="B1411" s="8">
        <v>46222</v>
      </c>
      <c r="C1411" s="7" t="s">
        <v>9</v>
      </c>
      <c r="D1411" s="7" t="s">
        <v>8</v>
      </c>
      <c r="E1411" s="7" t="s">
        <v>3</v>
      </c>
      <c r="F1411" s="7" t="s">
        <v>2</v>
      </c>
      <c r="G1411" s="7" t="s">
        <v>22</v>
      </c>
      <c r="H1411" s="7" t="s">
        <v>37</v>
      </c>
      <c r="I1411" s="3">
        <v>4</v>
      </c>
      <c r="J1411" s="5">
        <v>145.18</v>
      </c>
      <c r="K1411" s="6">
        <v>0</v>
      </c>
      <c r="L1411" s="5">
        <v>79.540000000000006</v>
      </c>
      <c r="M1411" s="5">
        <f>I1411*J1411*(1-K1411)</f>
        <v>580.72</v>
      </c>
      <c r="N1411" s="5">
        <f>I1411*L1411</f>
        <v>318.16000000000003</v>
      </c>
      <c r="O1411" s="5">
        <f>M1411-N1411</f>
        <v>262.56</v>
      </c>
      <c r="P1411" s="2">
        <f>IFERROR(O1411/M1411,0)</f>
        <v>0.45212839234054275</v>
      </c>
      <c r="Q1411" s="4">
        <f>YEAR(SalesDataTable[[#This Row],[Order Date]])</f>
        <v>2026</v>
      </c>
      <c r="R1411" s="2" t="str">
        <f>"Q"&amp;ROUNDUP(MONTH(SalesDataTable[[#This Row],[Order Date]])/3,0)</f>
        <v>Q3</v>
      </c>
      <c r="S1411" s="3">
        <f>MONTH(SalesDataTable[[#This Row],[Order Date]])</f>
        <v>7</v>
      </c>
      <c r="T1411" s="2" t="str">
        <f>TEXT(SalesDataTable[[#This Row],[Order Date]],"mmm")</f>
        <v>Jul</v>
      </c>
    </row>
    <row r="1412" spans="1:20" ht="15.75" x14ac:dyDescent="0.25">
      <c r="A1412" s="9" t="s">
        <v>1349</v>
      </c>
      <c r="B1412" s="8">
        <v>46222</v>
      </c>
      <c r="C1412" s="7" t="s">
        <v>9</v>
      </c>
      <c r="D1412" s="7" t="s">
        <v>8</v>
      </c>
      <c r="E1412" s="7" t="s">
        <v>3</v>
      </c>
      <c r="F1412" s="7" t="s">
        <v>2</v>
      </c>
      <c r="G1412" s="7" t="s">
        <v>34</v>
      </c>
      <c r="H1412" s="7" t="s">
        <v>74</v>
      </c>
      <c r="I1412" s="3">
        <v>2</v>
      </c>
      <c r="J1412" s="5">
        <v>36.07</v>
      </c>
      <c r="K1412" s="6">
        <v>0</v>
      </c>
      <c r="L1412" s="5">
        <v>13.6</v>
      </c>
      <c r="M1412" s="5">
        <f>I1412*J1412*(1-K1412)</f>
        <v>72.14</v>
      </c>
      <c r="N1412" s="5">
        <f>I1412*L1412</f>
        <v>27.2</v>
      </c>
      <c r="O1412" s="5">
        <f>M1412-N1412</f>
        <v>44.94</v>
      </c>
      <c r="P1412" s="2">
        <f>IFERROR(O1412/M1412,0)</f>
        <v>0.62295536456889378</v>
      </c>
      <c r="Q1412" s="4">
        <f>YEAR(SalesDataTable[[#This Row],[Order Date]])</f>
        <v>2026</v>
      </c>
      <c r="R1412" s="2" t="str">
        <f>"Q"&amp;ROUNDUP(MONTH(SalesDataTable[[#This Row],[Order Date]])/3,0)</f>
        <v>Q3</v>
      </c>
      <c r="S1412" s="3">
        <f>MONTH(SalesDataTable[[#This Row],[Order Date]])</f>
        <v>7</v>
      </c>
      <c r="T1412" s="2" t="str">
        <f>TEXT(SalesDataTable[[#This Row],[Order Date]],"mmm")</f>
        <v>Jul</v>
      </c>
    </row>
    <row r="1413" spans="1:20" ht="15.75" x14ac:dyDescent="0.25">
      <c r="A1413" s="9" t="s">
        <v>1348</v>
      </c>
      <c r="B1413" s="8">
        <v>46222</v>
      </c>
      <c r="C1413" s="7" t="s">
        <v>9</v>
      </c>
      <c r="D1413" s="7" t="s">
        <v>47</v>
      </c>
      <c r="E1413" s="7" t="s">
        <v>13</v>
      </c>
      <c r="F1413" s="7" t="s">
        <v>2</v>
      </c>
      <c r="G1413" s="7" t="s">
        <v>22</v>
      </c>
      <c r="H1413" s="7" t="s">
        <v>21</v>
      </c>
      <c r="I1413" s="3">
        <v>3</v>
      </c>
      <c r="J1413" s="5">
        <v>72.23</v>
      </c>
      <c r="K1413" s="6">
        <v>0.1</v>
      </c>
      <c r="L1413" s="5">
        <v>31.67</v>
      </c>
      <c r="M1413" s="5">
        <f>I1413*J1413*(1-K1413)</f>
        <v>195.02100000000002</v>
      </c>
      <c r="N1413" s="5">
        <f>I1413*L1413</f>
        <v>95.01</v>
      </c>
      <c r="O1413" s="5">
        <f>M1413-N1413</f>
        <v>100.01100000000001</v>
      </c>
      <c r="P1413" s="2">
        <f>IFERROR(O1413/M1413,0)</f>
        <v>0.5128216961250327</v>
      </c>
      <c r="Q1413" s="4">
        <f>YEAR(SalesDataTable[[#This Row],[Order Date]])</f>
        <v>2026</v>
      </c>
      <c r="R1413" s="2" t="str">
        <f>"Q"&amp;ROUNDUP(MONTH(SalesDataTable[[#This Row],[Order Date]])/3,0)</f>
        <v>Q3</v>
      </c>
      <c r="S1413" s="3">
        <f>MONTH(SalesDataTable[[#This Row],[Order Date]])</f>
        <v>7</v>
      </c>
      <c r="T1413" s="2" t="str">
        <f>TEXT(SalesDataTable[[#This Row],[Order Date]],"mmm")</f>
        <v>Jul</v>
      </c>
    </row>
    <row r="1414" spans="1:20" ht="15.75" x14ac:dyDescent="0.25">
      <c r="A1414" s="9" t="s">
        <v>1347</v>
      </c>
      <c r="B1414" s="8">
        <v>46222</v>
      </c>
      <c r="C1414" s="7" t="s">
        <v>9</v>
      </c>
      <c r="D1414" s="7" t="s">
        <v>47</v>
      </c>
      <c r="E1414" s="7" t="s">
        <v>13</v>
      </c>
      <c r="F1414" s="7" t="s">
        <v>23</v>
      </c>
      <c r="G1414" s="7" t="s">
        <v>29</v>
      </c>
      <c r="H1414" s="7" t="s">
        <v>28</v>
      </c>
      <c r="I1414" s="3">
        <v>1</v>
      </c>
      <c r="J1414" s="5">
        <v>36.549999999999997</v>
      </c>
      <c r="K1414" s="6">
        <v>0.1</v>
      </c>
      <c r="L1414" s="5">
        <v>13.2</v>
      </c>
      <c r="M1414" s="5">
        <f>I1414*J1414*(1-K1414)</f>
        <v>32.894999999999996</v>
      </c>
      <c r="N1414" s="5">
        <f>I1414*L1414</f>
        <v>13.2</v>
      </c>
      <c r="O1414" s="5">
        <f>M1414-N1414</f>
        <v>19.694999999999997</v>
      </c>
      <c r="P1414" s="2">
        <f>IFERROR(O1414/M1414,0)</f>
        <v>0.59872321021431829</v>
      </c>
      <c r="Q1414" s="4">
        <f>YEAR(SalesDataTable[[#This Row],[Order Date]])</f>
        <v>2026</v>
      </c>
      <c r="R1414" s="2" t="str">
        <f>"Q"&amp;ROUNDUP(MONTH(SalesDataTable[[#This Row],[Order Date]])/3,0)</f>
        <v>Q3</v>
      </c>
      <c r="S1414" s="3">
        <f>MONTH(SalesDataTable[[#This Row],[Order Date]])</f>
        <v>7</v>
      </c>
      <c r="T1414" s="2" t="str">
        <f>TEXT(SalesDataTable[[#This Row],[Order Date]],"mmm")</f>
        <v>Jul</v>
      </c>
    </row>
    <row r="1415" spans="1:20" ht="15.75" x14ac:dyDescent="0.25">
      <c r="A1415" s="9" t="s">
        <v>1346</v>
      </c>
      <c r="B1415" s="8">
        <v>46222</v>
      </c>
      <c r="C1415" s="7" t="s">
        <v>9</v>
      </c>
      <c r="D1415" s="7" t="s">
        <v>47</v>
      </c>
      <c r="E1415" s="7" t="s">
        <v>3</v>
      </c>
      <c r="F1415" s="7" t="s">
        <v>2</v>
      </c>
      <c r="G1415" s="7" t="s">
        <v>26</v>
      </c>
      <c r="H1415" s="7" t="s">
        <v>50</v>
      </c>
      <c r="I1415" s="3">
        <v>5</v>
      </c>
      <c r="J1415" s="5">
        <v>124.68</v>
      </c>
      <c r="K1415" s="6">
        <v>0.05</v>
      </c>
      <c r="L1415" s="5">
        <v>60.61</v>
      </c>
      <c r="M1415" s="5">
        <f>I1415*J1415*(1-K1415)</f>
        <v>592.23</v>
      </c>
      <c r="N1415" s="5">
        <f>I1415*L1415</f>
        <v>303.05</v>
      </c>
      <c r="O1415" s="5">
        <f>M1415-N1415</f>
        <v>289.18</v>
      </c>
      <c r="P1415" s="2">
        <f>IFERROR(O1415/M1415,0)</f>
        <v>0.48829002245749115</v>
      </c>
      <c r="Q1415" s="4">
        <f>YEAR(SalesDataTable[[#This Row],[Order Date]])</f>
        <v>2026</v>
      </c>
      <c r="R1415" s="2" t="str">
        <f>"Q"&amp;ROUNDUP(MONTH(SalesDataTable[[#This Row],[Order Date]])/3,0)</f>
        <v>Q3</v>
      </c>
      <c r="S1415" s="3">
        <f>MONTH(SalesDataTable[[#This Row],[Order Date]])</f>
        <v>7</v>
      </c>
      <c r="T1415" s="2" t="str">
        <f>TEXT(SalesDataTable[[#This Row],[Order Date]],"mmm")</f>
        <v>Jul</v>
      </c>
    </row>
    <row r="1416" spans="1:20" ht="15.75" x14ac:dyDescent="0.25">
      <c r="A1416" s="9" t="s">
        <v>1345</v>
      </c>
      <c r="B1416" s="8">
        <v>46222</v>
      </c>
      <c r="C1416" s="7" t="s">
        <v>15</v>
      </c>
      <c r="D1416" s="7" t="s">
        <v>61</v>
      </c>
      <c r="E1416" s="7" t="s">
        <v>3</v>
      </c>
      <c r="F1416" s="7" t="s">
        <v>23</v>
      </c>
      <c r="G1416" s="7" t="s">
        <v>1</v>
      </c>
      <c r="H1416" s="7" t="s">
        <v>7</v>
      </c>
      <c r="I1416" s="3">
        <v>1</v>
      </c>
      <c r="J1416" s="5">
        <v>101.7</v>
      </c>
      <c r="K1416" s="6">
        <v>0.05</v>
      </c>
      <c r="L1416" s="5">
        <v>49.92</v>
      </c>
      <c r="M1416" s="5">
        <f>I1416*J1416*(1-K1416)</f>
        <v>96.614999999999995</v>
      </c>
      <c r="N1416" s="5">
        <f>I1416*L1416</f>
        <v>49.92</v>
      </c>
      <c r="O1416" s="5">
        <f>M1416-N1416</f>
        <v>46.694999999999993</v>
      </c>
      <c r="P1416" s="2">
        <f>IFERROR(O1416/M1416,0)</f>
        <v>0.48331004502406455</v>
      </c>
      <c r="Q1416" s="4">
        <f>YEAR(SalesDataTable[[#This Row],[Order Date]])</f>
        <v>2026</v>
      </c>
      <c r="R1416" s="2" t="str">
        <f>"Q"&amp;ROUNDUP(MONTH(SalesDataTable[[#This Row],[Order Date]])/3,0)</f>
        <v>Q3</v>
      </c>
      <c r="S1416" s="3">
        <f>MONTH(SalesDataTable[[#This Row],[Order Date]])</f>
        <v>7</v>
      </c>
      <c r="T1416" s="2" t="str">
        <f>TEXT(SalesDataTable[[#This Row],[Order Date]],"mmm")</f>
        <v>Jul</v>
      </c>
    </row>
    <row r="1417" spans="1:20" ht="15.75" x14ac:dyDescent="0.25">
      <c r="A1417" s="9" t="s">
        <v>1344</v>
      </c>
      <c r="B1417" s="8">
        <v>46222</v>
      </c>
      <c r="C1417" s="7" t="s">
        <v>5</v>
      </c>
      <c r="D1417" s="7" t="s">
        <v>76</v>
      </c>
      <c r="E1417" s="7" t="s">
        <v>3</v>
      </c>
      <c r="F1417" s="7" t="s">
        <v>2</v>
      </c>
      <c r="G1417" s="7" t="s">
        <v>34</v>
      </c>
      <c r="H1417" s="7" t="s">
        <v>33</v>
      </c>
      <c r="I1417" s="3">
        <v>2</v>
      </c>
      <c r="J1417" s="5">
        <v>50.24</v>
      </c>
      <c r="K1417" s="6">
        <v>0.05</v>
      </c>
      <c r="L1417" s="5">
        <v>21.88</v>
      </c>
      <c r="M1417" s="5">
        <f>I1417*J1417*(1-K1417)</f>
        <v>95.456000000000003</v>
      </c>
      <c r="N1417" s="5">
        <f>I1417*L1417</f>
        <v>43.76</v>
      </c>
      <c r="O1417" s="5">
        <f>M1417-N1417</f>
        <v>51.696000000000005</v>
      </c>
      <c r="P1417" s="2">
        <f>IFERROR(O1417/M1417,0)</f>
        <v>0.54156889037881328</v>
      </c>
      <c r="Q1417" s="4">
        <f>YEAR(SalesDataTable[[#This Row],[Order Date]])</f>
        <v>2026</v>
      </c>
      <c r="R1417" s="2" t="str">
        <f>"Q"&amp;ROUNDUP(MONTH(SalesDataTable[[#This Row],[Order Date]])/3,0)</f>
        <v>Q3</v>
      </c>
      <c r="S1417" s="3">
        <f>MONTH(SalesDataTable[[#This Row],[Order Date]])</f>
        <v>7</v>
      </c>
      <c r="T1417" s="2" t="str">
        <f>TEXT(SalesDataTable[[#This Row],[Order Date]],"mmm")</f>
        <v>Jul</v>
      </c>
    </row>
    <row r="1418" spans="1:20" ht="15.75" x14ac:dyDescent="0.25">
      <c r="A1418" s="9" t="s">
        <v>1343</v>
      </c>
      <c r="B1418" s="8">
        <v>46222</v>
      </c>
      <c r="C1418" s="7" t="s">
        <v>15</v>
      </c>
      <c r="D1418" s="7" t="s">
        <v>19</v>
      </c>
      <c r="E1418" s="7" t="s">
        <v>13</v>
      </c>
      <c r="F1418" s="7" t="s">
        <v>23</v>
      </c>
      <c r="G1418" s="7" t="s">
        <v>34</v>
      </c>
      <c r="H1418" s="7" t="s">
        <v>74</v>
      </c>
      <c r="I1418" s="3">
        <v>3</v>
      </c>
      <c r="J1418" s="5">
        <v>35.53</v>
      </c>
      <c r="K1418" s="6">
        <v>0</v>
      </c>
      <c r="L1418" s="5">
        <v>14</v>
      </c>
      <c r="M1418" s="5">
        <f>I1418*J1418*(1-K1418)</f>
        <v>106.59</v>
      </c>
      <c r="N1418" s="5">
        <f>I1418*L1418</f>
        <v>42</v>
      </c>
      <c r="O1418" s="5">
        <f>M1418-N1418</f>
        <v>64.59</v>
      </c>
      <c r="P1418" s="2">
        <f>IFERROR(O1418/M1418,0)</f>
        <v>0.60596678862932729</v>
      </c>
      <c r="Q1418" s="4">
        <f>YEAR(SalesDataTable[[#This Row],[Order Date]])</f>
        <v>2026</v>
      </c>
      <c r="R1418" s="2" t="str">
        <f>"Q"&amp;ROUNDUP(MONTH(SalesDataTable[[#This Row],[Order Date]])/3,0)</f>
        <v>Q3</v>
      </c>
      <c r="S1418" s="3">
        <f>MONTH(SalesDataTable[[#This Row],[Order Date]])</f>
        <v>7</v>
      </c>
      <c r="T1418" s="2" t="str">
        <f>TEXT(SalesDataTable[[#This Row],[Order Date]],"mmm")</f>
        <v>Jul</v>
      </c>
    </row>
    <row r="1419" spans="1:20" ht="15.75" x14ac:dyDescent="0.25">
      <c r="A1419" s="9" t="s">
        <v>1342</v>
      </c>
      <c r="B1419" s="8">
        <v>46222</v>
      </c>
      <c r="C1419" s="7" t="s">
        <v>5</v>
      </c>
      <c r="D1419" s="7" t="s">
        <v>66</v>
      </c>
      <c r="E1419" s="7" t="s">
        <v>18</v>
      </c>
      <c r="F1419" s="7" t="s">
        <v>2</v>
      </c>
      <c r="G1419" s="7" t="s">
        <v>29</v>
      </c>
      <c r="H1419" s="7" t="s">
        <v>39</v>
      </c>
      <c r="I1419" s="3">
        <v>2</v>
      </c>
      <c r="J1419" s="5">
        <v>46.89</v>
      </c>
      <c r="K1419" s="6">
        <v>0.1</v>
      </c>
      <c r="L1419" s="5">
        <v>18.53</v>
      </c>
      <c r="M1419" s="5">
        <f>I1419*J1419*(1-K1419)</f>
        <v>84.402000000000001</v>
      </c>
      <c r="N1419" s="5">
        <f>I1419*L1419</f>
        <v>37.06</v>
      </c>
      <c r="O1419" s="5">
        <f>M1419-N1419</f>
        <v>47.341999999999999</v>
      </c>
      <c r="P1419" s="2">
        <f>IFERROR(O1419/M1419,0)</f>
        <v>0.56091087888912583</v>
      </c>
      <c r="Q1419" s="4">
        <f>YEAR(SalesDataTable[[#This Row],[Order Date]])</f>
        <v>2026</v>
      </c>
      <c r="R1419" s="2" t="str">
        <f>"Q"&amp;ROUNDUP(MONTH(SalesDataTable[[#This Row],[Order Date]])/3,0)</f>
        <v>Q3</v>
      </c>
      <c r="S1419" s="3">
        <f>MONTH(SalesDataTable[[#This Row],[Order Date]])</f>
        <v>7</v>
      </c>
      <c r="T1419" s="2" t="str">
        <f>TEXT(SalesDataTable[[#This Row],[Order Date]],"mmm")</f>
        <v>Jul</v>
      </c>
    </row>
    <row r="1420" spans="1:20" ht="15.75" x14ac:dyDescent="0.25">
      <c r="A1420" s="9" t="s">
        <v>1341</v>
      </c>
      <c r="B1420" s="8">
        <v>46222</v>
      </c>
      <c r="C1420" s="7" t="s">
        <v>42</v>
      </c>
      <c r="D1420" s="7" t="s">
        <v>95</v>
      </c>
      <c r="E1420" s="7" t="s">
        <v>13</v>
      </c>
      <c r="F1420" s="7" t="s">
        <v>23</v>
      </c>
      <c r="G1420" s="7" t="s">
        <v>26</v>
      </c>
      <c r="H1420" s="7" t="s">
        <v>25</v>
      </c>
      <c r="I1420" s="3">
        <v>1</v>
      </c>
      <c r="J1420" s="5">
        <v>197.29</v>
      </c>
      <c r="K1420" s="6">
        <v>0.1</v>
      </c>
      <c r="L1420" s="5">
        <v>104.7</v>
      </c>
      <c r="M1420" s="5">
        <f>I1420*J1420*(1-K1420)</f>
        <v>177.56100000000001</v>
      </c>
      <c r="N1420" s="5">
        <f>I1420*L1420</f>
        <v>104.7</v>
      </c>
      <c r="O1420" s="5">
        <f>M1420-N1420</f>
        <v>72.861000000000004</v>
      </c>
      <c r="P1420" s="2">
        <f>IFERROR(O1420/M1420,0)</f>
        <v>0.4103434875901803</v>
      </c>
      <c r="Q1420" s="4">
        <f>YEAR(SalesDataTable[[#This Row],[Order Date]])</f>
        <v>2026</v>
      </c>
      <c r="R1420" s="2" t="str">
        <f>"Q"&amp;ROUNDUP(MONTH(SalesDataTable[[#This Row],[Order Date]])/3,0)</f>
        <v>Q3</v>
      </c>
      <c r="S1420" s="3">
        <f>MONTH(SalesDataTable[[#This Row],[Order Date]])</f>
        <v>7</v>
      </c>
      <c r="T1420" s="2" t="str">
        <f>TEXT(SalesDataTable[[#This Row],[Order Date]],"mmm")</f>
        <v>Jul</v>
      </c>
    </row>
    <row r="1421" spans="1:20" ht="15.75" x14ac:dyDescent="0.25">
      <c r="A1421" s="9" t="s">
        <v>1340</v>
      </c>
      <c r="B1421" s="8">
        <v>46222</v>
      </c>
      <c r="C1421" s="7" t="s">
        <v>42</v>
      </c>
      <c r="D1421" s="7" t="s">
        <v>119</v>
      </c>
      <c r="E1421" s="7" t="s">
        <v>13</v>
      </c>
      <c r="F1421" s="7" t="s">
        <v>12</v>
      </c>
      <c r="G1421" s="7" t="s">
        <v>22</v>
      </c>
      <c r="H1421" s="7" t="s">
        <v>21</v>
      </c>
      <c r="I1421" s="3">
        <v>1</v>
      </c>
      <c r="J1421" s="5">
        <v>70.52</v>
      </c>
      <c r="K1421" s="6">
        <v>0.1</v>
      </c>
      <c r="L1421" s="5">
        <v>33.28</v>
      </c>
      <c r="M1421" s="5">
        <f>I1421*J1421*(1-K1421)</f>
        <v>63.467999999999996</v>
      </c>
      <c r="N1421" s="5">
        <f>I1421*L1421</f>
        <v>33.28</v>
      </c>
      <c r="O1421" s="5">
        <f>M1421-N1421</f>
        <v>30.187999999999995</v>
      </c>
      <c r="P1421" s="2">
        <f>IFERROR(O1421/M1421,0)</f>
        <v>0.47564126804058732</v>
      </c>
      <c r="Q1421" s="4">
        <f>YEAR(SalesDataTable[[#This Row],[Order Date]])</f>
        <v>2026</v>
      </c>
      <c r="R1421" s="2" t="str">
        <f>"Q"&amp;ROUNDUP(MONTH(SalesDataTable[[#This Row],[Order Date]])/3,0)</f>
        <v>Q3</v>
      </c>
      <c r="S1421" s="3">
        <f>MONTH(SalesDataTable[[#This Row],[Order Date]])</f>
        <v>7</v>
      </c>
      <c r="T1421" s="2" t="str">
        <f>TEXT(SalesDataTable[[#This Row],[Order Date]],"mmm")</f>
        <v>Jul</v>
      </c>
    </row>
    <row r="1422" spans="1:20" ht="15.75" x14ac:dyDescent="0.25">
      <c r="A1422" s="9" t="s">
        <v>1339</v>
      </c>
      <c r="B1422" s="8">
        <v>46222</v>
      </c>
      <c r="C1422" s="7" t="s">
        <v>9</v>
      </c>
      <c r="D1422" s="7" t="s">
        <v>8</v>
      </c>
      <c r="E1422" s="7" t="s">
        <v>18</v>
      </c>
      <c r="F1422" s="7" t="s">
        <v>2</v>
      </c>
      <c r="G1422" s="7" t="s">
        <v>34</v>
      </c>
      <c r="H1422" s="7" t="s">
        <v>33</v>
      </c>
      <c r="I1422" s="3">
        <v>3</v>
      </c>
      <c r="J1422" s="5">
        <v>49.9</v>
      </c>
      <c r="K1422" s="6">
        <v>0.05</v>
      </c>
      <c r="L1422" s="5">
        <v>22.27</v>
      </c>
      <c r="M1422" s="5">
        <f>I1422*J1422*(1-K1422)</f>
        <v>142.21499999999997</v>
      </c>
      <c r="N1422" s="5">
        <f>I1422*L1422</f>
        <v>66.81</v>
      </c>
      <c r="O1422" s="5">
        <f>M1422-N1422</f>
        <v>75.404999999999973</v>
      </c>
      <c r="P1422" s="2">
        <f>IFERROR(O1422/M1422,0)</f>
        <v>0.53021833139964125</v>
      </c>
      <c r="Q1422" s="4">
        <f>YEAR(SalesDataTable[[#This Row],[Order Date]])</f>
        <v>2026</v>
      </c>
      <c r="R1422" s="2" t="str">
        <f>"Q"&amp;ROUNDUP(MONTH(SalesDataTable[[#This Row],[Order Date]])/3,0)</f>
        <v>Q3</v>
      </c>
      <c r="S1422" s="3">
        <f>MONTH(SalesDataTable[[#This Row],[Order Date]])</f>
        <v>7</v>
      </c>
      <c r="T1422" s="2" t="str">
        <f>TEXT(SalesDataTable[[#This Row],[Order Date]],"mmm")</f>
        <v>Jul</v>
      </c>
    </row>
    <row r="1423" spans="1:20" ht="15.75" x14ac:dyDescent="0.25">
      <c r="A1423" s="9" t="s">
        <v>1338</v>
      </c>
      <c r="B1423" s="8">
        <v>46223</v>
      </c>
      <c r="C1423" s="7" t="s">
        <v>15</v>
      </c>
      <c r="D1423" s="7" t="s">
        <v>14</v>
      </c>
      <c r="E1423" s="7" t="s">
        <v>13</v>
      </c>
      <c r="F1423" s="7" t="s">
        <v>2</v>
      </c>
      <c r="G1423" s="7" t="s">
        <v>22</v>
      </c>
      <c r="H1423" s="7" t="s">
        <v>92</v>
      </c>
      <c r="I1423" s="3">
        <v>3</v>
      </c>
      <c r="J1423" s="5">
        <v>156.25</v>
      </c>
      <c r="K1423" s="6">
        <v>0</v>
      </c>
      <c r="L1423" s="5">
        <v>79.900000000000006</v>
      </c>
      <c r="M1423" s="5">
        <f>I1423*J1423*(1-K1423)</f>
        <v>468.75</v>
      </c>
      <c r="N1423" s="5">
        <f>I1423*L1423</f>
        <v>239.70000000000002</v>
      </c>
      <c r="O1423" s="5">
        <f>M1423-N1423</f>
        <v>229.04999999999998</v>
      </c>
      <c r="P1423" s="2">
        <f>IFERROR(O1423/M1423,0)</f>
        <v>0.48863999999999996</v>
      </c>
      <c r="Q1423" s="4">
        <f>YEAR(SalesDataTable[[#This Row],[Order Date]])</f>
        <v>2026</v>
      </c>
      <c r="R1423" s="2" t="str">
        <f>"Q"&amp;ROUNDUP(MONTH(SalesDataTable[[#This Row],[Order Date]])/3,0)</f>
        <v>Q3</v>
      </c>
      <c r="S1423" s="3">
        <f>MONTH(SalesDataTable[[#This Row],[Order Date]])</f>
        <v>7</v>
      </c>
      <c r="T1423" s="2" t="str">
        <f>TEXT(SalesDataTable[[#This Row],[Order Date]],"mmm")</f>
        <v>Jul</v>
      </c>
    </row>
    <row r="1424" spans="1:20" ht="15.75" x14ac:dyDescent="0.25">
      <c r="A1424" s="9" t="s">
        <v>1337</v>
      </c>
      <c r="B1424" s="8">
        <v>46223</v>
      </c>
      <c r="C1424" s="7" t="s">
        <v>5</v>
      </c>
      <c r="D1424" s="7" t="s">
        <v>66</v>
      </c>
      <c r="E1424" s="7" t="s">
        <v>18</v>
      </c>
      <c r="F1424" s="7" t="s">
        <v>23</v>
      </c>
      <c r="G1424" s="7" t="s">
        <v>26</v>
      </c>
      <c r="H1424" s="7" t="s">
        <v>50</v>
      </c>
      <c r="I1424" s="3">
        <v>3</v>
      </c>
      <c r="J1424" s="5">
        <v>120.14</v>
      </c>
      <c r="K1424" s="6">
        <v>0</v>
      </c>
      <c r="L1424" s="5">
        <v>58.9</v>
      </c>
      <c r="M1424" s="5">
        <f>I1424*J1424*(1-K1424)</f>
        <v>360.42</v>
      </c>
      <c r="N1424" s="5">
        <f>I1424*L1424</f>
        <v>176.7</v>
      </c>
      <c r="O1424" s="5">
        <f>M1424-N1424</f>
        <v>183.72000000000003</v>
      </c>
      <c r="P1424" s="2">
        <f>IFERROR(O1424/M1424,0)</f>
        <v>0.5097386382553688</v>
      </c>
      <c r="Q1424" s="4">
        <f>YEAR(SalesDataTable[[#This Row],[Order Date]])</f>
        <v>2026</v>
      </c>
      <c r="R1424" s="2" t="str">
        <f>"Q"&amp;ROUNDUP(MONTH(SalesDataTable[[#This Row],[Order Date]])/3,0)</f>
        <v>Q3</v>
      </c>
      <c r="S1424" s="3">
        <f>MONTH(SalesDataTable[[#This Row],[Order Date]])</f>
        <v>7</v>
      </c>
      <c r="T1424" s="2" t="str">
        <f>TEXT(SalesDataTable[[#This Row],[Order Date]],"mmm")</f>
        <v>Jul</v>
      </c>
    </row>
    <row r="1425" spans="1:20" ht="15.75" x14ac:dyDescent="0.25">
      <c r="A1425" s="9" t="s">
        <v>1336</v>
      </c>
      <c r="B1425" s="8">
        <v>46223</v>
      </c>
      <c r="C1425" s="7" t="s">
        <v>9</v>
      </c>
      <c r="D1425" s="7" t="s">
        <v>47</v>
      </c>
      <c r="E1425" s="7" t="s">
        <v>13</v>
      </c>
      <c r="F1425" s="7" t="s">
        <v>23</v>
      </c>
      <c r="G1425" s="7" t="s">
        <v>22</v>
      </c>
      <c r="H1425" s="7" t="s">
        <v>37</v>
      </c>
      <c r="I1425" s="3">
        <v>1</v>
      </c>
      <c r="J1425" s="5">
        <v>145.21</v>
      </c>
      <c r="K1425" s="6">
        <v>0</v>
      </c>
      <c r="L1425" s="5">
        <v>80.52</v>
      </c>
      <c r="M1425" s="5">
        <f>I1425*J1425*(1-K1425)</f>
        <v>145.21</v>
      </c>
      <c r="N1425" s="5">
        <f>I1425*L1425</f>
        <v>80.52</v>
      </c>
      <c r="O1425" s="5">
        <f>M1425-N1425</f>
        <v>64.690000000000012</v>
      </c>
      <c r="P1425" s="2">
        <f>IFERROR(O1425/M1425,0)</f>
        <v>0.44549273466014744</v>
      </c>
      <c r="Q1425" s="4">
        <f>YEAR(SalesDataTable[[#This Row],[Order Date]])</f>
        <v>2026</v>
      </c>
      <c r="R1425" s="2" t="str">
        <f>"Q"&amp;ROUNDUP(MONTH(SalesDataTable[[#This Row],[Order Date]])/3,0)</f>
        <v>Q3</v>
      </c>
      <c r="S1425" s="3">
        <f>MONTH(SalesDataTable[[#This Row],[Order Date]])</f>
        <v>7</v>
      </c>
      <c r="T1425" s="2" t="str">
        <f>TEXT(SalesDataTable[[#This Row],[Order Date]],"mmm")</f>
        <v>Jul</v>
      </c>
    </row>
    <row r="1426" spans="1:20" ht="15.75" x14ac:dyDescent="0.25">
      <c r="A1426" s="9" t="s">
        <v>1335</v>
      </c>
      <c r="B1426" s="8">
        <v>46223</v>
      </c>
      <c r="C1426" s="7" t="s">
        <v>5</v>
      </c>
      <c r="D1426" s="7" t="s">
        <v>66</v>
      </c>
      <c r="E1426" s="7" t="s">
        <v>13</v>
      </c>
      <c r="F1426" s="7" t="s">
        <v>23</v>
      </c>
      <c r="G1426" s="7" t="s">
        <v>1</v>
      </c>
      <c r="H1426" s="7" t="s">
        <v>17</v>
      </c>
      <c r="I1426" s="3">
        <v>2</v>
      </c>
      <c r="J1426" s="5">
        <v>39.78</v>
      </c>
      <c r="K1426" s="6">
        <v>0.1</v>
      </c>
      <c r="L1426" s="5">
        <v>16.260000000000002</v>
      </c>
      <c r="M1426" s="5">
        <f>I1426*J1426*(1-K1426)</f>
        <v>71.603999999999999</v>
      </c>
      <c r="N1426" s="5">
        <f>I1426*L1426</f>
        <v>32.520000000000003</v>
      </c>
      <c r="O1426" s="5">
        <f>M1426-N1426</f>
        <v>39.083999999999996</v>
      </c>
      <c r="P1426" s="2">
        <f>IFERROR(O1426/M1426,0)</f>
        <v>0.54583542818836928</v>
      </c>
      <c r="Q1426" s="4">
        <f>YEAR(SalesDataTable[[#This Row],[Order Date]])</f>
        <v>2026</v>
      </c>
      <c r="R1426" s="2" t="str">
        <f>"Q"&amp;ROUNDUP(MONTH(SalesDataTable[[#This Row],[Order Date]])/3,0)</f>
        <v>Q3</v>
      </c>
      <c r="S1426" s="3">
        <f>MONTH(SalesDataTable[[#This Row],[Order Date]])</f>
        <v>7</v>
      </c>
      <c r="T1426" s="2" t="str">
        <f>TEXT(SalesDataTable[[#This Row],[Order Date]],"mmm")</f>
        <v>Jul</v>
      </c>
    </row>
    <row r="1427" spans="1:20" ht="15.75" x14ac:dyDescent="0.25">
      <c r="A1427" s="9" t="s">
        <v>1334</v>
      </c>
      <c r="B1427" s="8">
        <v>46223</v>
      </c>
      <c r="C1427" s="7" t="s">
        <v>9</v>
      </c>
      <c r="D1427" s="7" t="s">
        <v>30</v>
      </c>
      <c r="E1427" s="7" t="s">
        <v>3</v>
      </c>
      <c r="F1427" s="7" t="s">
        <v>2</v>
      </c>
      <c r="G1427" s="7" t="s">
        <v>29</v>
      </c>
      <c r="H1427" s="7" t="s">
        <v>88</v>
      </c>
      <c r="I1427" s="3">
        <v>2</v>
      </c>
      <c r="J1427" s="5">
        <v>161.97</v>
      </c>
      <c r="K1427" s="6">
        <v>0.1</v>
      </c>
      <c r="L1427" s="5">
        <v>88.57</v>
      </c>
      <c r="M1427" s="5">
        <f>I1427*J1427*(1-K1427)</f>
        <v>291.54599999999999</v>
      </c>
      <c r="N1427" s="5">
        <f>I1427*L1427</f>
        <v>177.14</v>
      </c>
      <c r="O1427" s="5">
        <f>M1427-N1427</f>
        <v>114.40600000000001</v>
      </c>
      <c r="P1427" s="2">
        <f>IFERROR(O1427/M1427,0)</f>
        <v>0.39241148909606033</v>
      </c>
      <c r="Q1427" s="4">
        <f>YEAR(SalesDataTable[[#This Row],[Order Date]])</f>
        <v>2026</v>
      </c>
      <c r="R1427" s="2" t="str">
        <f>"Q"&amp;ROUNDUP(MONTH(SalesDataTable[[#This Row],[Order Date]])/3,0)</f>
        <v>Q3</v>
      </c>
      <c r="S1427" s="3">
        <f>MONTH(SalesDataTable[[#This Row],[Order Date]])</f>
        <v>7</v>
      </c>
      <c r="T1427" s="2" t="str">
        <f>TEXT(SalesDataTable[[#This Row],[Order Date]],"mmm")</f>
        <v>Jul</v>
      </c>
    </row>
    <row r="1428" spans="1:20" ht="15.75" x14ac:dyDescent="0.25">
      <c r="A1428" s="9" t="s">
        <v>1333</v>
      </c>
      <c r="B1428" s="8">
        <v>46223</v>
      </c>
      <c r="C1428" s="7" t="s">
        <v>5</v>
      </c>
      <c r="D1428" s="7" t="s">
        <v>114</v>
      </c>
      <c r="E1428" s="7" t="s">
        <v>13</v>
      </c>
      <c r="F1428" s="7" t="s">
        <v>2</v>
      </c>
      <c r="G1428" s="7" t="s">
        <v>34</v>
      </c>
      <c r="H1428" s="7" t="s">
        <v>121</v>
      </c>
      <c r="I1428" s="3">
        <v>2</v>
      </c>
      <c r="J1428" s="5">
        <v>125.37</v>
      </c>
      <c r="K1428" s="6">
        <v>0</v>
      </c>
      <c r="L1428" s="5">
        <v>68.040000000000006</v>
      </c>
      <c r="M1428" s="5">
        <f>I1428*J1428*(1-K1428)</f>
        <v>250.74</v>
      </c>
      <c r="N1428" s="5">
        <f>I1428*L1428</f>
        <v>136.08000000000001</v>
      </c>
      <c r="O1428" s="5">
        <f>M1428-N1428</f>
        <v>114.66</v>
      </c>
      <c r="P1428" s="2">
        <f>IFERROR(O1428/M1428,0)</f>
        <v>0.457286432160804</v>
      </c>
      <c r="Q1428" s="4">
        <f>YEAR(SalesDataTable[[#This Row],[Order Date]])</f>
        <v>2026</v>
      </c>
      <c r="R1428" s="2" t="str">
        <f>"Q"&amp;ROUNDUP(MONTH(SalesDataTable[[#This Row],[Order Date]])/3,0)</f>
        <v>Q3</v>
      </c>
      <c r="S1428" s="3">
        <f>MONTH(SalesDataTable[[#This Row],[Order Date]])</f>
        <v>7</v>
      </c>
      <c r="T1428" s="2" t="str">
        <f>TEXT(SalesDataTable[[#This Row],[Order Date]],"mmm")</f>
        <v>Jul</v>
      </c>
    </row>
    <row r="1429" spans="1:20" ht="15.75" x14ac:dyDescent="0.25">
      <c r="A1429" s="9" t="s">
        <v>1332</v>
      </c>
      <c r="B1429" s="8">
        <v>46223</v>
      </c>
      <c r="C1429" s="7" t="s">
        <v>42</v>
      </c>
      <c r="D1429" s="7" t="s">
        <v>41</v>
      </c>
      <c r="E1429" s="7" t="s">
        <v>3</v>
      </c>
      <c r="F1429" s="7" t="s">
        <v>2</v>
      </c>
      <c r="G1429" s="7" t="s">
        <v>26</v>
      </c>
      <c r="H1429" s="7" t="s">
        <v>25</v>
      </c>
      <c r="I1429" s="3">
        <v>1</v>
      </c>
      <c r="J1429" s="5">
        <v>196.57</v>
      </c>
      <c r="K1429" s="6">
        <v>0</v>
      </c>
      <c r="L1429" s="5">
        <v>104.78</v>
      </c>
      <c r="M1429" s="5">
        <f>I1429*J1429*(1-K1429)</f>
        <v>196.57</v>
      </c>
      <c r="N1429" s="5">
        <f>I1429*L1429</f>
        <v>104.78</v>
      </c>
      <c r="O1429" s="5">
        <f>M1429-N1429</f>
        <v>91.789999999999992</v>
      </c>
      <c r="P1429" s="2">
        <f>IFERROR(O1429/M1429,0)</f>
        <v>0.46695833545301924</v>
      </c>
      <c r="Q1429" s="4">
        <f>YEAR(SalesDataTable[[#This Row],[Order Date]])</f>
        <v>2026</v>
      </c>
      <c r="R1429" s="2" t="str">
        <f>"Q"&amp;ROUNDUP(MONTH(SalesDataTable[[#This Row],[Order Date]])/3,0)</f>
        <v>Q3</v>
      </c>
      <c r="S1429" s="3">
        <f>MONTH(SalesDataTable[[#This Row],[Order Date]])</f>
        <v>7</v>
      </c>
      <c r="T1429" s="2" t="str">
        <f>TEXT(SalesDataTable[[#This Row],[Order Date]],"mmm")</f>
        <v>Jul</v>
      </c>
    </row>
    <row r="1430" spans="1:20" ht="15.75" x14ac:dyDescent="0.25">
      <c r="A1430" s="9" t="s">
        <v>1331</v>
      </c>
      <c r="B1430" s="8">
        <v>46223</v>
      </c>
      <c r="C1430" s="7" t="s">
        <v>5</v>
      </c>
      <c r="D1430" s="7" t="s">
        <v>76</v>
      </c>
      <c r="E1430" s="7" t="s">
        <v>3</v>
      </c>
      <c r="F1430" s="7" t="s">
        <v>23</v>
      </c>
      <c r="G1430" s="7" t="s">
        <v>26</v>
      </c>
      <c r="H1430" s="7" t="s">
        <v>25</v>
      </c>
      <c r="I1430" s="3">
        <v>2</v>
      </c>
      <c r="J1430" s="5">
        <v>195.74</v>
      </c>
      <c r="K1430" s="6">
        <v>0.05</v>
      </c>
      <c r="L1430" s="5">
        <v>107.17</v>
      </c>
      <c r="M1430" s="5">
        <f>I1430*J1430*(1-K1430)</f>
        <v>371.90600000000001</v>
      </c>
      <c r="N1430" s="5">
        <f>I1430*L1430</f>
        <v>214.34</v>
      </c>
      <c r="O1430" s="5">
        <f>M1430-N1430</f>
        <v>157.566</v>
      </c>
      <c r="P1430" s="2">
        <f>IFERROR(O1430/M1430,0)</f>
        <v>0.4236715729243411</v>
      </c>
      <c r="Q1430" s="4">
        <f>YEAR(SalesDataTable[[#This Row],[Order Date]])</f>
        <v>2026</v>
      </c>
      <c r="R1430" s="2" t="str">
        <f>"Q"&amp;ROUNDUP(MONTH(SalesDataTable[[#This Row],[Order Date]])/3,0)</f>
        <v>Q3</v>
      </c>
      <c r="S1430" s="3">
        <f>MONTH(SalesDataTable[[#This Row],[Order Date]])</f>
        <v>7</v>
      </c>
      <c r="T1430" s="2" t="str">
        <f>TEXT(SalesDataTable[[#This Row],[Order Date]],"mmm")</f>
        <v>Jul</v>
      </c>
    </row>
    <row r="1431" spans="1:20" ht="15.75" x14ac:dyDescent="0.25">
      <c r="A1431" s="9" t="s">
        <v>1330</v>
      </c>
      <c r="B1431" s="8">
        <v>46223</v>
      </c>
      <c r="C1431" s="7" t="s">
        <v>9</v>
      </c>
      <c r="D1431" s="7" t="s">
        <v>47</v>
      </c>
      <c r="E1431" s="7" t="s">
        <v>13</v>
      </c>
      <c r="F1431" s="7" t="s">
        <v>2</v>
      </c>
      <c r="G1431" s="7" t="s">
        <v>26</v>
      </c>
      <c r="H1431" s="7" t="s">
        <v>25</v>
      </c>
      <c r="I1431" s="3">
        <v>3</v>
      </c>
      <c r="J1431" s="5">
        <v>192.28</v>
      </c>
      <c r="K1431" s="6">
        <v>0</v>
      </c>
      <c r="L1431" s="5">
        <v>104.3</v>
      </c>
      <c r="M1431" s="5">
        <f>I1431*J1431*(1-K1431)</f>
        <v>576.84</v>
      </c>
      <c r="N1431" s="5">
        <f>I1431*L1431</f>
        <v>312.89999999999998</v>
      </c>
      <c r="O1431" s="5">
        <f>M1431-N1431</f>
        <v>263.94000000000005</v>
      </c>
      <c r="P1431" s="2">
        <f>IFERROR(O1431/M1431,0)</f>
        <v>0.45756188891200339</v>
      </c>
      <c r="Q1431" s="4">
        <f>YEAR(SalesDataTable[[#This Row],[Order Date]])</f>
        <v>2026</v>
      </c>
      <c r="R1431" s="2" t="str">
        <f>"Q"&amp;ROUNDUP(MONTH(SalesDataTable[[#This Row],[Order Date]])/3,0)</f>
        <v>Q3</v>
      </c>
      <c r="S1431" s="3">
        <f>MONTH(SalesDataTable[[#This Row],[Order Date]])</f>
        <v>7</v>
      </c>
      <c r="T1431" s="2" t="str">
        <f>TEXT(SalesDataTable[[#This Row],[Order Date]],"mmm")</f>
        <v>Jul</v>
      </c>
    </row>
    <row r="1432" spans="1:20" ht="15.75" x14ac:dyDescent="0.25">
      <c r="A1432" s="9" t="s">
        <v>1329</v>
      </c>
      <c r="B1432" s="8">
        <v>46224</v>
      </c>
      <c r="C1432" s="7" t="s">
        <v>9</v>
      </c>
      <c r="D1432" s="7" t="s">
        <v>79</v>
      </c>
      <c r="E1432" s="7" t="s">
        <v>3</v>
      </c>
      <c r="F1432" s="7" t="s">
        <v>23</v>
      </c>
      <c r="G1432" s="7" t="s">
        <v>22</v>
      </c>
      <c r="H1432" s="7" t="s">
        <v>21</v>
      </c>
      <c r="I1432" s="3">
        <v>2</v>
      </c>
      <c r="J1432" s="5">
        <v>70.150000000000006</v>
      </c>
      <c r="K1432" s="6">
        <v>0.05</v>
      </c>
      <c r="L1432" s="5">
        <v>32.950000000000003</v>
      </c>
      <c r="M1432" s="5">
        <f>I1432*J1432*(1-K1432)</f>
        <v>133.285</v>
      </c>
      <c r="N1432" s="5">
        <f>I1432*L1432</f>
        <v>65.900000000000006</v>
      </c>
      <c r="O1432" s="5">
        <f>M1432-N1432</f>
        <v>67.384999999999991</v>
      </c>
      <c r="P1432" s="2">
        <f>IFERROR(O1432/M1432,0)</f>
        <v>0.50557076940390888</v>
      </c>
      <c r="Q1432" s="4">
        <f>YEAR(SalesDataTable[[#This Row],[Order Date]])</f>
        <v>2026</v>
      </c>
      <c r="R1432" s="2" t="str">
        <f>"Q"&amp;ROUNDUP(MONTH(SalesDataTable[[#This Row],[Order Date]])/3,0)</f>
        <v>Q3</v>
      </c>
      <c r="S1432" s="3">
        <f>MONTH(SalesDataTable[[#This Row],[Order Date]])</f>
        <v>7</v>
      </c>
      <c r="T1432" s="2" t="str">
        <f>TEXT(SalesDataTable[[#This Row],[Order Date]],"mmm")</f>
        <v>Jul</v>
      </c>
    </row>
    <row r="1433" spans="1:20" ht="15.75" x14ac:dyDescent="0.25">
      <c r="A1433" s="9" t="s">
        <v>1328</v>
      </c>
      <c r="B1433" s="8">
        <v>46224</v>
      </c>
      <c r="C1433" s="7" t="s">
        <v>5</v>
      </c>
      <c r="D1433" s="7" t="s">
        <v>66</v>
      </c>
      <c r="E1433" s="7" t="s">
        <v>3</v>
      </c>
      <c r="F1433" s="7" t="s">
        <v>23</v>
      </c>
      <c r="G1433" s="7" t="s">
        <v>26</v>
      </c>
      <c r="H1433" s="7" t="s">
        <v>56</v>
      </c>
      <c r="I1433" s="3">
        <v>2</v>
      </c>
      <c r="J1433" s="5">
        <v>342.38</v>
      </c>
      <c r="K1433" s="6">
        <v>0.05</v>
      </c>
      <c r="L1433" s="5">
        <v>192.01</v>
      </c>
      <c r="M1433" s="5">
        <f>I1433*J1433*(1-K1433)</f>
        <v>650.52199999999993</v>
      </c>
      <c r="N1433" s="5">
        <f>I1433*L1433</f>
        <v>384.02</v>
      </c>
      <c r="O1433" s="5">
        <f>M1433-N1433</f>
        <v>266.50199999999995</v>
      </c>
      <c r="P1433" s="2">
        <f>IFERROR(O1433/M1433,0)</f>
        <v>0.40967407712575438</v>
      </c>
      <c r="Q1433" s="4">
        <f>YEAR(SalesDataTable[[#This Row],[Order Date]])</f>
        <v>2026</v>
      </c>
      <c r="R1433" s="2" t="str">
        <f>"Q"&amp;ROUNDUP(MONTH(SalesDataTable[[#This Row],[Order Date]])/3,0)</f>
        <v>Q3</v>
      </c>
      <c r="S1433" s="3">
        <f>MONTH(SalesDataTable[[#This Row],[Order Date]])</f>
        <v>7</v>
      </c>
      <c r="T1433" s="2" t="str">
        <f>TEXT(SalesDataTable[[#This Row],[Order Date]],"mmm")</f>
        <v>Jul</v>
      </c>
    </row>
    <row r="1434" spans="1:20" ht="15.75" x14ac:dyDescent="0.25">
      <c r="A1434" s="9" t="s">
        <v>1327</v>
      </c>
      <c r="B1434" s="8">
        <v>46224</v>
      </c>
      <c r="C1434" s="7" t="s">
        <v>9</v>
      </c>
      <c r="D1434" s="7" t="s">
        <v>47</v>
      </c>
      <c r="E1434" s="7" t="s">
        <v>18</v>
      </c>
      <c r="F1434" s="7" t="s">
        <v>2</v>
      </c>
      <c r="G1434" s="7" t="s">
        <v>34</v>
      </c>
      <c r="H1434" s="7" t="s">
        <v>33</v>
      </c>
      <c r="I1434" s="3">
        <v>1</v>
      </c>
      <c r="J1434" s="5">
        <v>50.59</v>
      </c>
      <c r="K1434" s="6">
        <v>0.05</v>
      </c>
      <c r="L1434" s="5">
        <v>22.04</v>
      </c>
      <c r="M1434" s="5">
        <f>I1434*J1434*(1-K1434)</f>
        <v>48.060499999999998</v>
      </c>
      <c r="N1434" s="5">
        <f>I1434*L1434</f>
        <v>22.04</v>
      </c>
      <c r="O1434" s="5">
        <f>M1434-N1434</f>
        <v>26.020499999999998</v>
      </c>
      <c r="P1434" s="2">
        <f>IFERROR(O1434/M1434,0)</f>
        <v>0.54141134611583319</v>
      </c>
      <c r="Q1434" s="4">
        <f>YEAR(SalesDataTable[[#This Row],[Order Date]])</f>
        <v>2026</v>
      </c>
      <c r="R1434" s="2" t="str">
        <f>"Q"&amp;ROUNDUP(MONTH(SalesDataTable[[#This Row],[Order Date]])/3,0)</f>
        <v>Q3</v>
      </c>
      <c r="S1434" s="3">
        <f>MONTH(SalesDataTable[[#This Row],[Order Date]])</f>
        <v>7</v>
      </c>
      <c r="T1434" s="2" t="str">
        <f>TEXT(SalesDataTable[[#This Row],[Order Date]],"mmm")</f>
        <v>Jul</v>
      </c>
    </row>
    <row r="1435" spans="1:20" ht="15.75" x14ac:dyDescent="0.25">
      <c r="A1435" s="9" t="s">
        <v>1326</v>
      </c>
      <c r="B1435" s="8">
        <v>46224</v>
      </c>
      <c r="C1435" s="7" t="s">
        <v>15</v>
      </c>
      <c r="D1435" s="7" t="s">
        <v>51</v>
      </c>
      <c r="E1435" s="7" t="s">
        <v>13</v>
      </c>
      <c r="F1435" s="7" t="s">
        <v>2</v>
      </c>
      <c r="G1435" s="7" t="s">
        <v>29</v>
      </c>
      <c r="H1435" s="7" t="s">
        <v>39</v>
      </c>
      <c r="I1435" s="3">
        <v>2</v>
      </c>
      <c r="J1435" s="5">
        <v>46.34</v>
      </c>
      <c r="K1435" s="6">
        <v>0.1</v>
      </c>
      <c r="L1435" s="5">
        <v>18.41</v>
      </c>
      <c r="M1435" s="5">
        <f>I1435*J1435*(1-K1435)</f>
        <v>83.412000000000006</v>
      </c>
      <c r="N1435" s="5">
        <f>I1435*L1435</f>
        <v>36.82</v>
      </c>
      <c r="O1435" s="5">
        <f>M1435-N1435</f>
        <v>46.592000000000006</v>
      </c>
      <c r="P1435" s="2">
        <f>IFERROR(O1435/M1435,0)</f>
        <v>0.55857670359180933</v>
      </c>
      <c r="Q1435" s="4">
        <f>YEAR(SalesDataTable[[#This Row],[Order Date]])</f>
        <v>2026</v>
      </c>
      <c r="R1435" s="2" t="str">
        <f>"Q"&amp;ROUNDUP(MONTH(SalesDataTable[[#This Row],[Order Date]])/3,0)</f>
        <v>Q3</v>
      </c>
      <c r="S1435" s="3">
        <f>MONTH(SalesDataTable[[#This Row],[Order Date]])</f>
        <v>7</v>
      </c>
      <c r="T1435" s="2" t="str">
        <f>TEXT(SalesDataTable[[#This Row],[Order Date]],"mmm")</f>
        <v>Jul</v>
      </c>
    </row>
    <row r="1436" spans="1:20" ht="15.75" x14ac:dyDescent="0.25">
      <c r="A1436" s="9" t="s">
        <v>1325</v>
      </c>
      <c r="B1436" s="8">
        <v>46224</v>
      </c>
      <c r="C1436" s="7" t="s">
        <v>9</v>
      </c>
      <c r="D1436" s="7" t="s">
        <v>30</v>
      </c>
      <c r="E1436" s="7" t="s">
        <v>18</v>
      </c>
      <c r="F1436" s="7" t="s">
        <v>2</v>
      </c>
      <c r="G1436" s="7" t="s">
        <v>22</v>
      </c>
      <c r="H1436" s="7" t="s">
        <v>44</v>
      </c>
      <c r="I1436" s="3">
        <v>1</v>
      </c>
      <c r="J1436" s="5">
        <v>91.45</v>
      </c>
      <c r="K1436" s="6">
        <v>0</v>
      </c>
      <c r="L1436" s="5">
        <v>44.16</v>
      </c>
      <c r="M1436" s="5">
        <f>I1436*J1436*(1-K1436)</f>
        <v>91.45</v>
      </c>
      <c r="N1436" s="5">
        <f>I1436*L1436</f>
        <v>44.16</v>
      </c>
      <c r="O1436" s="5">
        <f>M1436-N1436</f>
        <v>47.290000000000006</v>
      </c>
      <c r="P1436" s="2">
        <f>IFERROR(O1436/M1436,0)</f>
        <v>0.51711317659923461</v>
      </c>
      <c r="Q1436" s="4">
        <f>YEAR(SalesDataTable[[#This Row],[Order Date]])</f>
        <v>2026</v>
      </c>
      <c r="R1436" s="2" t="str">
        <f>"Q"&amp;ROUNDUP(MONTH(SalesDataTable[[#This Row],[Order Date]])/3,0)</f>
        <v>Q3</v>
      </c>
      <c r="S1436" s="3">
        <f>MONTH(SalesDataTable[[#This Row],[Order Date]])</f>
        <v>7</v>
      </c>
      <c r="T1436" s="2" t="str">
        <f>TEXT(SalesDataTable[[#This Row],[Order Date]],"mmm")</f>
        <v>Jul</v>
      </c>
    </row>
    <row r="1437" spans="1:20" ht="15.75" x14ac:dyDescent="0.25">
      <c r="A1437" s="9" t="s">
        <v>1324</v>
      </c>
      <c r="B1437" s="8">
        <v>46224</v>
      </c>
      <c r="C1437" s="7" t="s">
        <v>15</v>
      </c>
      <c r="D1437" s="7" t="s">
        <v>61</v>
      </c>
      <c r="E1437" s="7" t="s">
        <v>18</v>
      </c>
      <c r="F1437" s="7" t="s">
        <v>23</v>
      </c>
      <c r="G1437" s="7" t="s">
        <v>1</v>
      </c>
      <c r="H1437" s="7" t="s">
        <v>17</v>
      </c>
      <c r="I1437" s="3">
        <v>3</v>
      </c>
      <c r="J1437" s="5">
        <v>40.28</v>
      </c>
      <c r="K1437" s="6">
        <v>0</v>
      </c>
      <c r="L1437" s="5">
        <v>17.12</v>
      </c>
      <c r="M1437" s="5">
        <f>I1437*J1437*(1-K1437)</f>
        <v>120.84</v>
      </c>
      <c r="N1437" s="5">
        <f>I1437*L1437</f>
        <v>51.36</v>
      </c>
      <c r="O1437" s="5">
        <f>M1437-N1437</f>
        <v>69.48</v>
      </c>
      <c r="P1437" s="2">
        <f>IFERROR(O1437/M1437,0)</f>
        <v>0.57497517378351537</v>
      </c>
      <c r="Q1437" s="4">
        <f>YEAR(SalesDataTable[[#This Row],[Order Date]])</f>
        <v>2026</v>
      </c>
      <c r="R1437" s="2" t="str">
        <f>"Q"&amp;ROUNDUP(MONTH(SalesDataTable[[#This Row],[Order Date]])/3,0)</f>
        <v>Q3</v>
      </c>
      <c r="S1437" s="3">
        <f>MONTH(SalesDataTable[[#This Row],[Order Date]])</f>
        <v>7</v>
      </c>
      <c r="T1437" s="2" t="str">
        <f>TEXT(SalesDataTable[[#This Row],[Order Date]],"mmm")</f>
        <v>Jul</v>
      </c>
    </row>
    <row r="1438" spans="1:20" ht="15.75" x14ac:dyDescent="0.25">
      <c r="A1438" s="9" t="s">
        <v>1323</v>
      </c>
      <c r="B1438" s="8">
        <v>46224</v>
      </c>
      <c r="C1438" s="7" t="s">
        <v>9</v>
      </c>
      <c r="D1438" s="7" t="s">
        <v>47</v>
      </c>
      <c r="E1438" s="7" t="s">
        <v>3</v>
      </c>
      <c r="F1438" s="7" t="s">
        <v>23</v>
      </c>
      <c r="G1438" s="7" t="s">
        <v>34</v>
      </c>
      <c r="H1438" s="7" t="s">
        <v>74</v>
      </c>
      <c r="I1438" s="3">
        <v>2</v>
      </c>
      <c r="J1438" s="5">
        <v>36.93</v>
      </c>
      <c r="K1438" s="6">
        <v>0</v>
      </c>
      <c r="L1438" s="5">
        <v>13.63</v>
      </c>
      <c r="M1438" s="5">
        <f>I1438*J1438*(1-K1438)</f>
        <v>73.86</v>
      </c>
      <c r="N1438" s="5">
        <f>I1438*L1438</f>
        <v>27.26</v>
      </c>
      <c r="O1438" s="5">
        <f>M1438-N1438</f>
        <v>46.599999999999994</v>
      </c>
      <c r="P1438" s="2">
        <f>IFERROR(O1438/M1438,0)</f>
        <v>0.63092336853506625</v>
      </c>
      <c r="Q1438" s="4">
        <f>YEAR(SalesDataTable[[#This Row],[Order Date]])</f>
        <v>2026</v>
      </c>
      <c r="R1438" s="2" t="str">
        <f>"Q"&amp;ROUNDUP(MONTH(SalesDataTable[[#This Row],[Order Date]])/3,0)</f>
        <v>Q3</v>
      </c>
      <c r="S1438" s="3">
        <f>MONTH(SalesDataTable[[#This Row],[Order Date]])</f>
        <v>7</v>
      </c>
      <c r="T1438" s="2" t="str">
        <f>TEXT(SalesDataTable[[#This Row],[Order Date]],"mmm")</f>
        <v>Jul</v>
      </c>
    </row>
    <row r="1439" spans="1:20" ht="15.75" x14ac:dyDescent="0.25">
      <c r="A1439" s="9" t="s">
        <v>1322</v>
      </c>
      <c r="B1439" s="8">
        <v>46224</v>
      </c>
      <c r="C1439" s="7" t="s">
        <v>5</v>
      </c>
      <c r="D1439" s="7" t="s">
        <v>66</v>
      </c>
      <c r="E1439" s="7" t="s">
        <v>18</v>
      </c>
      <c r="F1439" s="7" t="s">
        <v>23</v>
      </c>
      <c r="G1439" s="7" t="s">
        <v>22</v>
      </c>
      <c r="H1439" s="7" t="s">
        <v>37</v>
      </c>
      <c r="I1439" s="3">
        <v>1</v>
      </c>
      <c r="J1439" s="5">
        <v>143.69</v>
      </c>
      <c r="K1439" s="6">
        <v>0</v>
      </c>
      <c r="L1439" s="5">
        <v>80.87</v>
      </c>
      <c r="M1439" s="5">
        <f>I1439*J1439*(1-K1439)</f>
        <v>143.69</v>
      </c>
      <c r="N1439" s="5">
        <f>I1439*L1439</f>
        <v>80.87</v>
      </c>
      <c r="O1439" s="5">
        <f>M1439-N1439</f>
        <v>62.819999999999993</v>
      </c>
      <c r="P1439" s="2">
        <f>IFERROR(O1439/M1439,0)</f>
        <v>0.43719117544714309</v>
      </c>
      <c r="Q1439" s="4">
        <f>YEAR(SalesDataTable[[#This Row],[Order Date]])</f>
        <v>2026</v>
      </c>
      <c r="R1439" s="2" t="str">
        <f>"Q"&amp;ROUNDUP(MONTH(SalesDataTable[[#This Row],[Order Date]])/3,0)</f>
        <v>Q3</v>
      </c>
      <c r="S1439" s="3">
        <f>MONTH(SalesDataTable[[#This Row],[Order Date]])</f>
        <v>7</v>
      </c>
      <c r="T1439" s="2" t="str">
        <f>TEXT(SalesDataTable[[#This Row],[Order Date]],"mmm")</f>
        <v>Jul</v>
      </c>
    </row>
    <row r="1440" spans="1:20" ht="15.75" x14ac:dyDescent="0.25">
      <c r="A1440" s="9" t="s">
        <v>1321</v>
      </c>
      <c r="B1440" s="8">
        <v>46224</v>
      </c>
      <c r="C1440" s="7" t="s">
        <v>9</v>
      </c>
      <c r="D1440" s="7" t="s">
        <v>47</v>
      </c>
      <c r="E1440" s="7" t="s">
        <v>18</v>
      </c>
      <c r="F1440" s="7" t="s">
        <v>2</v>
      </c>
      <c r="G1440" s="7" t="s">
        <v>22</v>
      </c>
      <c r="H1440" s="7" t="s">
        <v>37</v>
      </c>
      <c r="I1440" s="3">
        <v>2</v>
      </c>
      <c r="J1440" s="5">
        <v>147.09</v>
      </c>
      <c r="K1440" s="6">
        <v>0</v>
      </c>
      <c r="L1440" s="5">
        <v>81.58</v>
      </c>
      <c r="M1440" s="5">
        <f>I1440*J1440*(1-K1440)</f>
        <v>294.18</v>
      </c>
      <c r="N1440" s="5">
        <f>I1440*L1440</f>
        <v>163.16</v>
      </c>
      <c r="O1440" s="5">
        <f>M1440-N1440</f>
        <v>131.02000000000001</v>
      </c>
      <c r="P1440" s="2">
        <f>IFERROR(O1440/M1440,0)</f>
        <v>0.44537358080087025</v>
      </c>
      <c r="Q1440" s="4">
        <f>YEAR(SalesDataTable[[#This Row],[Order Date]])</f>
        <v>2026</v>
      </c>
      <c r="R1440" s="2" t="str">
        <f>"Q"&amp;ROUNDUP(MONTH(SalesDataTable[[#This Row],[Order Date]])/3,0)</f>
        <v>Q3</v>
      </c>
      <c r="S1440" s="3">
        <f>MONTH(SalesDataTable[[#This Row],[Order Date]])</f>
        <v>7</v>
      </c>
      <c r="T1440" s="2" t="str">
        <f>TEXT(SalesDataTable[[#This Row],[Order Date]],"mmm")</f>
        <v>Jul</v>
      </c>
    </row>
    <row r="1441" spans="1:20" ht="15.75" x14ac:dyDescent="0.25">
      <c r="A1441" s="9" t="s">
        <v>1320</v>
      </c>
      <c r="B1441" s="8">
        <v>46224</v>
      </c>
      <c r="C1441" s="7" t="s">
        <v>5</v>
      </c>
      <c r="D1441" s="7" t="s">
        <v>69</v>
      </c>
      <c r="E1441" s="7" t="s">
        <v>3</v>
      </c>
      <c r="F1441" s="7" t="s">
        <v>2</v>
      </c>
      <c r="G1441" s="7" t="s">
        <v>22</v>
      </c>
      <c r="H1441" s="7" t="s">
        <v>92</v>
      </c>
      <c r="I1441" s="3">
        <v>1</v>
      </c>
      <c r="J1441" s="5">
        <v>153.88</v>
      </c>
      <c r="K1441" s="6">
        <v>0</v>
      </c>
      <c r="L1441" s="5">
        <v>80.98</v>
      </c>
      <c r="M1441" s="5">
        <f>I1441*J1441*(1-K1441)</f>
        <v>153.88</v>
      </c>
      <c r="N1441" s="5">
        <f>I1441*L1441</f>
        <v>80.98</v>
      </c>
      <c r="O1441" s="5">
        <f>M1441-N1441</f>
        <v>72.899999999999991</v>
      </c>
      <c r="P1441" s="2">
        <f>IFERROR(O1441/M1441,0)</f>
        <v>0.47374577592929551</v>
      </c>
      <c r="Q1441" s="4">
        <f>YEAR(SalesDataTable[[#This Row],[Order Date]])</f>
        <v>2026</v>
      </c>
      <c r="R1441" s="2" t="str">
        <f>"Q"&amp;ROUNDUP(MONTH(SalesDataTable[[#This Row],[Order Date]])/3,0)</f>
        <v>Q3</v>
      </c>
      <c r="S1441" s="3">
        <f>MONTH(SalesDataTable[[#This Row],[Order Date]])</f>
        <v>7</v>
      </c>
      <c r="T1441" s="2" t="str">
        <f>TEXT(SalesDataTable[[#This Row],[Order Date]],"mmm")</f>
        <v>Jul</v>
      </c>
    </row>
    <row r="1442" spans="1:20" ht="15.75" x14ac:dyDescent="0.25">
      <c r="A1442" s="9" t="s">
        <v>1319</v>
      </c>
      <c r="B1442" s="8">
        <v>46224</v>
      </c>
      <c r="C1442" s="7" t="s">
        <v>15</v>
      </c>
      <c r="D1442" s="7" t="s">
        <v>19</v>
      </c>
      <c r="E1442" s="7" t="s">
        <v>18</v>
      </c>
      <c r="F1442" s="7" t="s">
        <v>2</v>
      </c>
      <c r="G1442" s="7" t="s">
        <v>22</v>
      </c>
      <c r="H1442" s="7" t="s">
        <v>21</v>
      </c>
      <c r="I1442" s="3">
        <v>3</v>
      </c>
      <c r="J1442" s="5">
        <v>72.2</v>
      </c>
      <c r="K1442" s="6">
        <v>0</v>
      </c>
      <c r="L1442" s="5">
        <v>31.45</v>
      </c>
      <c r="M1442" s="5">
        <f>I1442*J1442*(1-K1442)</f>
        <v>216.60000000000002</v>
      </c>
      <c r="N1442" s="5">
        <f>I1442*L1442</f>
        <v>94.35</v>
      </c>
      <c r="O1442" s="5">
        <f>M1442-N1442</f>
        <v>122.25000000000003</v>
      </c>
      <c r="P1442" s="2">
        <f>IFERROR(O1442/M1442,0)</f>
        <v>0.5644044321329641</v>
      </c>
      <c r="Q1442" s="4">
        <f>YEAR(SalesDataTable[[#This Row],[Order Date]])</f>
        <v>2026</v>
      </c>
      <c r="R1442" s="2" t="str">
        <f>"Q"&amp;ROUNDUP(MONTH(SalesDataTable[[#This Row],[Order Date]])/3,0)</f>
        <v>Q3</v>
      </c>
      <c r="S1442" s="3">
        <f>MONTH(SalesDataTable[[#This Row],[Order Date]])</f>
        <v>7</v>
      </c>
      <c r="T1442" s="2" t="str">
        <f>TEXT(SalesDataTable[[#This Row],[Order Date]],"mmm")</f>
        <v>Jul</v>
      </c>
    </row>
    <row r="1443" spans="1:20" ht="15.75" x14ac:dyDescent="0.25">
      <c r="A1443" s="9" t="s">
        <v>1318</v>
      </c>
      <c r="B1443" s="8">
        <v>46225</v>
      </c>
      <c r="C1443" s="7" t="s">
        <v>15</v>
      </c>
      <c r="D1443" s="7" t="s">
        <v>19</v>
      </c>
      <c r="E1443" s="7" t="s">
        <v>13</v>
      </c>
      <c r="F1443" s="7" t="s">
        <v>12</v>
      </c>
      <c r="G1443" s="7" t="s">
        <v>34</v>
      </c>
      <c r="H1443" s="7" t="s">
        <v>83</v>
      </c>
      <c r="I1443" s="3">
        <v>1</v>
      </c>
      <c r="J1443" s="5">
        <v>40.67</v>
      </c>
      <c r="K1443" s="6">
        <v>0</v>
      </c>
      <c r="L1443" s="5">
        <v>14.28</v>
      </c>
      <c r="M1443" s="5">
        <f>I1443*J1443*(1-K1443)</f>
        <v>40.67</v>
      </c>
      <c r="N1443" s="5">
        <f>I1443*L1443</f>
        <v>14.28</v>
      </c>
      <c r="O1443" s="5">
        <f>M1443-N1443</f>
        <v>26.39</v>
      </c>
      <c r="P1443" s="2">
        <f>IFERROR(O1443/M1443,0)</f>
        <v>0.64888123924268504</v>
      </c>
      <c r="Q1443" s="4">
        <f>YEAR(SalesDataTable[[#This Row],[Order Date]])</f>
        <v>2026</v>
      </c>
      <c r="R1443" s="2" t="str">
        <f>"Q"&amp;ROUNDUP(MONTH(SalesDataTable[[#This Row],[Order Date]])/3,0)</f>
        <v>Q3</v>
      </c>
      <c r="S1443" s="3">
        <f>MONTH(SalesDataTable[[#This Row],[Order Date]])</f>
        <v>7</v>
      </c>
      <c r="T1443" s="2" t="str">
        <f>TEXT(SalesDataTable[[#This Row],[Order Date]],"mmm")</f>
        <v>Jul</v>
      </c>
    </row>
    <row r="1444" spans="1:20" ht="15.75" x14ac:dyDescent="0.25">
      <c r="A1444" s="9" t="s">
        <v>1317</v>
      </c>
      <c r="B1444" s="8">
        <v>46225</v>
      </c>
      <c r="C1444" s="7" t="s">
        <v>42</v>
      </c>
      <c r="D1444" s="7" t="s">
        <v>95</v>
      </c>
      <c r="E1444" s="7" t="s">
        <v>3</v>
      </c>
      <c r="F1444" s="7" t="s">
        <v>2</v>
      </c>
      <c r="G1444" s="7" t="s">
        <v>22</v>
      </c>
      <c r="H1444" s="7" t="s">
        <v>92</v>
      </c>
      <c r="I1444" s="3">
        <v>3</v>
      </c>
      <c r="J1444" s="5">
        <v>152.53</v>
      </c>
      <c r="K1444" s="6">
        <v>0</v>
      </c>
      <c r="L1444" s="5">
        <v>80.88</v>
      </c>
      <c r="M1444" s="5">
        <f>I1444*J1444*(1-K1444)</f>
        <v>457.59000000000003</v>
      </c>
      <c r="N1444" s="5">
        <f>I1444*L1444</f>
        <v>242.64</v>
      </c>
      <c r="O1444" s="5">
        <f>M1444-N1444</f>
        <v>214.95000000000005</v>
      </c>
      <c r="P1444" s="2">
        <f>IFERROR(O1444/M1444,0)</f>
        <v>0.46974365698551113</v>
      </c>
      <c r="Q1444" s="4">
        <f>YEAR(SalesDataTable[[#This Row],[Order Date]])</f>
        <v>2026</v>
      </c>
      <c r="R1444" s="2" t="str">
        <f>"Q"&amp;ROUNDUP(MONTH(SalesDataTable[[#This Row],[Order Date]])/3,0)</f>
        <v>Q3</v>
      </c>
      <c r="S1444" s="3">
        <f>MONTH(SalesDataTable[[#This Row],[Order Date]])</f>
        <v>7</v>
      </c>
      <c r="T1444" s="2" t="str">
        <f>TEXT(SalesDataTable[[#This Row],[Order Date]],"mmm")</f>
        <v>Jul</v>
      </c>
    </row>
    <row r="1445" spans="1:20" ht="15.75" x14ac:dyDescent="0.25">
      <c r="A1445" s="9" t="s">
        <v>1316</v>
      </c>
      <c r="B1445" s="8">
        <v>46225</v>
      </c>
      <c r="C1445" s="7" t="s">
        <v>9</v>
      </c>
      <c r="D1445" s="7" t="s">
        <v>45</v>
      </c>
      <c r="E1445" s="7" t="s">
        <v>13</v>
      </c>
      <c r="F1445" s="7" t="s">
        <v>23</v>
      </c>
      <c r="G1445" s="7" t="s">
        <v>29</v>
      </c>
      <c r="H1445" s="7" t="s">
        <v>28</v>
      </c>
      <c r="I1445" s="3">
        <v>2</v>
      </c>
      <c r="J1445" s="5">
        <v>35.39</v>
      </c>
      <c r="K1445" s="6">
        <v>0.05</v>
      </c>
      <c r="L1445" s="5">
        <v>13.39</v>
      </c>
      <c r="M1445" s="5">
        <f>I1445*J1445*(1-K1445)</f>
        <v>67.241</v>
      </c>
      <c r="N1445" s="5">
        <f>I1445*L1445</f>
        <v>26.78</v>
      </c>
      <c r="O1445" s="5">
        <f>M1445-N1445</f>
        <v>40.460999999999999</v>
      </c>
      <c r="P1445" s="2">
        <f>IFERROR(O1445/M1445,0)</f>
        <v>0.60173108668818132</v>
      </c>
      <c r="Q1445" s="4">
        <f>YEAR(SalesDataTable[[#This Row],[Order Date]])</f>
        <v>2026</v>
      </c>
      <c r="R1445" s="2" t="str">
        <f>"Q"&amp;ROUNDUP(MONTH(SalesDataTable[[#This Row],[Order Date]])/3,0)</f>
        <v>Q3</v>
      </c>
      <c r="S1445" s="3">
        <f>MONTH(SalesDataTable[[#This Row],[Order Date]])</f>
        <v>7</v>
      </c>
      <c r="T1445" s="2" t="str">
        <f>TEXT(SalesDataTable[[#This Row],[Order Date]],"mmm")</f>
        <v>Jul</v>
      </c>
    </row>
    <row r="1446" spans="1:20" ht="15.75" x14ac:dyDescent="0.25">
      <c r="A1446" s="9" t="s">
        <v>1315</v>
      </c>
      <c r="B1446" s="8">
        <v>46225</v>
      </c>
      <c r="C1446" s="7" t="s">
        <v>15</v>
      </c>
      <c r="D1446" s="7" t="s">
        <v>51</v>
      </c>
      <c r="E1446" s="7" t="s">
        <v>3</v>
      </c>
      <c r="F1446" s="7" t="s">
        <v>23</v>
      </c>
      <c r="G1446" s="7" t="s">
        <v>22</v>
      </c>
      <c r="H1446" s="7" t="s">
        <v>44</v>
      </c>
      <c r="I1446" s="3">
        <v>5</v>
      </c>
      <c r="J1446" s="5">
        <v>93.35</v>
      </c>
      <c r="K1446" s="6">
        <v>0</v>
      </c>
      <c r="L1446" s="5">
        <v>46.31</v>
      </c>
      <c r="M1446" s="5">
        <f>I1446*J1446*(1-K1446)</f>
        <v>466.75</v>
      </c>
      <c r="N1446" s="5">
        <f>I1446*L1446</f>
        <v>231.55</v>
      </c>
      <c r="O1446" s="5">
        <f>M1446-N1446</f>
        <v>235.2</v>
      </c>
      <c r="P1446" s="2">
        <f>IFERROR(O1446/M1446,0)</f>
        <v>0.50391001606855912</v>
      </c>
      <c r="Q1446" s="4">
        <f>YEAR(SalesDataTable[[#This Row],[Order Date]])</f>
        <v>2026</v>
      </c>
      <c r="R1446" s="2" t="str">
        <f>"Q"&amp;ROUNDUP(MONTH(SalesDataTable[[#This Row],[Order Date]])/3,0)</f>
        <v>Q3</v>
      </c>
      <c r="S1446" s="3">
        <f>MONTH(SalesDataTable[[#This Row],[Order Date]])</f>
        <v>7</v>
      </c>
      <c r="T1446" s="2" t="str">
        <f>TEXT(SalesDataTable[[#This Row],[Order Date]],"mmm")</f>
        <v>Jul</v>
      </c>
    </row>
    <row r="1447" spans="1:20" ht="15.75" x14ac:dyDescent="0.25">
      <c r="A1447" s="9" t="s">
        <v>1314</v>
      </c>
      <c r="B1447" s="8">
        <v>46225</v>
      </c>
      <c r="C1447" s="7" t="s">
        <v>9</v>
      </c>
      <c r="D1447" s="7" t="s">
        <v>8</v>
      </c>
      <c r="E1447" s="7" t="s">
        <v>3</v>
      </c>
      <c r="F1447" s="7" t="s">
        <v>23</v>
      </c>
      <c r="G1447" s="7" t="s">
        <v>1</v>
      </c>
      <c r="H1447" s="7" t="s">
        <v>0</v>
      </c>
      <c r="I1447" s="3">
        <v>2</v>
      </c>
      <c r="J1447" s="5">
        <v>51.71</v>
      </c>
      <c r="K1447" s="6">
        <v>0</v>
      </c>
      <c r="L1447" s="5">
        <v>22.75</v>
      </c>
      <c r="M1447" s="5">
        <f>I1447*J1447*(1-K1447)</f>
        <v>103.42</v>
      </c>
      <c r="N1447" s="5">
        <f>I1447*L1447</f>
        <v>45.5</v>
      </c>
      <c r="O1447" s="5">
        <f>M1447-N1447</f>
        <v>57.92</v>
      </c>
      <c r="P1447" s="2">
        <f>IFERROR(O1447/M1447,0)</f>
        <v>0.5600464126861342</v>
      </c>
      <c r="Q1447" s="4">
        <f>YEAR(SalesDataTable[[#This Row],[Order Date]])</f>
        <v>2026</v>
      </c>
      <c r="R1447" s="2" t="str">
        <f>"Q"&amp;ROUNDUP(MONTH(SalesDataTable[[#This Row],[Order Date]])/3,0)</f>
        <v>Q3</v>
      </c>
      <c r="S1447" s="3">
        <f>MONTH(SalesDataTable[[#This Row],[Order Date]])</f>
        <v>7</v>
      </c>
      <c r="T1447" s="2" t="str">
        <f>TEXT(SalesDataTable[[#This Row],[Order Date]],"mmm")</f>
        <v>Jul</v>
      </c>
    </row>
    <row r="1448" spans="1:20" ht="15.75" x14ac:dyDescent="0.25">
      <c r="A1448" s="9" t="s">
        <v>1313</v>
      </c>
      <c r="B1448" s="8">
        <v>46225</v>
      </c>
      <c r="C1448" s="7" t="s">
        <v>42</v>
      </c>
      <c r="D1448" s="7" t="s">
        <v>95</v>
      </c>
      <c r="E1448" s="7" t="s">
        <v>3</v>
      </c>
      <c r="F1448" s="7" t="s">
        <v>2</v>
      </c>
      <c r="G1448" s="7" t="s">
        <v>1</v>
      </c>
      <c r="H1448" s="7" t="s">
        <v>17</v>
      </c>
      <c r="I1448" s="3">
        <v>1</v>
      </c>
      <c r="J1448" s="5">
        <v>39.86</v>
      </c>
      <c r="K1448" s="6">
        <v>0</v>
      </c>
      <c r="L1448" s="5">
        <v>16.53</v>
      </c>
      <c r="M1448" s="5">
        <f>I1448*J1448*(1-K1448)</f>
        <v>39.86</v>
      </c>
      <c r="N1448" s="5">
        <f>I1448*L1448</f>
        <v>16.53</v>
      </c>
      <c r="O1448" s="5">
        <f>M1448-N1448</f>
        <v>23.33</v>
      </c>
      <c r="P1448" s="2">
        <f>IFERROR(O1448/M1448,0)</f>
        <v>0.58529854490717503</v>
      </c>
      <c r="Q1448" s="4">
        <f>YEAR(SalesDataTable[[#This Row],[Order Date]])</f>
        <v>2026</v>
      </c>
      <c r="R1448" s="2" t="str">
        <f>"Q"&amp;ROUNDUP(MONTH(SalesDataTable[[#This Row],[Order Date]])/3,0)</f>
        <v>Q3</v>
      </c>
      <c r="S1448" s="3">
        <f>MONTH(SalesDataTable[[#This Row],[Order Date]])</f>
        <v>7</v>
      </c>
      <c r="T1448" s="2" t="str">
        <f>TEXT(SalesDataTable[[#This Row],[Order Date]],"mmm")</f>
        <v>Jul</v>
      </c>
    </row>
    <row r="1449" spans="1:20" ht="15.75" x14ac:dyDescent="0.25">
      <c r="A1449" s="9" t="s">
        <v>1312</v>
      </c>
      <c r="B1449" s="8">
        <v>46225</v>
      </c>
      <c r="C1449" s="7" t="s">
        <v>15</v>
      </c>
      <c r="D1449" s="7" t="s">
        <v>61</v>
      </c>
      <c r="E1449" s="7" t="s">
        <v>3</v>
      </c>
      <c r="F1449" s="7" t="s">
        <v>2</v>
      </c>
      <c r="G1449" s="7" t="s">
        <v>26</v>
      </c>
      <c r="H1449" s="7" t="s">
        <v>65</v>
      </c>
      <c r="I1449" s="3">
        <v>2</v>
      </c>
      <c r="J1449" s="5">
        <v>83.71</v>
      </c>
      <c r="K1449" s="6">
        <v>0</v>
      </c>
      <c r="L1449" s="5">
        <v>39.29</v>
      </c>
      <c r="M1449" s="5">
        <f>I1449*J1449*(1-K1449)</f>
        <v>167.42</v>
      </c>
      <c r="N1449" s="5">
        <f>I1449*L1449</f>
        <v>78.58</v>
      </c>
      <c r="O1449" s="5">
        <f>M1449-N1449</f>
        <v>88.839999999999989</v>
      </c>
      <c r="P1449" s="2">
        <f>IFERROR(O1449/M1449,0)</f>
        <v>0.53064150041811009</v>
      </c>
      <c r="Q1449" s="4">
        <f>YEAR(SalesDataTable[[#This Row],[Order Date]])</f>
        <v>2026</v>
      </c>
      <c r="R1449" s="2" t="str">
        <f>"Q"&amp;ROUNDUP(MONTH(SalesDataTable[[#This Row],[Order Date]])/3,0)</f>
        <v>Q3</v>
      </c>
      <c r="S1449" s="3">
        <f>MONTH(SalesDataTable[[#This Row],[Order Date]])</f>
        <v>7</v>
      </c>
      <c r="T1449" s="2" t="str">
        <f>TEXT(SalesDataTable[[#This Row],[Order Date]],"mmm")</f>
        <v>Jul</v>
      </c>
    </row>
    <row r="1450" spans="1:20" ht="15.75" x14ac:dyDescent="0.25">
      <c r="A1450" s="9" t="s">
        <v>1311</v>
      </c>
      <c r="B1450" s="8">
        <v>46225</v>
      </c>
      <c r="C1450" s="7" t="s">
        <v>9</v>
      </c>
      <c r="D1450" s="7" t="s">
        <v>47</v>
      </c>
      <c r="E1450" s="7" t="s">
        <v>13</v>
      </c>
      <c r="F1450" s="7" t="s">
        <v>2</v>
      </c>
      <c r="G1450" s="7" t="s">
        <v>29</v>
      </c>
      <c r="H1450" s="7" t="s">
        <v>39</v>
      </c>
      <c r="I1450" s="3">
        <v>1</v>
      </c>
      <c r="J1450" s="5">
        <v>47.62</v>
      </c>
      <c r="K1450" s="6">
        <v>0</v>
      </c>
      <c r="L1450" s="5">
        <v>17.82</v>
      </c>
      <c r="M1450" s="5">
        <f>I1450*J1450*(1-K1450)</f>
        <v>47.62</v>
      </c>
      <c r="N1450" s="5">
        <f>I1450*L1450</f>
        <v>17.82</v>
      </c>
      <c r="O1450" s="5">
        <f>M1450-N1450</f>
        <v>29.799999999999997</v>
      </c>
      <c r="P1450" s="2">
        <f>IFERROR(O1450/M1450,0)</f>
        <v>0.62578748425031494</v>
      </c>
      <c r="Q1450" s="4">
        <f>YEAR(SalesDataTable[[#This Row],[Order Date]])</f>
        <v>2026</v>
      </c>
      <c r="R1450" s="2" t="str">
        <f>"Q"&amp;ROUNDUP(MONTH(SalesDataTable[[#This Row],[Order Date]])/3,0)</f>
        <v>Q3</v>
      </c>
      <c r="S1450" s="3">
        <f>MONTH(SalesDataTable[[#This Row],[Order Date]])</f>
        <v>7</v>
      </c>
      <c r="T1450" s="2" t="str">
        <f>TEXT(SalesDataTable[[#This Row],[Order Date]],"mmm")</f>
        <v>Jul</v>
      </c>
    </row>
    <row r="1451" spans="1:20" ht="15.75" x14ac:dyDescent="0.25">
      <c r="A1451" s="9" t="s">
        <v>1310</v>
      </c>
      <c r="B1451" s="8">
        <v>46225</v>
      </c>
      <c r="C1451" s="7" t="s">
        <v>9</v>
      </c>
      <c r="D1451" s="7" t="s">
        <v>8</v>
      </c>
      <c r="E1451" s="7" t="s">
        <v>3</v>
      </c>
      <c r="F1451" s="7" t="s">
        <v>23</v>
      </c>
      <c r="G1451" s="7" t="s">
        <v>1</v>
      </c>
      <c r="H1451" s="7" t="s">
        <v>11</v>
      </c>
      <c r="I1451" s="3">
        <v>1</v>
      </c>
      <c r="J1451" s="5">
        <v>80.05</v>
      </c>
      <c r="K1451" s="6">
        <v>0.05</v>
      </c>
      <c r="L1451" s="5">
        <v>43.81</v>
      </c>
      <c r="M1451" s="5">
        <f>I1451*J1451*(1-K1451)</f>
        <v>76.047499999999999</v>
      </c>
      <c r="N1451" s="5">
        <f>I1451*L1451</f>
        <v>43.81</v>
      </c>
      <c r="O1451" s="5">
        <f>M1451-N1451</f>
        <v>32.237499999999997</v>
      </c>
      <c r="P1451" s="2">
        <f>IFERROR(O1451/M1451,0)</f>
        <v>0.42391268615010352</v>
      </c>
      <c r="Q1451" s="4">
        <f>YEAR(SalesDataTable[[#This Row],[Order Date]])</f>
        <v>2026</v>
      </c>
      <c r="R1451" s="2" t="str">
        <f>"Q"&amp;ROUNDUP(MONTH(SalesDataTable[[#This Row],[Order Date]])/3,0)</f>
        <v>Q3</v>
      </c>
      <c r="S1451" s="3">
        <f>MONTH(SalesDataTable[[#This Row],[Order Date]])</f>
        <v>7</v>
      </c>
      <c r="T1451" s="2" t="str">
        <f>TEXT(SalesDataTable[[#This Row],[Order Date]],"mmm")</f>
        <v>Jul</v>
      </c>
    </row>
    <row r="1452" spans="1:20" ht="15.75" x14ac:dyDescent="0.25">
      <c r="A1452" s="9" t="s">
        <v>1309</v>
      </c>
      <c r="B1452" s="8">
        <v>46226</v>
      </c>
      <c r="C1452" s="7" t="s">
        <v>15</v>
      </c>
      <c r="D1452" s="7" t="s">
        <v>61</v>
      </c>
      <c r="E1452" s="7" t="s">
        <v>13</v>
      </c>
      <c r="F1452" s="7" t="s">
        <v>23</v>
      </c>
      <c r="G1452" s="7" t="s">
        <v>34</v>
      </c>
      <c r="H1452" s="7" t="s">
        <v>33</v>
      </c>
      <c r="I1452" s="3">
        <v>1</v>
      </c>
      <c r="J1452" s="5">
        <v>51.82</v>
      </c>
      <c r="K1452" s="6">
        <v>0</v>
      </c>
      <c r="L1452" s="5">
        <v>21.43</v>
      </c>
      <c r="M1452" s="5">
        <f>I1452*J1452*(1-K1452)</f>
        <v>51.82</v>
      </c>
      <c r="N1452" s="5">
        <f>I1452*L1452</f>
        <v>21.43</v>
      </c>
      <c r="O1452" s="5">
        <f>M1452-N1452</f>
        <v>30.39</v>
      </c>
      <c r="P1452" s="2">
        <f>IFERROR(O1452/M1452,0)</f>
        <v>0.58645310690852959</v>
      </c>
      <c r="Q1452" s="4">
        <f>YEAR(SalesDataTable[[#This Row],[Order Date]])</f>
        <v>2026</v>
      </c>
      <c r="R1452" s="2" t="str">
        <f>"Q"&amp;ROUNDUP(MONTH(SalesDataTable[[#This Row],[Order Date]])/3,0)</f>
        <v>Q3</v>
      </c>
      <c r="S1452" s="3">
        <f>MONTH(SalesDataTable[[#This Row],[Order Date]])</f>
        <v>7</v>
      </c>
      <c r="T1452" s="2" t="str">
        <f>TEXT(SalesDataTable[[#This Row],[Order Date]],"mmm")</f>
        <v>Jul</v>
      </c>
    </row>
    <row r="1453" spans="1:20" ht="15.75" x14ac:dyDescent="0.25">
      <c r="A1453" s="9" t="s">
        <v>1308</v>
      </c>
      <c r="B1453" s="8">
        <v>46226</v>
      </c>
      <c r="C1453" s="7" t="s">
        <v>9</v>
      </c>
      <c r="D1453" s="7" t="s">
        <v>45</v>
      </c>
      <c r="E1453" s="7" t="s">
        <v>3</v>
      </c>
      <c r="F1453" s="7" t="s">
        <v>12</v>
      </c>
      <c r="G1453" s="7" t="s">
        <v>29</v>
      </c>
      <c r="H1453" s="7" t="s">
        <v>88</v>
      </c>
      <c r="I1453" s="3">
        <v>4</v>
      </c>
      <c r="J1453" s="5">
        <v>161.28</v>
      </c>
      <c r="K1453" s="6">
        <v>0.15</v>
      </c>
      <c r="L1453" s="5">
        <v>89.2</v>
      </c>
      <c r="M1453" s="5">
        <f>I1453*J1453*(1-K1453)</f>
        <v>548.35199999999998</v>
      </c>
      <c r="N1453" s="5">
        <f>I1453*L1453</f>
        <v>356.8</v>
      </c>
      <c r="O1453" s="5">
        <f>M1453-N1453</f>
        <v>191.55199999999996</v>
      </c>
      <c r="P1453" s="2">
        <f>IFERROR(O1453/M1453,0)</f>
        <v>0.3493230625583566</v>
      </c>
      <c r="Q1453" s="4">
        <f>YEAR(SalesDataTable[[#This Row],[Order Date]])</f>
        <v>2026</v>
      </c>
      <c r="R1453" s="2" t="str">
        <f>"Q"&amp;ROUNDUP(MONTH(SalesDataTable[[#This Row],[Order Date]])/3,0)</f>
        <v>Q3</v>
      </c>
      <c r="S1453" s="3">
        <f>MONTH(SalesDataTable[[#This Row],[Order Date]])</f>
        <v>7</v>
      </c>
      <c r="T1453" s="2" t="str">
        <f>TEXT(SalesDataTable[[#This Row],[Order Date]],"mmm")</f>
        <v>Jul</v>
      </c>
    </row>
    <row r="1454" spans="1:20" ht="15.75" x14ac:dyDescent="0.25">
      <c r="A1454" s="9" t="s">
        <v>1307</v>
      </c>
      <c r="B1454" s="8">
        <v>46226</v>
      </c>
      <c r="C1454" s="7" t="s">
        <v>42</v>
      </c>
      <c r="D1454" s="7" t="s">
        <v>95</v>
      </c>
      <c r="E1454" s="7" t="s">
        <v>3</v>
      </c>
      <c r="F1454" s="7" t="s">
        <v>2</v>
      </c>
      <c r="G1454" s="7" t="s">
        <v>1</v>
      </c>
      <c r="H1454" s="7" t="s">
        <v>17</v>
      </c>
      <c r="I1454" s="3">
        <v>1</v>
      </c>
      <c r="J1454" s="5">
        <v>39.86</v>
      </c>
      <c r="K1454" s="6">
        <v>0.05</v>
      </c>
      <c r="L1454" s="5">
        <v>16.989999999999998</v>
      </c>
      <c r="M1454" s="5">
        <f>I1454*J1454*(1-K1454)</f>
        <v>37.866999999999997</v>
      </c>
      <c r="N1454" s="5">
        <f>I1454*L1454</f>
        <v>16.989999999999998</v>
      </c>
      <c r="O1454" s="5">
        <f>M1454-N1454</f>
        <v>20.876999999999999</v>
      </c>
      <c r="P1454" s="2">
        <f>IFERROR(O1454/M1454,0)</f>
        <v>0.55132437214461139</v>
      </c>
      <c r="Q1454" s="4">
        <f>YEAR(SalesDataTable[[#This Row],[Order Date]])</f>
        <v>2026</v>
      </c>
      <c r="R1454" s="2" t="str">
        <f>"Q"&amp;ROUNDUP(MONTH(SalesDataTable[[#This Row],[Order Date]])/3,0)</f>
        <v>Q3</v>
      </c>
      <c r="S1454" s="3">
        <f>MONTH(SalesDataTable[[#This Row],[Order Date]])</f>
        <v>7</v>
      </c>
      <c r="T1454" s="2" t="str">
        <f>TEXT(SalesDataTable[[#This Row],[Order Date]],"mmm")</f>
        <v>Jul</v>
      </c>
    </row>
    <row r="1455" spans="1:20" ht="15.75" x14ac:dyDescent="0.25">
      <c r="A1455" s="9" t="s">
        <v>1306</v>
      </c>
      <c r="B1455" s="8">
        <v>46226</v>
      </c>
      <c r="C1455" s="7" t="s">
        <v>15</v>
      </c>
      <c r="D1455" s="7" t="s">
        <v>61</v>
      </c>
      <c r="E1455" s="7" t="s">
        <v>18</v>
      </c>
      <c r="F1455" s="7" t="s">
        <v>2</v>
      </c>
      <c r="G1455" s="7" t="s">
        <v>1</v>
      </c>
      <c r="H1455" s="7" t="s">
        <v>7</v>
      </c>
      <c r="I1455" s="3">
        <v>6</v>
      </c>
      <c r="J1455" s="5">
        <v>102.96</v>
      </c>
      <c r="K1455" s="6">
        <v>0.05</v>
      </c>
      <c r="L1455" s="5">
        <v>51.74</v>
      </c>
      <c r="M1455" s="5">
        <f>I1455*J1455*(1-K1455)</f>
        <v>586.87199999999996</v>
      </c>
      <c r="N1455" s="5">
        <f>I1455*L1455</f>
        <v>310.44</v>
      </c>
      <c r="O1455" s="5">
        <f>M1455-N1455</f>
        <v>276.43199999999996</v>
      </c>
      <c r="P1455" s="2">
        <f>IFERROR(O1455/M1455,0)</f>
        <v>0.47102604997341835</v>
      </c>
      <c r="Q1455" s="4">
        <f>YEAR(SalesDataTable[[#This Row],[Order Date]])</f>
        <v>2026</v>
      </c>
      <c r="R1455" s="2" t="str">
        <f>"Q"&amp;ROUNDUP(MONTH(SalesDataTable[[#This Row],[Order Date]])/3,0)</f>
        <v>Q3</v>
      </c>
      <c r="S1455" s="3">
        <f>MONTH(SalesDataTable[[#This Row],[Order Date]])</f>
        <v>7</v>
      </c>
      <c r="T1455" s="2" t="str">
        <f>TEXT(SalesDataTable[[#This Row],[Order Date]],"mmm")</f>
        <v>Jul</v>
      </c>
    </row>
    <row r="1456" spans="1:20" ht="15.75" x14ac:dyDescent="0.25">
      <c r="A1456" s="9" t="s">
        <v>1305</v>
      </c>
      <c r="B1456" s="8">
        <v>46226</v>
      </c>
      <c r="C1456" s="7" t="s">
        <v>9</v>
      </c>
      <c r="D1456" s="7" t="s">
        <v>8</v>
      </c>
      <c r="E1456" s="7" t="s">
        <v>18</v>
      </c>
      <c r="F1456" s="7" t="s">
        <v>23</v>
      </c>
      <c r="G1456" s="7" t="s">
        <v>22</v>
      </c>
      <c r="H1456" s="7" t="s">
        <v>44</v>
      </c>
      <c r="I1456" s="3">
        <v>1</v>
      </c>
      <c r="J1456" s="5">
        <v>94.04</v>
      </c>
      <c r="K1456" s="6">
        <v>0</v>
      </c>
      <c r="L1456" s="5">
        <v>44.88</v>
      </c>
      <c r="M1456" s="5">
        <f>I1456*J1456*(1-K1456)</f>
        <v>94.04</v>
      </c>
      <c r="N1456" s="5">
        <f>I1456*L1456</f>
        <v>44.88</v>
      </c>
      <c r="O1456" s="5">
        <f>M1456-N1456</f>
        <v>49.160000000000004</v>
      </c>
      <c r="P1456" s="2">
        <f>IFERROR(O1456/M1456,0)</f>
        <v>0.52275627392598889</v>
      </c>
      <c r="Q1456" s="4">
        <f>YEAR(SalesDataTable[[#This Row],[Order Date]])</f>
        <v>2026</v>
      </c>
      <c r="R1456" s="2" t="str">
        <f>"Q"&amp;ROUNDUP(MONTH(SalesDataTable[[#This Row],[Order Date]])/3,0)</f>
        <v>Q3</v>
      </c>
      <c r="S1456" s="3">
        <f>MONTH(SalesDataTable[[#This Row],[Order Date]])</f>
        <v>7</v>
      </c>
      <c r="T1456" s="2" t="str">
        <f>TEXT(SalesDataTable[[#This Row],[Order Date]],"mmm")</f>
        <v>Jul</v>
      </c>
    </row>
    <row r="1457" spans="1:20" ht="15.75" x14ac:dyDescent="0.25">
      <c r="A1457" s="9" t="s">
        <v>1304</v>
      </c>
      <c r="B1457" s="8">
        <v>46226</v>
      </c>
      <c r="C1457" s="7" t="s">
        <v>15</v>
      </c>
      <c r="D1457" s="7" t="s">
        <v>61</v>
      </c>
      <c r="E1457" s="7" t="s">
        <v>3</v>
      </c>
      <c r="F1457" s="7" t="s">
        <v>2</v>
      </c>
      <c r="G1457" s="7" t="s">
        <v>22</v>
      </c>
      <c r="H1457" s="7" t="s">
        <v>21</v>
      </c>
      <c r="I1457" s="3">
        <v>2</v>
      </c>
      <c r="J1457" s="5">
        <v>70.790000000000006</v>
      </c>
      <c r="K1457" s="6">
        <v>0</v>
      </c>
      <c r="L1457" s="5">
        <v>32.44</v>
      </c>
      <c r="M1457" s="5">
        <f>I1457*J1457*(1-K1457)</f>
        <v>141.58000000000001</v>
      </c>
      <c r="N1457" s="5">
        <f>I1457*L1457</f>
        <v>64.88</v>
      </c>
      <c r="O1457" s="5">
        <f>M1457-N1457</f>
        <v>76.700000000000017</v>
      </c>
      <c r="P1457" s="2">
        <f>IFERROR(O1457/M1457,0)</f>
        <v>0.541743184065546</v>
      </c>
      <c r="Q1457" s="4">
        <f>YEAR(SalesDataTable[[#This Row],[Order Date]])</f>
        <v>2026</v>
      </c>
      <c r="R1457" s="2" t="str">
        <f>"Q"&amp;ROUNDUP(MONTH(SalesDataTable[[#This Row],[Order Date]])/3,0)</f>
        <v>Q3</v>
      </c>
      <c r="S1457" s="3">
        <f>MONTH(SalesDataTable[[#This Row],[Order Date]])</f>
        <v>7</v>
      </c>
      <c r="T1457" s="2" t="str">
        <f>TEXT(SalesDataTable[[#This Row],[Order Date]],"mmm")</f>
        <v>Jul</v>
      </c>
    </row>
    <row r="1458" spans="1:20" ht="15.75" x14ac:dyDescent="0.25">
      <c r="A1458" s="9" t="s">
        <v>1303</v>
      </c>
      <c r="B1458" s="8">
        <v>46226</v>
      </c>
      <c r="C1458" s="7" t="s">
        <v>5</v>
      </c>
      <c r="D1458" s="7" t="s">
        <v>4</v>
      </c>
      <c r="E1458" s="7" t="s">
        <v>3</v>
      </c>
      <c r="F1458" s="7" t="s">
        <v>2</v>
      </c>
      <c r="G1458" s="7" t="s">
        <v>29</v>
      </c>
      <c r="H1458" s="7" t="s">
        <v>39</v>
      </c>
      <c r="I1458" s="3">
        <v>2</v>
      </c>
      <c r="J1458" s="5">
        <v>46.41</v>
      </c>
      <c r="K1458" s="6">
        <v>0</v>
      </c>
      <c r="L1458" s="5">
        <v>18.600000000000001</v>
      </c>
      <c r="M1458" s="5">
        <f>I1458*J1458*(1-K1458)</f>
        <v>92.82</v>
      </c>
      <c r="N1458" s="5">
        <f>I1458*L1458</f>
        <v>37.200000000000003</v>
      </c>
      <c r="O1458" s="5">
        <f>M1458-N1458</f>
        <v>55.61999999999999</v>
      </c>
      <c r="P1458" s="2">
        <f>IFERROR(O1458/M1458,0)</f>
        <v>0.59922430510665803</v>
      </c>
      <c r="Q1458" s="4">
        <f>YEAR(SalesDataTable[[#This Row],[Order Date]])</f>
        <v>2026</v>
      </c>
      <c r="R1458" s="2" t="str">
        <f>"Q"&amp;ROUNDUP(MONTH(SalesDataTable[[#This Row],[Order Date]])/3,0)</f>
        <v>Q3</v>
      </c>
      <c r="S1458" s="3">
        <f>MONTH(SalesDataTable[[#This Row],[Order Date]])</f>
        <v>7</v>
      </c>
      <c r="T1458" s="2" t="str">
        <f>TEXT(SalesDataTable[[#This Row],[Order Date]],"mmm")</f>
        <v>Jul</v>
      </c>
    </row>
    <row r="1459" spans="1:20" ht="15.75" x14ac:dyDescent="0.25">
      <c r="A1459" s="9" t="s">
        <v>1302</v>
      </c>
      <c r="B1459" s="8">
        <v>46226</v>
      </c>
      <c r="C1459" s="7" t="s">
        <v>15</v>
      </c>
      <c r="D1459" s="7" t="s">
        <v>19</v>
      </c>
      <c r="E1459" s="7" t="s">
        <v>18</v>
      </c>
      <c r="F1459" s="7" t="s">
        <v>2</v>
      </c>
      <c r="G1459" s="7" t="s">
        <v>22</v>
      </c>
      <c r="H1459" s="7" t="s">
        <v>21</v>
      </c>
      <c r="I1459" s="3">
        <v>1</v>
      </c>
      <c r="J1459" s="5">
        <v>69.75</v>
      </c>
      <c r="K1459" s="6">
        <v>0</v>
      </c>
      <c r="L1459" s="5">
        <v>33.299999999999997</v>
      </c>
      <c r="M1459" s="5">
        <f>I1459*J1459*(1-K1459)</f>
        <v>69.75</v>
      </c>
      <c r="N1459" s="5">
        <f>I1459*L1459</f>
        <v>33.299999999999997</v>
      </c>
      <c r="O1459" s="5">
        <f>M1459-N1459</f>
        <v>36.450000000000003</v>
      </c>
      <c r="P1459" s="2">
        <f>IFERROR(O1459/M1459,0)</f>
        <v>0.52258064516129032</v>
      </c>
      <c r="Q1459" s="4">
        <f>YEAR(SalesDataTable[[#This Row],[Order Date]])</f>
        <v>2026</v>
      </c>
      <c r="R1459" s="2" t="str">
        <f>"Q"&amp;ROUNDUP(MONTH(SalesDataTable[[#This Row],[Order Date]])/3,0)</f>
        <v>Q3</v>
      </c>
      <c r="S1459" s="3">
        <f>MONTH(SalesDataTable[[#This Row],[Order Date]])</f>
        <v>7</v>
      </c>
      <c r="T1459" s="2" t="str">
        <f>TEXT(SalesDataTable[[#This Row],[Order Date]],"mmm")</f>
        <v>Jul</v>
      </c>
    </row>
    <row r="1460" spans="1:20" ht="15.75" x14ac:dyDescent="0.25">
      <c r="A1460" s="9" t="s">
        <v>1301</v>
      </c>
      <c r="B1460" s="8">
        <v>46226</v>
      </c>
      <c r="C1460" s="7" t="s">
        <v>42</v>
      </c>
      <c r="D1460" s="7" t="s">
        <v>41</v>
      </c>
      <c r="E1460" s="7" t="s">
        <v>13</v>
      </c>
      <c r="F1460" s="7" t="s">
        <v>12</v>
      </c>
      <c r="G1460" s="7" t="s">
        <v>1</v>
      </c>
      <c r="H1460" s="7" t="s">
        <v>17</v>
      </c>
      <c r="I1460" s="3">
        <v>3</v>
      </c>
      <c r="J1460" s="5">
        <v>40.81</v>
      </c>
      <c r="K1460" s="6">
        <v>0</v>
      </c>
      <c r="L1460" s="5">
        <v>16.86</v>
      </c>
      <c r="M1460" s="5">
        <f>I1460*J1460*(1-K1460)</f>
        <v>122.43</v>
      </c>
      <c r="N1460" s="5">
        <f>I1460*L1460</f>
        <v>50.58</v>
      </c>
      <c r="O1460" s="5">
        <f>M1460-N1460</f>
        <v>71.850000000000009</v>
      </c>
      <c r="P1460" s="2">
        <f>IFERROR(O1460/M1460,0)</f>
        <v>0.58686596422445481</v>
      </c>
      <c r="Q1460" s="4">
        <f>YEAR(SalesDataTable[[#This Row],[Order Date]])</f>
        <v>2026</v>
      </c>
      <c r="R1460" s="2" t="str">
        <f>"Q"&amp;ROUNDUP(MONTH(SalesDataTable[[#This Row],[Order Date]])/3,0)</f>
        <v>Q3</v>
      </c>
      <c r="S1460" s="3">
        <f>MONTH(SalesDataTable[[#This Row],[Order Date]])</f>
        <v>7</v>
      </c>
      <c r="T1460" s="2" t="str">
        <f>TEXT(SalesDataTable[[#This Row],[Order Date]],"mmm")</f>
        <v>Jul</v>
      </c>
    </row>
    <row r="1461" spans="1:20" ht="15.75" x14ac:dyDescent="0.25">
      <c r="A1461" s="9" t="s">
        <v>1300</v>
      </c>
      <c r="B1461" s="8">
        <v>46226</v>
      </c>
      <c r="C1461" s="7" t="s">
        <v>15</v>
      </c>
      <c r="D1461" s="7" t="s">
        <v>61</v>
      </c>
      <c r="E1461" s="7" t="s">
        <v>18</v>
      </c>
      <c r="F1461" s="7" t="s">
        <v>23</v>
      </c>
      <c r="G1461" s="7" t="s">
        <v>22</v>
      </c>
      <c r="H1461" s="7" t="s">
        <v>92</v>
      </c>
      <c r="I1461" s="3">
        <v>5</v>
      </c>
      <c r="J1461" s="5">
        <v>156.69</v>
      </c>
      <c r="K1461" s="6">
        <v>0</v>
      </c>
      <c r="L1461" s="5">
        <v>80.489999999999995</v>
      </c>
      <c r="M1461" s="5">
        <f>I1461*J1461*(1-K1461)</f>
        <v>783.45</v>
      </c>
      <c r="N1461" s="5">
        <f>I1461*L1461</f>
        <v>402.45</v>
      </c>
      <c r="O1461" s="5">
        <f>M1461-N1461</f>
        <v>381.00000000000006</v>
      </c>
      <c r="P1461" s="2">
        <f>IFERROR(O1461/M1461,0)</f>
        <v>0.48631054949262881</v>
      </c>
      <c r="Q1461" s="4">
        <f>YEAR(SalesDataTable[[#This Row],[Order Date]])</f>
        <v>2026</v>
      </c>
      <c r="R1461" s="2" t="str">
        <f>"Q"&amp;ROUNDUP(MONTH(SalesDataTable[[#This Row],[Order Date]])/3,0)</f>
        <v>Q3</v>
      </c>
      <c r="S1461" s="3">
        <f>MONTH(SalesDataTable[[#This Row],[Order Date]])</f>
        <v>7</v>
      </c>
      <c r="T1461" s="2" t="str">
        <f>TEXT(SalesDataTable[[#This Row],[Order Date]],"mmm")</f>
        <v>Jul</v>
      </c>
    </row>
    <row r="1462" spans="1:20" ht="15.75" x14ac:dyDescent="0.25">
      <c r="A1462" s="9" t="s">
        <v>1299</v>
      </c>
      <c r="B1462" s="8">
        <v>46226</v>
      </c>
      <c r="C1462" s="7" t="s">
        <v>9</v>
      </c>
      <c r="D1462" s="7" t="s">
        <v>30</v>
      </c>
      <c r="E1462" s="7" t="s">
        <v>18</v>
      </c>
      <c r="F1462" s="7" t="s">
        <v>23</v>
      </c>
      <c r="G1462" s="7" t="s">
        <v>29</v>
      </c>
      <c r="H1462" s="7" t="s">
        <v>88</v>
      </c>
      <c r="I1462" s="3">
        <v>1</v>
      </c>
      <c r="J1462" s="5">
        <v>168.59</v>
      </c>
      <c r="K1462" s="6">
        <v>0.1</v>
      </c>
      <c r="L1462" s="5">
        <v>88.8</v>
      </c>
      <c r="M1462" s="5">
        <f>I1462*J1462*(1-K1462)</f>
        <v>151.73099999999999</v>
      </c>
      <c r="N1462" s="5">
        <f>I1462*L1462</f>
        <v>88.8</v>
      </c>
      <c r="O1462" s="5">
        <f>M1462-N1462</f>
        <v>62.930999999999997</v>
      </c>
      <c r="P1462" s="2">
        <f>IFERROR(O1462/M1462,0)</f>
        <v>0.41475374181940405</v>
      </c>
      <c r="Q1462" s="4">
        <f>YEAR(SalesDataTable[[#This Row],[Order Date]])</f>
        <v>2026</v>
      </c>
      <c r="R1462" s="2" t="str">
        <f>"Q"&amp;ROUNDUP(MONTH(SalesDataTable[[#This Row],[Order Date]])/3,0)</f>
        <v>Q3</v>
      </c>
      <c r="S1462" s="3">
        <f>MONTH(SalesDataTable[[#This Row],[Order Date]])</f>
        <v>7</v>
      </c>
      <c r="T1462" s="2" t="str">
        <f>TEXT(SalesDataTable[[#This Row],[Order Date]],"mmm")</f>
        <v>Jul</v>
      </c>
    </row>
    <row r="1463" spans="1:20" ht="15.75" x14ac:dyDescent="0.25">
      <c r="A1463" s="9" t="s">
        <v>1298</v>
      </c>
      <c r="B1463" s="8">
        <v>46226</v>
      </c>
      <c r="C1463" s="7" t="s">
        <v>9</v>
      </c>
      <c r="D1463" s="7" t="s">
        <v>8</v>
      </c>
      <c r="E1463" s="7" t="s">
        <v>3</v>
      </c>
      <c r="F1463" s="7" t="s">
        <v>12</v>
      </c>
      <c r="G1463" s="7" t="s">
        <v>29</v>
      </c>
      <c r="H1463" s="7" t="s">
        <v>28</v>
      </c>
      <c r="I1463" s="3">
        <v>5</v>
      </c>
      <c r="J1463" s="5">
        <v>36.880000000000003</v>
      </c>
      <c r="K1463" s="6">
        <v>0.1</v>
      </c>
      <c r="L1463" s="5">
        <v>13.76</v>
      </c>
      <c r="M1463" s="5">
        <f>I1463*J1463*(1-K1463)</f>
        <v>165.96</v>
      </c>
      <c r="N1463" s="5">
        <f>I1463*L1463</f>
        <v>68.8</v>
      </c>
      <c r="O1463" s="5">
        <f>M1463-N1463</f>
        <v>97.160000000000011</v>
      </c>
      <c r="P1463" s="2">
        <f>IFERROR(O1463/M1463,0)</f>
        <v>0.58544227524704751</v>
      </c>
      <c r="Q1463" s="4">
        <f>YEAR(SalesDataTable[[#This Row],[Order Date]])</f>
        <v>2026</v>
      </c>
      <c r="R1463" s="2" t="str">
        <f>"Q"&amp;ROUNDUP(MONTH(SalesDataTable[[#This Row],[Order Date]])/3,0)</f>
        <v>Q3</v>
      </c>
      <c r="S1463" s="3">
        <f>MONTH(SalesDataTable[[#This Row],[Order Date]])</f>
        <v>7</v>
      </c>
      <c r="T1463" s="2" t="str">
        <f>TEXT(SalesDataTable[[#This Row],[Order Date]],"mmm")</f>
        <v>Jul</v>
      </c>
    </row>
    <row r="1464" spans="1:20" ht="15.75" x14ac:dyDescent="0.25">
      <c r="A1464" s="9" t="s">
        <v>1297</v>
      </c>
      <c r="B1464" s="8">
        <v>46227</v>
      </c>
      <c r="C1464" s="7" t="s">
        <v>42</v>
      </c>
      <c r="D1464" s="7" t="s">
        <v>95</v>
      </c>
      <c r="E1464" s="7" t="s">
        <v>60</v>
      </c>
      <c r="F1464" s="7" t="s">
        <v>12</v>
      </c>
      <c r="G1464" s="7" t="s">
        <v>29</v>
      </c>
      <c r="H1464" s="7" t="s">
        <v>72</v>
      </c>
      <c r="I1464" s="3">
        <v>8</v>
      </c>
      <c r="J1464" s="5">
        <v>136.13</v>
      </c>
      <c r="K1464" s="6">
        <v>0.1</v>
      </c>
      <c r="L1464" s="5">
        <v>66.55</v>
      </c>
      <c r="M1464" s="5">
        <f>I1464*J1464*(1-K1464)</f>
        <v>980.13599999999997</v>
      </c>
      <c r="N1464" s="5">
        <f>I1464*L1464</f>
        <v>532.4</v>
      </c>
      <c r="O1464" s="5">
        <f>M1464-N1464</f>
        <v>447.73599999999999</v>
      </c>
      <c r="P1464" s="2">
        <f>IFERROR(O1464/M1464,0)</f>
        <v>0.45681007533648393</v>
      </c>
      <c r="Q1464" s="4">
        <f>YEAR(SalesDataTable[[#This Row],[Order Date]])</f>
        <v>2026</v>
      </c>
      <c r="R1464" s="2" t="str">
        <f>"Q"&amp;ROUNDUP(MONTH(SalesDataTable[[#This Row],[Order Date]])/3,0)</f>
        <v>Q3</v>
      </c>
      <c r="S1464" s="3">
        <f>MONTH(SalesDataTable[[#This Row],[Order Date]])</f>
        <v>7</v>
      </c>
      <c r="T1464" s="2" t="str">
        <f>TEXT(SalesDataTable[[#This Row],[Order Date]],"mmm")</f>
        <v>Jul</v>
      </c>
    </row>
    <row r="1465" spans="1:20" ht="15.75" x14ac:dyDescent="0.25">
      <c r="A1465" s="9" t="s">
        <v>1296</v>
      </c>
      <c r="B1465" s="8">
        <v>46227</v>
      </c>
      <c r="C1465" s="7" t="s">
        <v>9</v>
      </c>
      <c r="D1465" s="7" t="s">
        <v>47</v>
      </c>
      <c r="E1465" s="7" t="s">
        <v>18</v>
      </c>
      <c r="F1465" s="7" t="s">
        <v>23</v>
      </c>
      <c r="G1465" s="7" t="s">
        <v>1</v>
      </c>
      <c r="H1465" s="7" t="s">
        <v>17</v>
      </c>
      <c r="I1465" s="3">
        <v>2</v>
      </c>
      <c r="J1465" s="5">
        <v>40.479999999999997</v>
      </c>
      <c r="K1465" s="6">
        <v>0.05</v>
      </c>
      <c r="L1465" s="5">
        <v>16.93</v>
      </c>
      <c r="M1465" s="5">
        <f>I1465*J1465*(1-K1465)</f>
        <v>76.911999999999992</v>
      </c>
      <c r="N1465" s="5">
        <f>I1465*L1465</f>
        <v>33.86</v>
      </c>
      <c r="O1465" s="5">
        <f>M1465-N1465</f>
        <v>43.051999999999992</v>
      </c>
      <c r="P1465" s="2">
        <f>IFERROR(O1465/M1465,0)</f>
        <v>0.5597566049511129</v>
      </c>
      <c r="Q1465" s="4">
        <f>YEAR(SalesDataTable[[#This Row],[Order Date]])</f>
        <v>2026</v>
      </c>
      <c r="R1465" s="2" t="str">
        <f>"Q"&amp;ROUNDUP(MONTH(SalesDataTable[[#This Row],[Order Date]])/3,0)</f>
        <v>Q3</v>
      </c>
      <c r="S1465" s="3">
        <f>MONTH(SalesDataTable[[#This Row],[Order Date]])</f>
        <v>7</v>
      </c>
      <c r="T1465" s="2" t="str">
        <f>TEXT(SalesDataTable[[#This Row],[Order Date]],"mmm")</f>
        <v>Jul</v>
      </c>
    </row>
    <row r="1466" spans="1:20" ht="15.75" x14ac:dyDescent="0.25">
      <c r="A1466" s="9" t="s">
        <v>1295</v>
      </c>
      <c r="B1466" s="8">
        <v>46227</v>
      </c>
      <c r="C1466" s="7" t="s">
        <v>42</v>
      </c>
      <c r="D1466" s="7" t="s">
        <v>95</v>
      </c>
      <c r="E1466" s="7" t="s">
        <v>3</v>
      </c>
      <c r="F1466" s="7" t="s">
        <v>2</v>
      </c>
      <c r="G1466" s="7" t="s">
        <v>1</v>
      </c>
      <c r="H1466" s="7" t="s">
        <v>0</v>
      </c>
      <c r="I1466" s="3">
        <v>4</v>
      </c>
      <c r="J1466" s="5">
        <v>50.09</v>
      </c>
      <c r="K1466" s="6">
        <v>0</v>
      </c>
      <c r="L1466" s="5">
        <v>22.11</v>
      </c>
      <c r="M1466" s="5">
        <f>I1466*J1466*(1-K1466)</f>
        <v>200.36</v>
      </c>
      <c r="N1466" s="5">
        <f>I1466*L1466</f>
        <v>88.44</v>
      </c>
      <c r="O1466" s="5">
        <f>M1466-N1466</f>
        <v>111.92000000000002</v>
      </c>
      <c r="P1466" s="2">
        <f>IFERROR(O1466/M1466,0)</f>
        <v>0.55859452984627678</v>
      </c>
      <c r="Q1466" s="4">
        <f>YEAR(SalesDataTable[[#This Row],[Order Date]])</f>
        <v>2026</v>
      </c>
      <c r="R1466" s="2" t="str">
        <f>"Q"&amp;ROUNDUP(MONTH(SalesDataTable[[#This Row],[Order Date]])/3,0)</f>
        <v>Q3</v>
      </c>
      <c r="S1466" s="3">
        <f>MONTH(SalesDataTable[[#This Row],[Order Date]])</f>
        <v>7</v>
      </c>
      <c r="T1466" s="2" t="str">
        <f>TEXT(SalesDataTable[[#This Row],[Order Date]],"mmm")</f>
        <v>Jul</v>
      </c>
    </row>
    <row r="1467" spans="1:20" ht="15.75" x14ac:dyDescent="0.25">
      <c r="A1467" s="9" t="s">
        <v>1294</v>
      </c>
      <c r="B1467" s="8">
        <v>46227</v>
      </c>
      <c r="C1467" s="7" t="s">
        <v>15</v>
      </c>
      <c r="D1467" s="7" t="s">
        <v>61</v>
      </c>
      <c r="E1467" s="7" t="s">
        <v>3</v>
      </c>
      <c r="F1467" s="7" t="s">
        <v>23</v>
      </c>
      <c r="G1467" s="7" t="s">
        <v>22</v>
      </c>
      <c r="H1467" s="7" t="s">
        <v>92</v>
      </c>
      <c r="I1467" s="3">
        <v>1</v>
      </c>
      <c r="J1467" s="5">
        <v>156.54</v>
      </c>
      <c r="K1467" s="6">
        <v>0.1</v>
      </c>
      <c r="L1467" s="5">
        <v>77.38</v>
      </c>
      <c r="M1467" s="5">
        <f>I1467*J1467*(1-K1467)</f>
        <v>140.886</v>
      </c>
      <c r="N1467" s="5">
        <f>I1467*L1467</f>
        <v>77.38</v>
      </c>
      <c r="O1467" s="5">
        <f>M1467-N1467</f>
        <v>63.506</v>
      </c>
      <c r="P1467" s="2">
        <f>IFERROR(O1467/M1467,0)</f>
        <v>0.4507616086765186</v>
      </c>
      <c r="Q1467" s="4">
        <f>YEAR(SalesDataTable[[#This Row],[Order Date]])</f>
        <v>2026</v>
      </c>
      <c r="R1467" s="2" t="str">
        <f>"Q"&amp;ROUNDUP(MONTH(SalesDataTable[[#This Row],[Order Date]])/3,0)</f>
        <v>Q3</v>
      </c>
      <c r="S1467" s="3">
        <f>MONTH(SalesDataTable[[#This Row],[Order Date]])</f>
        <v>7</v>
      </c>
      <c r="T1467" s="2" t="str">
        <f>TEXT(SalesDataTable[[#This Row],[Order Date]],"mmm")</f>
        <v>Jul</v>
      </c>
    </row>
    <row r="1468" spans="1:20" ht="15.75" x14ac:dyDescent="0.25">
      <c r="A1468" s="9" t="s">
        <v>1293</v>
      </c>
      <c r="B1468" s="8">
        <v>46227</v>
      </c>
      <c r="C1468" s="7" t="s">
        <v>9</v>
      </c>
      <c r="D1468" s="7" t="s">
        <v>30</v>
      </c>
      <c r="E1468" s="7" t="s">
        <v>13</v>
      </c>
      <c r="F1468" s="7" t="s">
        <v>23</v>
      </c>
      <c r="G1468" s="7" t="s">
        <v>22</v>
      </c>
      <c r="H1468" s="7" t="s">
        <v>92</v>
      </c>
      <c r="I1468" s="3">
        <v>1</v>
      </c>
      <c r="J1468" s="5">
        <v>152.1</v>
      </c>
      <c r="K1468" s="6">
        <v>0.1</v>
      </c>
      <c r="L1468" s="5">
        <v>80.459999999999994</v>
      </c>
      <c r="M1468" s="5">
        <f>I1468*J1468*(1-K1468)</f>
        <v>136.88999999999999</v>
      </c>
      <c r="N1468" s="5">
        <f>I1468*L1468</f>
        <v>80.459999999999994</v>
      </c>
      <c r="O1468" s="5">
        <f>M1468-N1468</f>
        <v>56.429999999999993</v>
      </c>
      <c r="P1468" s="2">
        <f>IFERROR(O1468/M1468,0)</f>
        <v>0.41222879684418146</v>
      </c>
      <c r="Q1468" s="4">
        <f>YEAR(SalesDataTable[[#This Row],[Order Date]])</f>
        <v>2026</v>
      </c>
      <c r="R1468" s="2" t="str">
        <f>"Q"&amp;ROUNDUP(MONTH(SalesDataTable[[#This Row],[Order Date]])/3,0)</f>
        <v>Q3</v>
      </c>
      <c r="S1468" s="3">
        <f>MONTH(SalesDataTable[[#This Row],[Order Date]])</f>
        <v>7</v>
      </c>
      <c r="T1468" s="2" t="str">
        <f>TEXT(SalesDataTable[[#This Row],[Order Date]],"mmm")</f>
        <v>Jul</v>
      </c>
    </row>
    <row r="1469" spans="1:20" ht="15.75" x14ac:dyDescent="0.25">
      <c r="A1469" s="9" t="s">
        <v>1292</v>
      </c>
      <c r="B1469" s="8">
        <v>46228</v>
      </c>
      <c r="C1469" s="7" t="s">
        <v>9</v>
      </c>
      <c r="D1469" s="7" t="s">
        <v>45</v>
      </c>
      <c r="E1469" s="7" t="s">
        <v>3</v>
      </c>
      <c r="F1469" s="7" t="s">
        <v>23</v>
      </c>
      <c r="G1469" s="7" t="s">
        <v>22</v>
      </c>
      <c r="H1469" s="7" t="s">
        <v>92</v>
      </c>
      <c r="I1469" s="3">
        <v>1</v>
      </c>
      <c r="J1469" s="5">
        <v>155.35</v>
      </c>
      <c r="K1469" s="6">
        <v>0</v>
      </c>
      <c r="L1469" s="5">
        <v>80.47</v>
      </c>
      <c r="M1469" s="5">
        <f>I1469*J1469*(1-K1469)</f>
        <v>155.35</v>
      </c>
      <c r="N1469" s="5">
        <f>I1469*L1469</f>
        <v>80.47</v>
      </c>
      <c r="O1469" s="5">
        <f>M1469-N1469</f>
        <v>74.88</v>
      </c>
      <c r="P1469" s="2">
        <f>IFERROR(O1469/M1469,0)</f>
        <v>0.48200836820083681</v>
      </c>
      <c r="Q1469" s="4">
        <f>YEAR(SalesDataTable[[#This Row],[Order Date]])</f>
        <v>2026</v>
      </c>
      <c r="R1469" s="2" t="str">
        <f>"Q"&amp;ROUNDUP(MONTH(SalesDataTable[[#This Row],[Order Date]])/3,0)</f>
        <v>Q3</v>
      </c>
      <c r="S1469" s="3">
        <f>MONTH(SalesDataTable[[#This Row],[Order Date]])</f>
        <v>7</v>
      </c>
      <c r="T1469" s="2" t="str">
        <f>TEXT(SalesDataTable[[#This Row],[Order Date]],"mmm")</f>
        <v>Jul</v>
      </c>
    </row>
    <row r="1470" spans="1:20" ht="15.75" x14ac:dyDescent="0.25">
      <c r="A1470" s="9" t="s">
        <v>1291</v>
      </c>
      <c r="B1470" s="8">
        <v>46228</v>
      </c>
      <c r="C1470" s="7" t="s">
        <v>5</v>
      </c>
      <c r="D1470" s="7" t="s">
        <v>114</v>
      </c>
      <c r="E1470" s="7" t="s">
        <v>18</v>
      </c>
      <c r="F1470" s="7" t="s">
        <v>2</v>
      </c>
      <c r="G1470" s="7" t="s">
        <v>1</v>
      </c>
      <c r="H1470" s="7" t="s">
        <v>11</v>
      </c>
      <c r="I1470" s="3">
        <v>1</v>
      </c>
      <c r="J1470" s="5">
        <v>81.13</v>
      </c>
      <c r="K1470" s="6">
        <v>0.05</v>
      </c>
      <c r="L1470" s="5">
        <v>42.41</v>
      </c>
      <c r="M1470" s="5">
        <f>I1470*J1470*(1-K1470)</f>
        <v>77.073499999999996</v>
      </c>
      <c r="N1470" s="5">
        <f>I1470*L1470</f>
        <v>42.41</v>
      </c>
      <c r="O1470" s="5">
        <f>M1470-N1470</f>
        <v>34.663499999999999</v>
      </c>
      <c r="P1470" s="2">
        <f>IFERROR(O1470/M1470,0)</f>
        <v>0.44974602165465433</v>
      </c>
      <c r="Q1470" s="4">
        <f>YEAR(SalesDataTable[[#This Row],[Order Date]])</f>
        <v>2026</v>
      </c>
      <c r="R1470" s="2" t="str">
        <f>"Q"&amp;ROUNDUP(MONTH(SalesDataTable[[#This Row],[Order Date]])/3,0)</f>
        <v>Q3</v>
      </c>
      <c r="S1470" s="3">
        <f>MONTH(SalesDataTable[[#This Row],[Order Date]])</f>
        <v>7</v>
      </c>
      <c r="T1470" s="2" t="str">
        <f>TEXT(SalesDataTable[[#This Row],[Order Date]],"mmm")</f>
        <v>Jul</v>
      </c>
    </row>
    <row r="1471" spans="1:20" ht="15.75" x14ac:dyDescent="0.25">
      <c r="A1471" s="9" t="s">
        <v>1290</v>
      </c>
      <c r="B1471" s="8">
        <v>46228</v>
      </c>
      <c r="C1471" s="7" t="s">
        <v>9</v>
      </c>
      <c r="D1471" s="7" t="s">
        <v>45</v>
      </c>
      <c r="E1471" s="7" t="s">
        <v>3</v>
      </c>
      <c r="F1471" s="7" t="s">
        <v>2</v>
      </c>
      <c r="G1471" s="7" t="s">
        <v>22</v>
      </c>
      <c r="H1471" s="7" t="s">
        <v>37</v>
      </c>
      <c r="I1471" s="3">
        <v>1</v>
      </c>
      <c r="J1471" s="5">
        <v>145.87</v>
      </c>
      <c r="K1471" s="6">
        <v>0</v>
      </c>
      <c r="L1471" s="5">
        <v>81.430000000000007</v>
      </c>
      <c r="M1471" s="5">
        <f>I1471*J1471*(1-K1471)</f>
        <v>145.87</v>
      </c>
      <c r="N1471" s="5">
        <f>I1471*L1471</f>
        <v>81.430000000000007</v>
      </c>
      <c r="O1471" s="5">
        <f>M1471-N1471</f>
        <v>64.44</v>
      </c>
      <c r="P1471" s="2">
        <f>IFERROR(O1471/M1471,0)</f>
        <v>0.44176321382052508</v>
      </c>
      <c r="Q1471" s="4">
        <f>YEAR(SalesDataTable[[#This Row],[Order Date]])</f>
        <v>2026</v>
      </c>
      <c r="R1471" s="2" t="str">
        <f>"Q"&amp;ROUNDUP(MONTH(SalesDataTable[[#This Row],[Order Date]])/3,0)</f>
        <v>Q3</v>
      </c>
      <c r="S1471" s="3">
        <f>MONTH(SalesDataTable[[#This Row],[Order Date]])</f>
        <v>7</v>
      </c>
      <c r="T1471" s="2" t="str">
        <f>TEXT(SalesDataTable[[#This Row],[Order Date]],"mmm")</f>
        <v>Jul</v>
      </c>
    </row>
    <row r="1472" spans="1:20" ht="15.75" x14ac:dyDescent="0.25">
      <c r="A1472" s="9" t="s">
        <v>1289</v>
      </c>
      <c r="B1472" s="8">
        <v>46228</v>
      </c>
      <c r="C1472" s="7" t="s">
        <v>9</v>
      </c>
      <c r="D1472" s="7" t="s">
        <v>8</v>
      </c>
      <c r="E1472" s="7" t="s">
        <v>3</v>
      </c>
      <c r="F1472" s="7" t="s">
        <v>2</v>
      </c>
      <c r="G1472" s="7" t="s">
        <v>22</v>
      </c>
      <c r="H1472" s="7" t="s">
        <v>92</v>
      </c>
      <c r="I1472" s="3">
        <v>6</v>
      </c>
      <c r="J1472" s="5">
        <v>151.88999999999999</v>
      </c>
      <c r="K1472" s="6">
        <v>0.15</v>
      </c>
      <c r="L1472" s="5">
        <v>76.83</v>
      </c>
      <c r="M1472" s="5">
        <f>I1472*J1472*(1-K1472)</f>
        <v>774.6389999999999</v>
      </c>
      <c r="N1472" s="5">
        <f>I1472*L1472</f>
        <v>460.98</v>
      </c>
      <c r="O1472" s="5">
        <f>M1472-N1472</f>
        <v>313.65899999999988</v>
      </c>
      <c r="P1472" s="2">
        <f>IFERROR(O1472/M1472,0)</f>
        <v>0.40490989996630677</v>
      </c>
      <c r="Q1472" s="4">
        <f>YEAR(SalesDataTable[[#This Row],[Order Date]])</f>
        <v>2026</v>
      </c>
      <c r="R1472" s="2" t="str">
        <f>"Q"&amp;ROUNDUP(MONTH(SalesDataTable[[#This Row],[Order Date]])/3,0)</f>
        <v>Q3</v>
      </c>
      <c r="S1472" s="3">
        <f>MONTH(SalesDataTable[[#This Row],[Order Date]])</f>
        <v>7</v>
      </c>
      <c r="T1472" s="2" t="str">
        <f>TEXT(SalesDataTable[[#This Row],[Order Date]],"mmm")</f>
        <v>Jul</v>
      </c>
    </row>
    <row r="1473" spans="1:20" ht="15.75" x14ac:dyDescent="0.25">
      <c r="A1473" s="9" t="s">
        <v>1288</v>
      </c>
      <c r="B1473" s="8">
        <v>46228</v>
      </c>
      <c r="C1473" s="7" t="s">
        <v>5</v>
      </c>
      <c r="D1473" s="7" t="s">
        <v>4</v>
      </c>
      <c r="E1473" s="7" t="s">
        <v>3</v>
      </c>
      <c r="F1473" s="7" t="s">
        <v>2</v>
      </c>
      <c r="G1473" s="7" t="s">
        <v>34</v>
      </c>
      <c r="H1473" s="7" t="s">
        <v>83</v>
      </c>
      <c r="I1473" s="3">
        <v>2</v>
      </c>
      <c r="J1473" s="5">
        <v>41.14</v>
      </c>
      <c r="K1473" s="6">
        <v>0.1</v>
      </c>
      <c r="L1473" s="5">
        <v>14.84</v>
      </c>
      <c r="M1473" s="5">
        <f>I1473*J1473*(1-K1473)</f>
        <v>74.052000000000007</v>
      </c>
      <c r="N1473" s="5">
        <f>I1473*L1473</f>
        <v>29.68</v>
      </c>
      <c r="O1473" s="5">
        <f>M1473-N1473</f>
        <v>44.372000000000007</v>
      </c>
      <c r="P1473" s="2">
        <f>IFERROR(O1473/M1473,0)</f>
        <v>0.59920056176740677</v>
      </c>
      <c r="Q1473" s="4">
        <f>YEAR(SalesDataTable[[#This Row],[Order Date]])</f>
        <v>2026</v>
      </c>
      <c r="R1473" s="2" t="str">
        <f>"Q"&amp;ROUNDUP(MONTH(SalesDataTable[[#This Row],[Order Date]])/3,0)</f>
        <v>Q3</v>
      </c>
      <c r="S1473" s="3">
        <f>MONTH(SalesDataTable[[#This Row],[Order Date]])</f>
        <v>7</v>
      </c>
      <c r="T1473" s="2" t="str">
        <f>TEXT(SalesDataTable[[#This Row],[Order Date]],"mmm")</f>
        <v>Jul</v>
      </c>
    </row>
    <row r="1474" spans="1:20" ht="15.75" x14ac:dyDescent="0.25">
      <c r="A1474" s="9" t="s">
        <v>1287</v>
      </c>
      <c r="B1474" s="8">
        <v>46228</v>
      </c>
      <c r="C1474" s="7" t="s">
        <v>15</v>
      </c>
      <c r="D1474" s="7" t="s">
        <v>51</v>
      </c>
      <c r="E1474" s="7" t="s">
        <v>13</v>
      </c>
      <c r="F1474" s="7" t="s">
        <v>23</v>
      </c>
      <c r="G1474" s="7" t="s">
        <v>1</v>
      </c>
      <c r="H1474" s="7" t="s">
        <v>0</v>
      </c>
      <c r="I1474" s="3">
        <v>1</v>
      </c>
      <c r="J1474" s="5">
        <v>49.5</v>
      </c>
      <c r="K1474" s="6">
        <v>0</v>
      </c>
      <c r="L1474" s="5">
        <v>21.83</v>
      </c>
      <c r="M1474" s="5">
        <f>I1474*J1474*(1-K1474)</f>
        <v>49.5</v>
      </c>
      <c r="N1474" s="5">
        <f>I1474*L1474</f>
        <v>21.83</v>
      </c>
      <c r="O1474" s="5">
        <f>M1474-N1474</f>
        <v>27.67</v>
      </c>
      <c r="P1474" s="2">
        <f>IFERROR(O1474/M1474,0)</f>
        <v>0.55898989898989904</v>
      </c>
      <c r="Q1474" s="4">
        <f>YEAR(SalesDataTable[[#This Row],[Order Date]])</f>
        <v>2026</v>
      </c>
      <c r="R1474" s="2" t="str">
        <f>"Q"&amp;ROUNDUP(MONTH(SalesDataTable[[#This Row],[Order Date]])/3,0)</f>
        <v>Q3</v>
      </c>
      <c r="S1474" s="3">
        <f>MONTH(SalesDataTable[[#This Row],[Order Date]])</f>
        <v>7</v>
      </c>
      <c r="T1474" s="2" t="str">
        <f>TEXT(SalesDataTable[[#This Row],[Order Date]],"mmm")</f>
        <v>Jul</v>
      </c>
    </row>
    <row r="1475" spans="1:20" ht="15.75" x14ac:dyDescent="0.25">
      <c r="A1475" s="9" t="s">
        <v>1286</v>
      </c>
      <c r="B1475" s="8">
        <v>46228</v>
      </c>
      <c r="C1475" s="7" t="s">
        <v>15</v>
      </c>
      <c r="D1475" s="7" t="s">
        <v>14</v>
      </c>
      <c r="E1475" s="7" t="s">
        <v>3</v>
      </c>
      <c r="F1475" s="7" t="s">
        <v>2</v>
      </c>
      <c r="G1475" s="7" t="s">
        <v>29</v>
      </c>
      <c r="H1475" s="7" t="s">
        <v>39</v>
      </c>
      <c r="I1475" s="3">
        <v>2</v>
      </c>
      <c r="J1475" s="5">
        <v>46.48</v>
      </c>
      <c r="K1475" s="6">
        <v>0.05</v>
      </c>
      <c r="L1475" s="5">
        <v>18.760000000000002</v>
      </c>
      <c r="M1475" s="5">
        <f>I1475*J1475*(1-K1475)</f>
        <v>88.311999999999983</v>
      </c>
      <c r="N1475" s="5">
        <f>I1475*L1475</f>
        <v>37.520000000000003</v>
      </c>
      <c r="O1475" s="5">
        <f>M1475-N1475</f>
        <v>50.79199999999998</v>
      </c>
      <c r="P1475" s="2">
        <f>IFERROR(O1475/M1475,0)</f>
        <v>0.57514267596702584</v>
      </c>
      <c r="Q1475" s="4">
        <f>YEAR(SalesDataTable[[#This Row],[Order Date]])</f>
        <v>2026</v>
      </c>
      <c r="R1475" s="2" t="str">
        <f>"Q"&amp;ROUNDUP(MONTH(SalesDataTable[[#This Row],[Order Date]])/3,0)</f>
        <v>Q3</v>
      </c>
      <c r="S1475" s="3">
        <f>MONTH(SalesDataTable[[#This Row],[Order Date]])</f>
        <v>7</v>
      </c>
      <c r="T1475" s="2" t="str">
        <f>TEXT(SalesDataTable[[#This Row],[Order Date]],"mmm")</f>
        <v>Jul</v>
      </c>
    </row>
    <row r="1476" spans="1:20" ht="15.75" x14ac:dyDescent="0.25">
      <c r="A1476" s="9" t="s">
        <v>1285</v>
      </c>
      <c r="B1476" s="8">
        <v>46228</v>
      </c>
      <c r="C1476" s="7" t="s">
        <v>5</v>
      </c>
      <c r="D1476" s="7" t="s">
        <v>66</v>
      </c>
      <c r="E1476" s="7" t="s">
        <v>18</v>
      </c>
      <c r="F1476" s="7" t="s">
        <v>23</v>
      </c>
      <c r="G1476" s="7" t="s">
        <v>29</v>
      </c>
      <c r="H1476" s="7" t="s">
        <v>28</v>
      </c>
      <c r="I1476" s="3">
        <v>1</v>
      </c>
      <c r="J1476" s="5">
        <v>36.909999999999997</v>
      </c>
      <c r="K1476" s="6">
        <v>0</v>
      </c>
      <c r="L1476" s="5">
        <v>13.56</v>
      </c>
      <c r="M1476" s="5">
        <f>I1476*J1476*(1-K1476)</f>
        <v>36.909999999999997</v>
      </c>
      <c r="N1476" s="5">
        <f>I1476*L1476</f>
        <v>13.56</v>
      </c>
      <c r="O1476" s="5">
        <f>M1476-N1476</f>
        <v>23.349999999999994</v>
      </c>
      <c r="P1476" s="2">
        <f>IFERROR(O1476/M1476,0)</f>
        <v>0.63261988620969922</v>
      </c>
      <c r="Q1476" s="4">
        <f>YEAR(SalesDataTable[[#This Row],[Order Date]])</f>
        <v>2026</v>
      </c>
      <c r="R1476" s="2" t="str">
        <f>"Q"&amp;ROUNDUP(MONTH(SalesDataTable[[#This Row],[Order Date]])/3,0)</f>
        <v>Q3</v>
      </c>
      <c r="S1476" s="3">
        <f>MONTH(SalesDataTable[[#This Row],[Order Date]])</f>
        <v>7</v>
      </c>
      <c r="T1476" s="2" t="str">
        <f>TEXT(SalesDataTable[[#This Row],[Order Date]],"mmm")</f>
        <v>Jul</v>
      </c>
    </row>
    <row r="1477" spans="1:20" ht="15.75" x14ac:dyDescent="0.25">
      <c r="A1477" s="9" t="s">
        <v>1284</v>
      </c>
      <c r="B1477" s="8">
        <v>46228</v>
      </c>
      <c r="C1477" s="7" t="s">
        <v>42</v>
      </c>
      <c r="D1477" s="7" t="s">
        <v>95</v>
      </c>
      <c r="E1477" s="7" t="s">
        <v>3</v>
      </c>
      <c r="F1477" s="7" t="s">
        <v>23</v>
      </c>
      <c r="G1477" s="7" t="s">
        <v>29</v>
      </c>
      <c r="H1477" s="7" t="s">
        <v>28</v>
      </c>
      <c r="I1477" s="3">
        <v>1</v>
      </c>
      <c r="J1477" s="5">
        <v>35.6</v>
      </c>
      <c r="K1477" s="6">
        <v>0</v>
      </c>
      <c r="L1477" s="5">
        <v>13.91</v>
      </c>
      <c r="M1477" s="5">
        <f>I1477*J1477*(1-K1477)</f>
        <v>35.6</v>
      </c>
      <c r="N1477" s="5">
        <f>I1477*L1477</f>
        <v>13.91</v>
      </c>
      <c r="O1477" s="5">
        <f>M1477-N1477</f>
        <v>21.69</v>
      </c>
      <c r="P1477" s="2">
        <f>IFERROR(O1477/M1477,0)</f>
        <v>0.60926966292134832</v>
      </c>
      <c r="Q1477" s="4">
        <f>YEAR(SalesDataTable[[#This Row],[Order Date]])</f>
        <v>2026</v>
      </c>
      <c r="R1477" s="2" t="str">
        <f>"Q"&amp;ROUNDUP(MONTH(SalesDataTable[[#This Row],[Order Date]])/3,0)</f>
        <v>Q3</v>
      </c>
      <c r="S1477" s="3">
        <f>MONTH(SalesDataTable[[#This Row],[Order Date]])</f>
        <v>7</v>
      </c>
      <c r="T1477" s="2" t="str">
        <f>TEXT(SalesDataTable[[#This Row],[Order Date]],"mmm")</f>
        <v>Jul</v>
      </c>
    </row>
    <row r="1478" spans="1:20" ht="15.75" x14ac:dyDescent="0.25">
      <c r="A1478" s="9" t="s">
        <v>1283</v>
      </c>
      <c r="B1478" s="8">
        <v>46228</v>
      </c>
      <c r="C1478" s="7" t="s">
        <v>9</v>
      </c>
      <c r="D1478" s="7" t="s">
        <v>45</v>
      </c>
      <c r="E1478" s="7" t="s">
        <v>13</v>
      </c>
      <c r="F1478" s="7" t="s">
        <v>2</v>
      </c>
      <c r="G1478" s="7" t="s">
        <v>1</v>
      </c>
      <c r="H1478" s="7" t="s">
        <v>11</v>
      </c>
      <c r="I1478" s="3">
        <v>2</v>
      </c>
      <c r="J1478" s="5">
        <v>80.25</v>
      </c>
      <c r="K1478" s="6">
        <v>0.05</v>
      </c>
      <c r="L1478" s="5">
        <v>42.39</v>
      </c>
      <c r="M1478" s="5">
        <f>I1478*J1478*(1-K1478)</f>
        <v>152.47499999999999</v>
      </c>
      <c r="N1478" s="5">
        <f>I1478*L1478</f>
        <v>84.78</v>
      </c>
      <c r="O1478" s="5">
        <f>M1478-N1478</f>
        <v>67.694999999999993</v>
      </c>
      <c r="P1478" s="2">
        <f>IFERROR(O1478/M1478,0)</f>
        <v>0.44397442203639936</v>
      </c>
      <c r="Q1478" s="4">
        <f>YEAR(SalesDataTable[[#This Row],[Order Date]])</f>
        <v>2026</v>
      </c>
      <c r="R1478" s="2" t="str">
        <f>"Q"&amp;ROUNDUP(MONTH(SalesDataTable[[#This Row],[Order Date]])/3,0)</f>
        <v>Q3</v>
      </c>
      <c r="S1478" s="3">
        <f>MONTH(SalesDataTable[[#This Row],[Order Date]])</f>
        <v>7</v>
      </c>
      <c r="T1478" s="2" t="str">
        <f>TEXT(SalesDataTable[[#This Row],[Order Date]],"mmm")</f>
        <v>Jul</v>
      </c>
    </row>
    <row r="1479" spans="1:20" ht="15.75" x14ac:dyDescent="0.25">
      <c r="A1479" s="9" t="s">
        <v>1282</v>
      </c>
      <c r="B1479" s="8">
        <v>46228</v>
      </c>
      <c r="C1479" s="7" t="s">
        <v>42</v>
      </c>
      <c r="D1479" s="7" t="s">
        <v>95</v>
      </c>
      <c r="E1479" s="7" t="s">
        <v>18</v>
      </c>
      <c r="F1479" s="7" t="s">
        <v>23</v>
      </c>
      <c r="G1479" s="7" t="s">
        <v>29</v>
      </c>
      <c r="H1479" s="7" t="s">
        <v>39</v>
      </c>
      <c r="I1479" s="3">
        <v>2</v>
      </c>
      <c r="J1479" s="5">
        <v>47.52</v>
      </c>
      <c r="K1479" s="6">
        <v>0.1</v>
      </c>
      <c r="L1479" s="5">
        <v>17.86</v>
      </c>
      <c r="M1479" s="5">
        <f>I1479*J1479*(1-K1479)</f>
        <v>85.536000000000001</v>
      </c>
      <c r="N1479" s="5">
        <f>I1479*L1479</f>
        <v>35.72</v>
      </c>
      <c r="O1479" s="5">
        <f>M1479-N1479</f>
        <v>49.816000000000003</v>
      </c>
      <c r="P1479" s="2">
        <f>IFERROR(O1479/M1479,0)</f>
        <v>0.58239805462027683</v>
      </c>
      <c r="Q1479" s="4">
        <f>YEAR(SalesDataTable[[#This Row],[Order Date]])</f>
        <v>2026</v>
      </c>
      <c r="R1479" s="2" t="str">
        <f>"Q"&amp;ROUNDUP(MONTH(SalesDataTable[[#This Row],[Order Date]])/3,0)</f>
        <v>Q3</v>
      </c>
      <c r="S1479" s="3">
        <f>MONTH(SalesDataTable[[#This Row],[Order Date]])</f>
        <v>7</v>
      </c>
      <c r="T1479" s="2" t="str">
        <f>TEXT(SalesDataTable[[#This Row],[Order Date]],"mmm")</f>
        <v>Jul</v>
      </c>
    </row>
    <row r="1480" spans="1:20" ht="15.75" x14ac:dyDescent="0.25">
      <c r="A1480" s="9" t="s">
        <v>1281</v>
      </c>
      <c r="B1480" s="8">
        <v>46228</v>
      </c>
      <c r="C1480" s="7" t="s">
        <v>15</v>
      </c>
      <c r="D1480" s="7" t="s">
        <v>19</v>
      </c>
      <c r="E1480" s="7" t="s">
        <v>3</v>
      </c>
      <c r="F1480" s="7" t="s">
        <v>2</v>
      </c>
      <c r="G1480" s="7" t="s">
        <v>29</v>
      </c>
      <c r="H1480" s="7" t="s">
        <v>88</v>
      </c>
      <c r="I1480" s="3">
        <v>2</v>
      </c>
      <c r="J1480" s="5">
        <v>164.58</v>
      </c>
      <c r="K1480" s="6">
        <v>0.1</v>
      </c>
      <c r="L1480" s="5">
        <v>86.55</v>
      </c>
      <c r="M1480" s="5">
        <f>I1480*J1480*(1-K1480)</f>
        <v>296.24400000000003</v>
      </c>
      <c r="N1480" s="5">
        <f>I1480*L1480</f>
        <v>173.1</v>
      </c>
      <c r="O1480" s="5">
        <f>M1480-N1480</f>
        <v>123.14400000000003</v>
      </c>
      <c r="P1480" s="2">
        <f>IFERROR(O1480/M1480,0)</f>
        <v>0.41568436829100341</v>
      </c>
      <c r="Q1480" s="4">
        <f>YEAR(SalesDataTable[[#This Row],[Order Date]])</f>
        <v>2026</v>
      </c>
      <c r="R1480" s="2" t="str">
        <f>"Q"&amp;ROUNDUP(MONTH(SalesDataTable[[#This Row],[Order Date]])/3,0)</f>
        <v>Q3</v>
      </c>
      <c r="S1480" s="3">
        <f>MONTH(SalesDataTable[[#This Row],[Order Date]])</f>
        <v>7</v>
      </c>
      <c r="T1480" s="2" t="str">
        <f>TEXT(SalesDataTable[[#This Row],[Order Date]],"mmm")</f>
        <v>Jul</v>
      </c>
    </row>
    <row r="1481" spans="1:20" ht="15.75" x14ac:dyDescent="0.25">
      <c r="A1481" s="9" t="s">
        <v>1280</v>
      </c>
      <c r="B1481" s="8">
        <v>46229</v>
      </c>
      <c r="C1481" s="7" t="s">
        <v>42</v>
      </c>
      <c r="D1481" s="7" t="s">
        <v>119</v>
      </c>
      <c r="E1481" s="7" t="s">
        <v>3</v>
      </c>
      <c r="F1481" s="7" t="s">
        <v>2</v>
      </c>
      <c r="G1481" s="7" t="s">
        <v>1</v>
      </c>
      <c r="H1481" s="7" t="s">
        <v>17</v>
      </c>
      <c r="I1481" s="3">
        <v>1</v>
      </c>
      <c r="J1481" s="5">
        <v>39.99</v>
      </c>
      <c r="K1481" s="6">
        <v>0.05</v>
      </c>
      <c r="L1481" s="5">
        <v>16.739999999999998</v>
      </c>
      <c r="M1481" s="5">
        <f>I1481*J1481*(1-K1481)</f>
        <v>37.990499999999997</v>
      </c>
      <c r="N1481" s="5">
        <f>I1481*L1481</f>
        <v>16.739999999999998</v>
      </c>
      <c r="O1481" s="5">
        <f>M1481-N1481</f>
        <v>21.250499999999999</v>
      </c>
      <c r="P1481" s="2">
        <f>IFERROR(O1481/M1481,0)</f>
        <v>0.55936352509179932</v>
      </c>
      <c r="Q1481" s="4">
        <f>YEAR(SalesDataTable[[#This Row],[Order Date]])</f>
        <v>2026</v>
      </c>
      <c r="R1481" s="2" t="str">
        <f>"Q"&amp;ROUNDUP(MONTH(SalesDataTable[[#This Row],[Order Date]])/3,0)</f>
        <v>Q3</v>
      </c>
      <c r="S1481" s="3">
        <f>MONTH(SalesDataTable[[#This Row],[Order Date]])</f>
        <v>7</v>
      </c>
      <c r="T1481" s="2" t="str">
        <f>TEXT(SalesDataTable[[#This Row],[Order Date]],"mmm")</f>
        <v>Jul</v>
      </c>
    </row>
    <row r="1482" spans="1:20" ht="15.75" x14ac:dyDescent="0.25">
      <c r="A1482" s="9" t="s">
        <v>1279</v>
      </c>
      <c r="B1482" s="8">
        <v>46229</v>
      </c>
      <c r="C1482" s="7" t="s">
        <v>9</v>
      </c>
      <c r="D1482" s="7" t="s">
        <v>8</v>
      </c>
      <c r="E1482" s="7" t="s">
        <v>13</v>
      </c>
      <c r="F1482" s="7" t="s">
        <v>2</v>
      </c>
      <c r="G1482" s="7" t="s">
        <v>22</v>
      </c>
      <c r="H1482" s="7" t="s">
        <v>37</v>
      </c>
      <c r="I1482" s="3">
        <v>1</v>
      </c>
      <c r="J1482" s="5">
        <v>140.44</v>
      </c>
      <c r="K1482" s="6">
        <v>0</v>
      </c>
      <c r="L1482" s="5">
        <v>77.08</v>
      </c>
      <c r="M1482" s="5">
        <f>I1482*J1482*(1-K1482)</f>
        <v>140.44</v>
      </c>
      <c r="N1482" s="5">
        <f>I1482*L1482</f>
        <v>77.08</v>
      </c>
      <c r="O1482" s="5">
        <f>M1482-N1482</f>
        <v>63.36</v>
      </c>
      <c r="P1482" s="2">
        <f>IFERROR(O1482/M1482,0)</f>
        <v>0.45115351751637711</v>
      </c>
      <c r="Q1482" s="4">
        <f>YEAR(SalesDataTable[[#This Row],[Order Date]])</f>
        <v>2026</v>
      </c>
      <c r="R1482" s="2" t="str">
        <f>"Q"&amp;ROUNDUP(MONTH(SalesDataTable[[#This Row],[Order Date]])/3,0)</f>
        <v>Q3</v>
      </c>
      <c r="S1482" s="3">
        <f>MONTH(SalesDataTable[[#This Row],[Order Date]])</f>
        <v>7</v>
      </c>
      <c r="T1482" s="2" t="str">
        <f>TEXT(SalesDataTable[[#This Row],[Order Date]],"mmm")</f>
        <v>Jul</v>
      </c>
    </row>
    <row r="1483" spans="1:20" ht="15.75" x14ac:dyDescent="0.25">
      <c r="A1483" s="9" t="s">
        <v>1278</v>
      </c>
      <c r="B1483" s="8">
        <v>46229</v>
      </c>
      <c r="C1483" s="7" t="s">
        <v>5</v>
      </c>
      <c r="D1483" s="7" t="s">
        <v>4</v>
      </c>
      <c r="E1483" s="7" t="s">
        <v>18</v>
      </c>
      <c r="F1483" s="7" t="s">
        <v>2</v>
      </c>
      <c r="G1483" s="7" t="s">
        <v>34</v>
      </c>
      <c r="H1483" s="7" t="s">
        <v>121</v>
      </c>
      <c r="I1483" s="3">
        <v>2</v>
      </c>
      <c r="J1483" s="5">
        <v>123.73</v>
      </c>
      <c r="K1483" s="6">
        <v>0.05</v>
      </c>
      <c r="L1483" s="5">
        <v>68.22</v>
      </c>
      <c r="M1483" s="5">
        <f>I1483*J1483*(1-K1483)</f>
        <v>235.08699999999999</v>
      </c>
      <c r="N1483" s="5">
        <f>I1483*L1483</f>
        <v>136.44</v>
      </c>
      <c r="O1483" s="5">
        <f>M1483-N1483</f>
        <v>98.646999999999991</v>
      </c>
      <c r="P1483" s="2">
        <f>IFERROR(O1483/M1483,0)</f>
        <v>0.41961911973014243</v>
      </c>
      <c r="Q1483" s="4">
        <f>YEAR(SalesDataTable[[#This Row],[Order Date]])</f>
        <v>2026</v>
      </c>
      <c r="R1483" s="2" t="str">
        <f>"Q"&amp;ROUNDUP(MONTH(SalesDataTable[[#This Row],[Order Date]])/3,0)</f>
        <v>Q3</v>
      </c>
      <c r="S1483" s="3">
        <f>MONTH(SalesDataTable[[#This Row],[Order Date]])</f>
        <v>7</v>
      </c>
      <c r="T1483" s="2" t="str">
        <f>TEXT(SalesDataTable[[#This Row],[Order Date]],"mmm")</f>
        <v>Jul</v>
      </c>
    </row>
    <row r="1484" spans="1:20" ht="15.75" x14ac:dyDescent="0.25">
      <c r="A1484" s="9" t="s">
        <v>1277</v>
      </c>
      <c r="B1484" s="8">
        <v>46229</v>
      </c>
      <c r="C1484" s="7" t="s">
        <v>15</v>
      </c>
      <c r="D1484" s="7" t="s">
        <v>19</v>
      </c>
      <c r="E1484" s="7" t="s">
        <v>60</v>
      </c>
      <c r="F1484" s="7" t="s">
        <v>2</v>
      </c>
      <c r="G1484" s="7" t="s">
        <v>29</v>
      </c>
      <c r="H1484" s="7" t="s">
        <v>72</v>
      </c>
      <c r="I1484" s="3">
        <v>3</v>
      </c>
      <c r="J1484" s="5">
        <v>132.68</v>
      </c>
      <c r="K1484" s="6">
        <v>0.15</v>
      </c>
      <c r="L1484" s="5">
        <v>67.38</v>
      </c>
      <c r="M1484" s="5">
        <f>I1484*J1484*(1-K1484)</f>
        <v>338.334</v>
      </c>
      <c r="N1484" s="5">
        <f>I1484*L1484</f>
        <v>202.14</v>
      </c>
      <c r="O1484" s="5">
        <f>M1484-N1484</f>
        <v>136.19400000000002</v>
      </c>
      <c r="P1484" s="2">
        <f>IFERROR(O1484/M1484,0)</f>
        <v>0.40254304917625783</v>
      </c>
      <c r="Q1484" s="4">
        <f>YEAR(SalesDataTable[[#This Row],[Order Date]])</f>
        <v>2026</v>
      </c>
      <c r="R1484" s="2" t="str">
        <f>"Q"&amp;ROUNDUP(MONTH(SalesDataTable[[#This Row],[Order Date]])/3,0)</f>
        <v>Q3</v>
      </c>
      <c r="S1484" s="3">
        <f>MONTH(SalesDataTable[[#This Row],[Order Date]])</f>
        <v>7</v>
      </c>
      <c r="T1484" s="2" t="str">
        <f>TEXT(SalesDataTable[[#This Row],[Order Date]],"mmm")</f>
        <v>Jul</v>
      </c>
    </row>
    <row r="1485" spans="1:20" ht="15.75" x14ac:dyDescent="0.25">
      <c r="A1485" s="9" t="s">
        <v>1276</v>
      </c>
      <c r="B1485" s="8">
        <v>46229</v>
      </c>
      <c r="C1485" s="7" t="s">
        <v>15</v>
      </c>
      <c r="D1485" s="7" t="s">
        <v>14</v>
      </c>
      <c r="E1485" s="7" t="s">
        <v>13</v>
      </c>
      <c r="F1485" s="7" t="s">
        <v>2</v>
      </c>
      <c r="G1485" s="7" t="s">
        <v>34</v>
      </c>
      <c r="H1485" s="7" t="s">
        <v>74</v>
      </c>
      <c r="I1485" s="3">
        <v>1</v>
      </c>
      <c r="J1485" s="5">
        <v>35.479999999999997</v>
      </c>
      <c r="K1485" s="6">
        <v>0.05</v>
      </c>
      <c r="L1485" s="5">
        <v>14.15</v>
      </c>
      <c r="M1485" s="5">
        <f>I1485*J1485*(1-K1485)</f>
        <v>33.705999999999996</v>
      </c>
      <c r="N1485" s="5">
        <f>I1485*L1485</f>
        <v>14.15</v>
      </c>
      <c r="O1485" s="5">
        <f>M1485-N1485</f>
        <v>19.555999999999997</v>
      </c>
      <c r="P1485" s="2">
        <f>IFERROR(O1485/M1485,0)</f>
        <v>0.58019343737020113</v>
      </c>
      <c r="Q1485" s="4">
        <f>YEAR(SalesDataTable[[#This Row],[Order Date]])</f>
        <v>2026</v>
      </c>
      <c r="R1485" s="2" t="str">
        <f>"Q"&amp;ROUNDUP(MONTH(SalesDataTable[[#This Row],[Order Date]])/3,0)</f>
        <v>Q3</v>
      </c>
      <c r="S1485" s="3">
        <f>MONTH(SalesDataTable[[#This Row],[Order Date]])</f>
        <v>7</v>
      </c>
      <c r="T1485" s="2" t="str">
        <f>TEXT(SalesDataTable[[#This Row],[Order Date]],"mmm")</f>
        <v>Jul</v>
      </c>
    </row>
    <row r="1486" spans="1:20" ht="15.75" x14ac:dyDescent="0.25">
      <c r="A1486" s="9" t="s">
        <v>1275</v>
      </c>
      <c r="B1486" s="8">
        <v>46229</v>
      </c>
      <c r="C1486" s="7" t="s">
        <v>15</v>
      </c>
      <c r="D1486" s="7" t="s">
        <v>14</v>
      </c>
      <c r="E1486" s="7" t="s">
        <v>3</v>
      </c>
      <c r="F1486" s="7" t="s">
        <v>12</v>
      </c>
      <c r="G1486" s="7" t="s">
        <v>29</v>
      </c>
      <c r="H1486" s="7" t="s">
        <v>72</v>
      </c>
      <c r="I1486" s="3">
        <v>3</v>
      </c>
      <c r="J1486" s="5">
        <v>134.63</v>
      </c>
      <c r="K1486" s="6">
        <v>0</v>
      </c>
      <c r="L1486" s="5">
        <v>67.2</v>
      </c>
      <c r="M1486" s="5">
        <f>I1486*J1486*(1-K1486)</f>
        <v>403.89</v>
      </c>
      <c r="N1486" s="5">
        <f>I1486*L1486</f>
        <v>201.60000000000002</v>
      </c>
      <c r="O1486" s="5">
        <f>M1486-N1486</f>
        <v>202.28999999999996</v>
      </c>
      <c r="P1486" s="2">
        <f>IFERROR(O1486/M1486,0)</f>
        <v>0.50085419297333422</v>
      </c>
      <c r="Q1486" s="4">
        <f>YEAR(SalesDataTable[[#This Row],[Order Date]])</f>
        <v>2026</v>
      </c>
      <c r="R1486" s="2" t="str">
        <f>"Q"&amp;ROUNDUP(MONTH(SalesDataTable[[#This Row],[Order Date]])/3,0)</f>
        <v>Q3</v>
      </c>
      <c r="S1486" s="3">
        <f>MONTH(SalesDataTable[[#This Row],[Order Date]])</f>
        <v>7</v>
      </c>
      <c r="T1486" s="2" t="str">
        <f>TEXT(SalesDataTable[[#This Row],[Order Date]],"mmm")</f>
        <v>Jul</v>
      </c>
    </row>
    <row r="1487" spans="1:20" ht="15.75" x14ac:dyDescent="0.25">
      <c r="A1487" s="9" t="s">
        <v>1274</v>
      </c>
      <c r="B1487" s="8">
        <v>46230</v>
      </c>
      <c r="C1487" s="7" t="s">
        <v>42</v>
      </c>
      <c r="D1487" s="7" t="s">
        <v>119</v>
      </c>
      <c r="E1487" s="7" t="s">
        <v>18</v>
      </c>
      <c r="F1487" s="7" t="s">
        <v>2</v>
      </c>
      <c r="G1487" s="7" t="s">
        <v>22</v>
      </c>
      <c r="H1487" s="7" t="s">
        <v>21</v>
      </c>
      <c r="I1487" s="3">
        <v>3</v>
      </c>
      <c r="J1487" s="5">
        <v>72.03</v>
      </c>
      <c r="K1487" s="6">
        <v>0</v>
      </c>
      <c r="L1487" s="5">
        <v>32.46</v>
      </c>
      <c r="M1487" s="5">
        <f>I1487*J1487*(1-K1487)</f>
        <v>216.09</v>
      </c>
      <c r="N1487" s="5">
        <f>I1487*L1487</f>
        <v>97.38</v>
      </c>
      <c r="O1487" s="5">
        <f>M1487-N1487</f>
        <v>118.71000000000001</v>
      </c>
      <c r="P1487" s="2">
        <f>IFERROR(O1487/M1487,0)</f>
        <v>0.54935443565181175</v>
      </c>
      <c r="Q1487" s="4">
        <f>YEAR(SalesDataTable[[#This Row],[Order Date]])</f>
        <v>2026</v>
      </c>
      <c r="R1487" s="2" t="str">
        <f>"Q"&amp;ROUNDUP(MONTH(SalesDataTable[[#This Row],[Order Date]])/3,0)</f>
        <v>Q3</v>
      </c>
      <c r="S1487" s="3">
        <f>MONTH(SalesDataTable[[#This Row],[Order Date]])</f>
        <v>7</v>
      </c>
      <c r="T1487" s="2" t="str">
        <f>TEXT(SalesDataTable[[#This Row],[Order Date]],"mmm")</f>
        <v>Jul</v>
      </c>
    </row>
    <row r="1488" spans="1:20" ht="15.75" x14ac:dyDescent="0.25">
      <c r="A1488" s="9" t="s">
        <v>1273</v>
      </c>
      <c r="B1488" s="8">
        <v>46230</v>
      </c>
      <c r="C1488" s="7" t="s">
        <v>15</v>
      </c>
      <c r="D1488" s="7" t="s">
        <v>14</v>
      </c>
      <c r="E1488" s="7" t="s">
        <v>18</v>
      </c>
      <c r="F1488" s="7" t="s">
        <v>23</v>
      </c>
      <c r="G1488" s="7" t="s">
        <v>34</v>
      </c>
      <c r="H1488" s="7" t="s">
        <v>83</v>
      </c>
      <c r="I1488" s="3">
        <v>1</v>
      </c>
      <c r="J1488" s="5">
        <v>40.24</v>
      </c>
      <c r="K1488" s="6">
        <v>0</v>
      </c>
      <c r="L1488" s="5">
        <v>15.05</v>
      </c>
      <c r="M1488" s="5">
        <f>I1488*J1488*(1-K1488)</f>
        <v>40.24</v>
      </c>
      <c r="N1488" s="5">
        <f>I1488*L1488</f>
        <v>15.05</v>
      </c>
      <c r="O1488" s="5">
        <f>M1488-N1488</f>
        <v>25.19</v>
      </c>
      <c r="P1488" s="2">
        <f>IFERROR(O1488/M1488,0)</f>
        <v>0.62599403578528823</v>
      </c>
      <c r="Q1488" s="4">
        <f>YEAR(SalesDataTable[[#This Row],[Order Date]])</f>
        <v>2026</v>
      </c>
      <c r="R1488" s="2" t="str">
        <f>"Q"&amp;ROUNDUP(MONTH(SalesDataTable[[#This Row],[Order Date]])/3,0)</f>
        <v>Q3</v>
      </c>
      <c r="S1488" s="3">
        <f>MONTH(SalesDataTable[[#This Row],[Order Date]])</f>
        <v>7</v>
      </c>
      <c r="T1488" s="2" t="str">
        <f>TEXT(SalesDataTable[[#This Row],[Order Date]],"mmm")</f>
        <v>Jul</v>
      </c>
    </row>
    <row r="1489" spans="1:20" ht="15.75" x14ac:dyDescent="0.25">
      <c r="A1489" s="9" t="s">
        <v>1272</v>
      </c>
      <c r="B1489" s="8">
        <v>46230</v>
      </c>
      <c r="C1489" s="7" t="s">
        <v>5</v>
      </c>
      <c r="D1489" s="7" t="s">
        <v>69</v>
      </c>
      <c r="E1489" s="7" t="s">
        <v>13</v>
      </c>
      <c r="F1489" s="7" t="s">
        <v>23</v>
      </c>
      <c r="G1489" s="7" t="s">
        <v>29</v>
      </c>
      <c r="H1489" s="7" t="s">
        <v>28</v>
      </c>
      <c r="I1489" s="3">
        <v>1</v>
      </c>
      <c r="J1489" s="5">
        <v>36.14</v>
      </c>
      <c r="K1489" s="6">
        <v>0</v>
      </c>
      <c r="L1489" s="5">
        <v>13.52</v>
      </c>
      <c r="M1489" s="5">
        <f>I1489*J1489*(1-K1489)</f>
        <v>36.14</v>
      </c>
      <c r="N1489" s="5">
        <f>I1489*L1489</f>
        <v>13.52</v>
      </c>
      <c r="O1489" s="5">
        <f>M1489-N1489</f>
        <v>22.62</v>
      </c>
      <c r="P1489" s="2">
        <f>IFERROR(O1489/M1489,0)</f>
        <v>0.62589928057553956</v>
      </c>
      <c r="Q1489" s="4">
        <f>YEAR(SalesDataTable[[#This Row],[Order Date]])</f>
        <v>2026</v>
      </c>
      <c r="R1489" s="2" t="str">
        <f>"Q"&amp;ROUNDUP(MONTH(SalesDataTable[[#This Row],[Order Date]])/3,0)</f>
        <v>Q3</v>
      </c>
      <c r="S1489" s="3">
        <f>MONTH(SalesDataTable[[#This Row],[Order Date]])</f>
        <v>7</v>
      </c>
      <c r="T1489" s="2" t="str">
        <f>TEXT(SalesDataTable[[#This Row],[Order Date]],"mmm")</f>
        <v>Jul</v>
      </c>
    </row>
    <row r="1490" spans="1:20" ht="15.75" x14ac:dyDescent="0.25">
      <c r="A1490" s="9" t="s">
        <v>1271</v>
      </c>
      <c r="B1490" s="8">
        <v>46230</v>
      </c>
      <c r="C1490" s="7" t="s">
        <v>9</v>
      </c>
      <c r="D1490" s="7" t="s">
        <v>45</v>
      </c>
      <c r="E1490" s="7" t="s">
        <v>3</v>
      </c>
      <c r="F1490" s="7" t="s">
        <v>2</v>
      </c>
      <c r="G1490" s="7" t="s">
        <v>34</v>
      </c>
      <c r="H1490" s="7" t="s">
        <v>83</v>
      </c>
      <c r="I1490" s="3">
        <v>2</v>
      </c>
      <c r="J1490" s="5">
        <v>40.22</v>
      </c>
      <c r="K1490" s="6">
        <v>0.05</v>
      </c>
      <c r="L1490" s="5">
        <v>14.72</v>
      </c>
      <c r="M1490" s="5">
        <f>I1490*J1490*(1-K1490)</f>
        <v>76.417999999999992</v>
      </c>
      <c r="N1490" s="5">
        <f>I1490*L1490</f>
        <v>29.44</v>
      </c>
      <c r="O1490" s="5">
        <f>M1490-N1490</f>
        <v>46.977999999999994</v>
      </c>
      <c r="P1490" s="2">
        <f>IFERROR(O1490/M1490,0)</f>
        <v>0.61475045146431473</v>
      </c>
      <c r="Q1490" s="4">
        <f>YEAR(SalesDataTable[[#This Row],[Order Date]])</f>
        <v>2026</v>
      </c>
      <c r="R1490" s="2" t="str">
        <f>"Q"&amp;ROUNDUP(MONTH(SalesDataTable[[#This Row],[Order Date]])/3,0)</f>
        <v>Q3</v>
      </c>
      <c r="S1490" s="3">
        <f>MONTH(SalesDataTable[[#This Row],[Order Date]])</f>
        <v>7</v>
      </c>
      <c r="T1490" s="2" t="str">
        <f>TEXT(SalesDataTable[[#This Row],[Order Date]],"mmm")</f>
        <v>Jul</v>
      </c>
    </row>
    <row r="1491" spans="1:20" ht="15.75" x14ac:dyDescent="0.25">
      <c r="A1491" s="9" t="s">
        <v>1270</v>
      </c>
      <c r="B1491" s="8">
        <v>46230</v>
      </c>
      <c r="C1491" s="7" t="s">
        <v>15</v>
      </c>
      <c r="D1491" s="7" t="s">
        <v>14</v>
      </c>
      <c r="E1491" s="7" t="s">
        <v>3</v>
      </c>
      <c r="F1491" s="7" t="s">
        <v>23</v>
      </c>
      <c r="G1491" s="7" t="s">
        <v>34</v>
      </c>
      <c r="H1491" s="7" t="s">
        <v>74</v>
      </c>
      <c r="I1491" s="3">
        <v>3</v>
      </c>
      <c r="J1491" s="5">
        <v>37.130000000000003</v>
      </c>
      <c r="K1491" s="6">
        <v>0.05</v>
      </c>
      <c r="L1491" s="5">
        <v>14.29</v>
      </c>
      <c r="M1491" s="5">
        <f>I1491*J1491*(1-K1491)</f>
        <v>105.82050000000001</v>
      </c>
      <c r="N1491" s="5">
        <f>I1491*L1491</f>
        <v>42.87</v>
      </c>
      <c r="O1491" s="5">
        <f>M1491-N1491</f>
        <v>62.950500000000012</v>
      </c>
      <c r="P1491" s="2">
        <f>IFERROR(O1491/M1491,0)</f>
        <v>0.59488000907196625</v>
      </c>
      <c r="Q1491" s="4">
        <f>YEAR(SalesDataTable[[#This Row],[Order Date]])</f>
        <v>2026</v>
      </c>
      <c r="R1491" s="2" t="str">
        <f>"Q"&amp;ROUNDUP(MONTH(SalesDataTable[[#This Row],[Order Date]])/3,0)</f>
        <v>Q3</v>
      </c>
      <c r="S1491" s="3">
        <f>MONTH(SalesDataTable[[#This Row],[Order Date]])</f>
        <v>7</v>
      </c>
      <c r="T1491" s="2" t="str">
        <f>TEXT(SalesDataTable[[#This Row],[Order Date]],"mmm")</f>
        <v>Jul</v>
      </c>
    </row>
    <row r="1492" spans="1:20" ht="15.75" x14ac:dyDescent="0.25">
      <c r="A1492" s="9" t="s">
        <v>1269</v>
      </c>
      <c r="B1492" s="8">
        <v>46230</v>
      </c>
      <c r="C1492" s="7" t="s">
        <v>42</v>
      </c>
      <c r="D1492" s="7" t="s">
        <v>119</v>
      </c>
      <c r="E1492" s="7" t="s">
        <v>3</v>
      </c>
      <c r="F1492" s="7" t="s">
        <v>2</v>
      </c>
      <c r="G1492" s="7" t="s">
        <v>26</v>
      </c>
      <c r="H1492" s="7" t="s">
        <v>50</v>
      </c>
      <c r="I1492" s="3">
        <v>4</v>
      </c>
      <c r="J1492" s="5">
        <v>125.07</v>
      </c>
      <c r="K1492" s="6">
        <v>0.05</v>
      </c>
      <c r="L1492" s="5">
        <v>60</v>
      </c>
      <c r="M1492" s="5">
        <f>I1492*J1492*(1-K1492)</f>
        <v>475.26599999999996</v>
      </c>
      <c r="N1492" s="5">
        <f>I1492*L1492</f>
        <v>240</v>
      </c>
      <c r="O1492" s="5">
        <f>M1492-N1492</f>
        <v>235.26599999999996</v>
      </c>
      <c r="P1492" s="2">
        <f>IFERROR(O1492/M1492,0)</f>
        <v>0.4950196311118405</v>
      </c>
      <c r="Q1492" s="4">
        <f>YEAR(SalesDataTable[[#This Row],[Order Date]])</f>
        <v>2026</v>
      </c>
      <c r="R1492" s="2" t="str">
        <f>"Q"&amp;ROUNDUP(MONTH(SalesDataTable[[#This Row],[Order Date]])/3,0)</f>
        <v>Q3</v>
      </c>
      <c r="S1492" s="3">
        <f>MONTH(SalesDataTable[[#This Row],[Order Date]])</f>
        <v>7</v>
      </c>
      <c r="T1492" s="2" t="str">
        <f>TEXT(SalesDataTable[[#This Row],[Order Date]],"mmm")</f>
        <v>Jul</v>
      </c>
    </row>
    <row r="1493" spans="1:20" ht="15.75" x14ac:dyDescent="0.25">
      <c r="A1493" s="9" t="s">
        <v>1268</v>
      </c>
      <c r="B1493" s="8">
        <v>46230</v>
      </c>
      <c r="C1493" s="7" t="s">
        <v>15</v>
      </c>
      <c r="D1493" s="7" t="s">
        <v>19</v>
      </c>
      <c r="E1493" s="7" t="s">
        <v>60</v>
      </c>
      <c r="F1493" s="7" t="s">
        <v>23</v>
      </c>
      <c r="G1493" s="7" t="s">
        <v>34</v>
      </c>
      <c r="H1493" s="7" t="s">
        <v>121</v>
      </c>
      <c r="I1493" s="3">
        <v>5</v>
      </c>
      <c r="J1493" s="5">
        <v>122.14</v>
      </c>
      <c r="K1493" s="6">
        <v>0.05</v>
      </c>
      <c r="L1493" s="5">
        <v>70.64</v>
      </c>
      <c r="M1493" s="5">
        <f>I1493*J1493*(1-K1493)</f>
        <v>580.16499999999996</v>
      </c>
      <c r="N1493" s="5">
        <f>I1493*L1493</f>
        <v>353.2</v>
      </c>
      <c r="O1493" s="5">
        <f>M1493-N1493</f>
        <v>226.96499999999997</v>
      </c>
      <c r="P1493" s="2">
        <f>IFERROR(O1493/M1493,0)</f>
        <v>0.39120767367903958</v>
      </c>
      <c r="Q1493" s="4">
        <f>YEAR(SalesDataTable[[#This Row],[Order Date]])</f>
        <v>2026</v>
      </c>
      <c r="R1493" s="2" t="str">
        <f>"Q"&amp;ROUNDUP(MONTH(SalesDataTable[[#This Row],[Order Date]])/3,0)</f>
        <v>Q3</v>
      </c>
      <c r="S1493" s="3">
        <f>MONTH(SalesDataTable[[#This Row],[Order Date]])</f>
        <v>7</v>
      </c>
      <c r="T1493" s="2" t="str">
        <f>TEXT(SalesDataTable[[#This Row],[Order Date]],"mmm")</f>
        <v>Jul</v>
      </c>
    </row>
    <row r="1494" spans="1:20" ht="15.75" x14ac:dyDescent="0.25">
      <c r="A1494" s="9" t="s">
        <v>1267</v>
      </c>
      <c r="B1494" s="8">
        <v>46231</v>
      </c>
      <c r="C1494" s="7" t="s">
        <v>9</v>
      </c>
      <c r="D1494" s="7" t="s">
        <v>45</v>
      </c>
      <c r="E1494" s="7" t="s">
        <v>3</v>
      </c>
      <c r="F1494" s="7" t="s">
        <v>12</v>
      </c>
      <c r="G1494" s="7" t="s">
        <v>26</v>
      </c>
      <c r="H1494" s="7" t="s">
        <v>50</v>
      </c>
      <c r="I1494" s="3">
        <v>1</v>
      </c>
      <c r="J1494" s="5">
        <v>120.09</v>
      </c>
      <c r="K1494" s="6">
        <v>0</v>
      </c>
      <c r="L1494" s="5">
        <v>62.18</v>
      </c>
      <c r="M1494" s="5">
        <f>I1494*J1494*(1-K1494)</f>
        <v>120.09</v>
      </c>
      <c r="N1494" s="5">
        <f>I1494*L1494</f>
        <v>62.18</v>
      </c>
      <c r="O1494" s="5">
        <f>M1494-N1494</f>
        <v>57.910000000000004</v>
      </c>
      <c r="P1494" s="2">
        <f>IFERROR(O1494/M1494,0)</f>
        <v>0.48222166708302111</v>
      </c>
      <c r="Q1494" s="4">
        <f>YEAR(SalesDataTable[[#This Row],[Order Date]])</f>
        <v>2026</v>
      </c>
      <c r="R1494" s="2" t="str">
        <f>"Q"&amp;ROUNDUP(MONTH(SalesDataTable[[#This Row],[Order Date]])/3,0)</f>
        <v>Q3</v>
      </c>
      <c r="S1494" s="3">
        <f>MONTH(SalesDataTable[[#This Row],[Order Date]])</f>
        <v>7</v>
      </c>
      <c r="T1494" s="2" t="str">
        <f>TEXT(SalesDataTable[[#This Row],[Order Date]],"mmm")</f>
        <v>Jul</v>
      </c>
    </row>
    <row r="1495" spans="1:20" ht="15.75" x14ac:dyDescent="0.25">
      <c r="A1495" s="9" t="s">
        <v>1266</v>
      </c>
      <c r="B1495" s="8">
        <v>46231</v>
      </c>
      <c r="C1495" s="7" t="s">
        <v>15</v>
      </c>
      <c r="D1495" s="7" t="s">
        <v>51</v>
      </c>
      <c r="E1495" s="7" t="s">
        <v>18</v>
      </c>
      <c r="F1495" s="7" t="s">
        <v>23</v>
      </c>
      <c r="G1495" s="7" t="s">
        <v>1</v>
      </c>
      <c r="H1495" s="7" t="s">
        <v>7</v>
      </c>
      <c r="I1495" s="3">
        <v>6</v>
      </c>
      <c r="J1495" s="5">
        <v>102.75</v>
      </c>
      <c r="K1495" s="6">
        <v>0</v>
      </c>
      <c r="L1495" s="5">
        <v>51.55</v>
      </c>
      <c r="M1495" s="5">
        <f>I1495*J1495*(1-K1495)</f>
        <v>616.5</v>
      </c>
      <c r="N1495" s="5">
        <f>I1495*L1495</f>
        <v>309.29999999999995</v>
      </c>
      <c r="O1495" s="5">
        <f>M1495-N1495</f>
        <v>307.20000000000005</v>
      </c>
      <c r="P1495" s="2">
        <f>IFERROR(O1495/M1495,0)</f>
        <v>0.49829683698296845</v>
      </c>
      <c r="Q1495" s="4">
        <f>YEAR(SalesDataTable[[#This Row],[Order Date]])</f>
        <v>2026</v>
      </c>
      <c r="R1495" s="2" t="str">
        <f>"Q"&amp;ROUNDUP(MONTH(SalesDataTable[[#This Row],[Order Date]])/3,0)</f>
        <v>Q3</v>
      </c>
      <c r="S1495" s="3">
        <f>MONTH(SalesDataTable[[#This Row],[Order Date]])</f>
        <v>7</v>
      </c>
      <c r="T1495" s="2" t="str">
        <f>TEXT(SalesDataTable[[#This Row],[Order Date]],"mmm")</f>
        <v>Jul</v>
      </c>
    </row>
    <row r="1496" spans="1:20" ht="15.75" x14ac:dyDescent="0.25">
      <c r="A1496" s="9" t="s">
        <v>1265</v>
      </c>
      <c r="B1496" s="8">
        <v>46231</v>
      </c>
      <c r="C1496" s="7" t="s">
        <v>5</v>
      </c>
      <c r="D1496" s="7" t="s">
        <v>66</v>
      </c>
      <c r="E1496" s="7" t="s">
        <v>3</v>
      </c>
      <c r="F1496" s="7" t="s">
        <v>23</v>
      </c>
      <c r="G1496" s="7" t="s">
        <v>26</v>
      </c>
      <c r="H1496" s="7" t="s">
        <v>25</v>
      </c>
      <c r="I1496" s="3">
        <v>4</v>
      </c>
      <c r="J1496" s="5">
        <v>191.15</v>
      </c>
      <c r="K1496" s="6">
        <v>0</v>
      </c>
      <c r="L1496" s="5">
        <v>105.01</v>
      </c>
      <c r="M1496" s="5">
        <f>I1496*J1496*(1-K1496)</f>
        <v>764.6</v>
      </c>
      <c r="N1496" s="5">
        <f>I1496*L1496</f>
        <v>420.04</v>
      </c>
      <c r="O1496" s="5">
        <f>M1496-N1496</f>
        <v>344.56</v>
      </c>
      <c r="P1496" s="2">
        <f>IFERROR(O1496/M1496,0)</f>
        <v>0.45064085796494896</v>
      </c>
      <c r="Q1496" s="4">
        <f>YEAR(SalesDataTable[[#This Row],[Order Date]])</f>
        <v>2026</v>
      </c>
      <c r="R1496" s="2" t="str">
        <f>"Q"&amp;ROUNDUP(MONTH(SalesDataTable[[#This Row],[Order Date]])/3,0)</f>
        <v>Q3</v>
      </c>
      <c r="S1496" s="3">
        <f>MONTH(SalesDataTable[[#This Row],[Order Date]])</f>
        <v>7</v>
      </c>
      <c r="T1496" s="2" t="str">
        <f>TEXT(SalesDataTable[[#This Row],[Order Date]],"mmm")</f>
        <v>Jul</v>
      </c>
    </row>
    <row r="1497" spans="1:20" ht="15.75" x14ac:dyDescent="0.25">
      <c r="A1497" s="9" t="s">
        <v>1264</v>
      </c>
      <c r="B1497" s="8">
        <v>46231</v>
      </c>
      <c r="C1497" s="7" t="s">
        <v>42</v>
      </c>
      <c r="D1497" s="7" t="s">
        <v>119</v>
      </c>
      <c r="E1497" s="7" t="s">
        <v>3</v>
      </c>
      <c r="F1497" s="7" t="s">
        <v>12</v>
      </c>
      <c r="G1497" s="7" t="s">
        <v>34</v>
      </c>
      <c r="H1497" s="7" t="s">
        <v>83</v>
      </c>
      <c r="I1497" s="3">
        <v>2</v>
      </c>
      <c r="J1497" s="5">
        <v>40.15</v>
      </c>
      <c r="K1497" s="6">
        <v>0.1</v>
      </c>
      <c r="L1497" s="5">
        <v>14.86</v>
      </c>
      <c r="M1497" s="5">
        <f>I1497*J1497*(1-K1497)</f>
        <v>72.27</v>
      </c>
      <c r="N1497" s="5">
        <f>I1497*L1497</f>
        <v>29.72</v>
      </c>
      <c r="O1497" s="5">
        <f>M1497-N1497</f>
        <v>42.55</v>
      </c>
      <c r="P1497" s="2">
        <f>IFERROR(O1497/M1497,0)</f>
        <v>0.58876435588764353</v>
      </c>
      <c r="Q1497" s="4">
        <f>YEAR(SalesDataTable[[#This Row],[Order Date]])</f>
        <v>2026</v>
      </c>
      <c r="R1497" s="2" t="str">
        <f>"Q"&amp;ROUNDUP(MONTH(SalesDataTable[[#This Row],[Order Date]])/3,0)</f>
        <v>Q3</v>
      </c>
      <c r="S1497" s="3">
        <f>MONTH(SalesDataTable[[#This Row],[Order Date]])</f>
        <v>7</v>
      </c>
      <c r="T1497" s="2" t="str">
        <f>TEXT(SalesDataTable[[#This Row],[Order Date]],"mmm")</f>
        <v>Jul</v>
      </c>
    </row>
    <row r="1498" spans="1:20" ht="15.75" x14ac:dyDescent="0.25">
      <c r="A1498" s="9" t="s">
        <v>1263</v>
      </c>
      <c r="B1498" s="8">
        <v>46231</v>
      </c>
      <c r="C1498" s="7" t="s">
        <v>9</v>
      </c>
      <c r="D1498" s="7" t="s">
        <v>45</v>
      </c>
      <c r="E1498" s="7" t="s">
        <v>18</v>
      </c>
      <c r="F1498" s="7" t="s">
        <v>12</v>
      </c>
      <c r="G1498" s="7" t="s">
        <v>26</v>
      </c>
      <c r="H1498" s="7" t="s">
        <v>65</v>
      </c>
      <c r="I1498" s="3">
        <v>1</v>
      </c>
      <c r="J1498" s="5">
        <v>83.05</v>
      </c>
      <c r="K1498" s="6">
        <v>0</v>
      </c>
      <c r="L1498" s="5">
        <v>38.86</v>
      </c>
      <c r="M1498" s="5">
        <f>I1498*J1498*(1-K1498)</f>
        <v>83.05</v>
      </c>
      <c r="N1498" s="5">
        <f>I1498*L1498</f>
        <v>38.86</v>
      </c>
      <c r="O1498" s="5">
        <f>M1498-N1498</f>
        <v>44.19</v>
      </c>
      <c r="P1498" s="2">
        <f>IFERROR(O1498/M1498,0)</f>
        <v>0.53208910295003009</v>
      </c>
      <c r="Q1498" s="4">
        <f>YEAR(SalesDataTable[[#This Row],[Order Date]])</f>
        <v>2026</v>
      </c>
      <c r="R1498" s="2" t="str">
        <f>"Q"&amp;ROUNDUP(MONTH(SalesDataTable[[#This Row],[Order Date]])/3,0)</f>
        <v>Q3</v>
      </c>
      <c r="S1498" s="3">
        <f>MONTH(SalesDataTable[[#This Row],[Order Date]])</f>
        <v>7</v>
      </c>
      <c r="T1498" s="2" t="str">
        <f>TEXT(SalesDataTable[[#This Row],[Order Date]],"mmm")</f>
        <v>Jul</v>
      </c>
    </row>
    <row r="1499" spans="1:20" ht="15.75" x14ac:dyDescent="0.25">
      <c r="A1499" s="9" t="s">
        <v>1262</v>
      </c>
      <c r="B1499" s="8">
        <v>46231</v>
      </c>
      <c r="C1499" s="7" t="s">
        <v>42</v>
      </c>
      <c r="D1499" s="7" t="s">
        <v>119</v>
      </c>
      <c r="E1499" s="7" t="s">
        <v>3</v>
      </c>
      <c r="F1499" s="7" t="s">
        <v>23</v>
      </c>
      <c r="G1499" s="7" t="s">
        <v>22</v>
      </c>
      <c r="H1499" s="7" t="s">
        <v>37</v>
      </c>
      <c r="I1499" s="3">
        <v>2</v>
      </c>
      <c r="J1499" s="5">
        <v>146.22999999999999</v>
      </c>
      <c r="K1499" s="6">
        <v>0</v>
      </c>
      <c r="L1499" s="5">
        <v>79.040000000000006</v>
      </c>
      <c r="M1499" s="5">
        <f>I1499*J1499*(1-K1499)</f>
        <v>292.45999999999998</v>
      </c>
      <c r="N1499" s="5">
        <f>I1499*L1499</f>
        <v>158.08000000000001</v>
      </c>
      <c r="O1499" s="5">
        <f>M1499-N1499</f>
        <v>134.37999999999997</v>
      </c>
      <c r="P1499" s="2">
        <f>IFERROR(O1499/M1499,0)</f>
        <v>0.45948163851466861</v>
      </c>
      <c r="Q1499" s="4">
        <f>YEAR(SalesDataTable[[#This Row],[Order Date]])</f>
        <v>2026</v>
      </c>
      <c r="R1499" s="2" t="str">
        <f>"Q"&amp;ROUNDUP(MONTH(SalesDataTable[[#This Row],[Order Date]])/3,0)</f>
        <v>Q3</v>
      </c>
      <c r="S1499" s="3">
        <f>MONTH(SalesDataTable[[#This Row],[Order Date]])</f>
        <v>7</v>
      </c>
      <c r="T1499" s="2" t="str">
        <f>TEXT(SalesDataTable[[#This Row],[Order Date]],"mmm")</f>
        <v>Jul</v>
      </c>
    </row>
    <row r="1500" spans="1:20" ht="15.75" x14ac:dyDescent="0.25">
      <c r="A1500" s="9" t="s">
        <v>1261</v>
      </c>
      <c r="B1500" s="8">
        <v>46231</v>
      </c>
      <c r="C1500" s="7" t="s">
        <v>9</v>
      </c>
      <c r="D1500" s="7" t="s">
        <v>47</v>
      </c>
      <c r="E1500" s="7" t="s">
        <v>3</v>
      </c>
      <c r="F1500" s="7" t="s">
        <v>23</v>
      </c>
      <c r="G1500" s="7" t="s">
        <v>22</v>
      </c>
      <c r="H1500" s="7" t="s">
        <v>37</v>
      </c>
      <c r="I1500" s="3">
        <v>2</v>
      </c>
      <c r="J1500" s="5">
        <v>144.09</v>
      </c>
      <c r="K1500" s="6">
        <v>0</v>
      </c>
      <c r="L1500" s="5">
        <v>77.67</v>
      </c>
      <c r="M1500" s="5">
        <f>I1500*J1500*(1-K1500)</f>
        <v>288.18</v>
      </c>
      <c r="N1500" s="5">
        <f>I1500*L1500</f>
        <v>155.34</v>
      </c>
      <c r="O1500" s="5">
        <f>M1500-N1500</f>
        <v>132.84</v>
      </c>
      <c r="P1500" s="2">
        <f>IFERROR(O1500/M1500,0)</f>
        <v>0.46096189881324173</v>
      </c>
      <c r="Q1500" s="4">
        <f>YEAR(SalesDataTable[[#This Row],[Order Date]])</f>
        <v>2026</v>
      </c>
      <c r="R1500" s="2" t="str">
        <f>"Q"&amp;ROUNDUP(MONTH(SalesDataTable[[#This Row],[Order Date]])/3,0)</f>
        <v>Q3</v>
      </c>
      <c r="S1500" s="3">
        <f>MONTH(SalesDataTable[[#This Row],[Order Date]])</f>
        <v>7</v>
      </c>
      <c r="T1500" s="2" t="str">
        <f>TEXT(SalesDataTable[[#This Row],[Order Date]],"mmm")</f>
        <v>Jul</v>
      </c>
    </row>
    <row r="1501" spans="1:20" ht="15.75" x14ac:dyDescent="0.25">
      <c r="A1501" s="9" t="s">
        <v>1260</v>
      </c>
      <c r="B1501" s="8">
        <v>46231</v>
      </c>
      <c r="C1501" s="7" t="s">
        <v>5</v>
      </c>
      <c r="D1501" s="7" t="s">
        <v>4</v>
      </c>
      <c r="E1501" s="7" t="s">
        <v>13</v>
      </c>
      <c r="F1501" s="7" t="s">
        <v>12</v>
      </c>
      <c r="G1501" s="7" t="s">
        <v>22</v>
      </c>
      <c r="H1501" s="7" t="s">
        <v>44</v>
      </c>
      <c r="I1501" s="3">
        <v>3</v>
      </c>
      <c r="J1501" s="5">
        <v>93.01</v>
      </c>
      <c r="K1501" s="6">
        <v>0.15</v>
      </c>
      <c r="L1501" s="5">
        <v>46.68</v>
      </c>
      <c r="M1501" s="5">
        <f>I1501*J1501*(1-K1501)</f>
        <v>237.17550000000003</v>
      </c>
      <c r="N1501" s="5">
        <f>I1501*L1501</f>
        <v>140.04</v>
      </c>
      <c r="O1501" s="5">
        <f>M1501-N1501</f>
        <v>97.135500000000036</v>
      </c>
      <c r="P1501" s="2">
        <f>IFERROR(O1501/M1501,0)</f>
        <v>0.4095511551572571</v>
      </c>
      <c r="Q1501" s="4">
        <f>YEAR(SalesDataTable[[#This Row],[Order Date]])</f>
        <v>2026</v>
      </c>
      <c r="R1501" s="2" t="str">
        <f>"Q"&amp;ROUNDUP(MONTH(SalesDataTable[[#This Row],[Order Date]])/3,0)</f>
        <v>Q3</v>
      </c>
      <c r="S1501" s="3">
        <f>MONTH(SalesDataTable[[#This Row],[Order Date]])</f>
        <v>7</v>
      </c>
      <c r="T1501" s="2" t="str">
        <f>TEXT(SalesDataTable[[#This Row],[Order Date]],"mmm")</f>
        <v>Jul</v>
      </c>
    </row>
    <row r="1502" spans="1:20" ht="15.75" x14ac:dyDescent="0.25">
      <c r="A1502" s="9" t="s">
        <v>1259</v>
      </c>
      <c r="B1502" s="8">
        <v>46231</v>
      </c>
      <c r="C1502" s="7" t="s">
        <v>42</v>
      </c>
      <c r="D1502" s="7" t="s">
        <v>95</v>
      </c>
      <c r="E1502" s="7" t="s">
        <v>13</v>
      </c>
      <c r="F1502" s="7" t="s">
        <v>2</v>
      </c>
      <c r="G1502" s="7" t="s">
        <v>26</v>
      </c>
      <c r="H1502" s="7" t="s">
        <v>50</v>
      </c>
      <c r="I1502" s="3">
        <v>1</v>
      </c>
      <c r="J1502" s="5">
        <v>121.61</v>
      </c>
      <c r="K1502" s="6">
        <v>0.1</v>
      </c>
      <c r="L1502" s="5">
        <v>60.58</v>
      </c>
      <c r="M1502" s="5">
        <f>I1502*J1502*(1-K1502)</f>
        <v>109.449</v>
      </c>
      <c r="N1502" s="5">
        <f>I1502*L1502</f>
        <v>60.58</v>
      </c>
      <c r="O1502" s="5">
        <f>M1502-N1502</f>
        <v>48.869</v>
      </c>
      <c r="P1502" s="2">
        <f>IFERROR(O1502/M1502,0)</f>
        <v>0.4465001964385239</v>
      </c>
      <c r="Q1502" s="4">
        <f>YEAR(SalesDataTable[[#This Row],[Order Date]])</f>
        <v>2026</v>
      </c>
      <c r="R1502" s="2" t="str">
        <f>"Q"&amp;ROUNDUP(MONTH(SalesDataTable[[#This Row],[Order Date]])/3,0)</f>
        <v>Q3</v>
      </c>
      <c r="S1502" s="3">
        <f>MONTH(SalesDataTable[[#This Row],[Order Date]])</f>
        <v>7</v>
      </c>
      <c r="T1502" s="2" t="str">
        <f>TEXT(SalesDataTable[[#This Row],[Order Date]],"mmm")</f>
        <v>Jul</v>
      </c>
    </row>
    <row r="1503" spans="1:20" ht="15.75" x14ac:dyDescent="0.25">
      <c r="A1503" s="9" t="s">
        <v>1258</v>
      </c>
      <c r="B1503" s="8">
        <v>46232</v>
      </c>
      <c r="C1503" s="7" t="s">
        <v>15</v>
      </c>
      <c r="D1503" s="7" t="s">
        <v>51</v>
      </c>
      <c r="E1503" s="7" t="s">
        <v>3</v>
      </c>
      <c r="F1503" s="7" t="s">
        <v>12</v>
      </c>
      <c r="G1503" s="7" t="s">
        <v>26</v>
      </c>
      <c r="H1503" s="7" t="s">
        <v>25</v>
      </c>
      <c r="I1503" s="3">
        <v>2</v>
      </c>
      <c r="J1503" s="5">
        <v>195.09</v>
      </c>
      <c r="K1503" s="6">
        <v>0</v>
      </c>
      <c r="L1503" s="5">
        <v>106.82</v>
      </c>
      <c r="M1503" s="5">
        <f>I1503*J1503*(1-K1503)</f>
        <v>390.18</v>
      </c>
      <c r="N1503" s="5">
        <f>I1503*L1503</f>
        <v>213.64</v>
      </c>
      <c r="O1503" s="5">
        <f>M1503-N1503</f>
        <v>176.54000000000002</v>
      </c>
      <c r="P1503" s="2">
        <f>IFERROR(O1503/M1503,0)</f>
        <v>0.45245783997129535</v>
      </c>
      <c r="Q1503" s="4">
        <f>YEAR(SalesDataTable[[#This Row],[Order Date]])</f>
        <v>2026</v>
      </c>
      <c r="R1503" s="2" t="str">
        <f>"Q"&amp;ROUNDUP(MONTH(SalesDataTable[[#This Row],[Order Date]])/3,0)</f>
        <v>Q3</v>
      </c>
      <c r="S1503" s="3">
        <f>MONTH(SalesDataTable[[#This Row],[Order Date]])</f>
        <v>7</v>
      </c>
      <c r="T1503" s="2" t="str">
        <f>TEXT(SalesDataTable[[#This Row],[Order Date]],"mmm")</f>
        <v>Jul</v>
      </c>
    </row>
    <row r="1504" spans="1:20" ht="15.75" x14ac:dyDescent="0.25">
      <c r="A1504" s="9" t="s">
        <v>1257</v>
      </c>
      <c r="B1504" s="8">
        <v>46232</v>
      </c>
      <c r="C1504" s="7" t="s">
        <v>5</v>
      </c>
      <c r="D1504" s="7" t="s">
        <v>4</v>
      </c>
      <c r="E1504" s="7" t="s">
        <v>13</v>
      </c>
      <c r="F1504" s="7" t="s">
        <v>23</v>
      </c>
      <c r="G1504" s="7" t="s">
        <v>29</v>
      </c>
      <c r="H1504" s="7" t="s">
        <v>88</v>
      </c>
      <c r="I1504" s="3">
        <v>3</v>
      </c>
      <c r="J1504" s="5">
        <v>167.52</v>
      </c>
      <c r="K1504" s="6">
        <v>0</v>
      </c>
      <c r="L1504" s="5">
        <v>87.26</v>
      </c>
      <c r="M1504" s="5">
        <f>I1504*J1504*(1-K1504)</f>
        <v>502.56000000000006</v>
      </c>
      <c r="N1504" s="5">
        <f>I1504*L1504</f>
        <v>261.78000000000003</v>
      </c>
      <c r="O1504" s="5">
        <f>M1504-N1504</f>
        <v>240.78000000000003</v>
      </c>
      <c r="P1504" s="2">
        <f>IFERROR(O1504/M1504,0)</f>
        <v>0.4791069723018147</v>
      </c>
      <c r="Q1504" s="4">
        <f>YEAR(SalesDataTable[[#This Row],[Order Date]])</f>
        <v>2026</v>
      </c>
      <c r="R1504" s="2" t="str">
        <f>"Q"&amp;ROUNDUP(MONTH(SalesDataTable[[#This Row],[Order Date]])/3,0)</f>
        <v>Q3</v>
      </c>
      <c r="S1504" s="3">
        <f>MONTH(SalesDataTable[[#This Row],[Order Date]])</f>
        <v>7</v>
      </c>
      <c r="T1504" s="2" t="str">
        <f>TEXT(SalesDataTable[[#This Row],[Order Date]],"mmm")</f>
        <v>Jul</v>
      </c>
    </row>
    <row r="1505" spans="1:20" ht="15.75" x14ac:dyDescent="0.25">
      <c r="A1505" s="9" t="s">
        <v>1256</v>
      </c>
      <c r="B1505" s="8">
        <v>46232</v>
      </c>
      <c r="C1505" s="7" t="s">
        <v>9</v>
      </c>
      <c r="D1505" s="7" t="s">
        <v>47</v>
      </c>
      <c r="E1505" s="7" t="s">
        <v>18</v>
      </c>
      <c r="F1505" s="7" t="s">
        <v>2</v>
      </c>
      <c r="G1505" s="7" t="s">
        <v>1</v>
      </c>
      <c r="H1505" s="7" t="s">
        <v>0</v>
      </c>
      <c r="I1505" s="3">
        <v>3</v>
      </c>
      <c r="J1505" s="5">
        <v>50.98</v>
      </c>
      <c r="K1505" s="6">
        <v>0</v>
      </c>
      <c r="L1505" s="5">
        <v>22.63</v>
      </c>
      <c r="M1505" s="5">
        <f>I1505*J1505*(1-K1505)</f>
        <v>152.94</v>
      </c>
      <c r="N1505" s="5">
        <f>I1505*L1505</f>
        <v>67.89</v>
      </c>
      <c r="O1505" s="5">
        <f>M1505-N1505</f>
        <v>85.05</v>
      </c>
      <c r="P1505" s="2">
        <f>IFERROR(O1505/M1505,0)</f>
        <v>0.55610043154178113</v>
      </c>
      <c r="Q1505" s="4">
        <f>YEAR(SalesDataTable[[#This Row],[Order Date]])</f>
        <v>2026</v>
      </c>
      <c r="R1505" s="2" t="str">
        <f>"Q"&amp;ROUNDUP(MONTH(SalesDataTable[[#This Row],[Order Date]])/3,0)</f>
        <v>Q3</v>
      </c>
      <c r="S1505" s="3">
        <f>MONTH(SalesDataTable[[#This Row],[Order Date]])</f>
        <v>7</v>
      </c>
      <c r="T1505" s="2" t="str">
        <f>TEXT(SalesDataTable[[#This Row],[Order Date]],"mmm")</f>
        <v>Jul</v>
      </c>
    </row>
    <row r="1506" spans="1:20" ht="15.75" x14ac:dyDescent="0.25">
      <c r="A1506" s="9" t="s">
        <v>1255</v>
      </c>
      <c r="B1506" s="8">
        <v>46232</v>
      </c>
      <c r="C1506" s="7" t="s">
        <v>9</v>
      </c>
      <c r="D1506" s="7" t="s">
        <v>45</v>
      </c>
      <c r="E1506" s="7" t="s">
        <v>18</v>
      </c>
      <c r="F1506" s="7" t="s">
        <v>2</v>
      </c>
      <c r="G1506" s="7" t="s">
        <v>34</v>
      </c>
      <c r="H1506" s="7" t="s">
        <v>33</v>
      </c>
      <c r="I1506" s="3">
        <v>2</v>
      </c>
      <c r="J1506" s="5">
        <v>49.98</v>
      </c>
      <c r="K1506" s="6">
        <v>0.1</v>
      </c>
      <c r="L1506" s="5">
        <v>21.91</v>
      </c>
      <c r="M1506" s="5">
        <f>I1506*J1506*(1-K1506)</f>
        <v>89.963999999999999</v>
      </c>
      <c r="N1506" s="5">
        <f>I1506*L1506</f>
        <v>43.82</v>
      </c>
      <c r="O1506" s="5">
        <f>M1506-N1506</f>
        <v>46.143999999999998</v>
      </c>
      <c r="P1506" s="2">
        <f>IFERROR(O1506/M1506,0)</f>
        <v>0.51291627762215997</v>
      </c>
      <c r="Q1506" s="4">
        <f>YEAR(SalesDataTable[[#This Row],[Order Date]])</f>
        <v>2026</v>
      </c>
      <c r="R1506" s="2" t="str">
        <f>"Q"&amp;ROUNDUP(MONTH(SalesDataTable[[#This Row],[Order Date]])/3,0)</f>
        <v>Q3</v>
      </c>
      <c r="S1506" s="3">
        <f>MONTH(SalesDataTable[[#This Row],[Order Date]])</f>
        <v>7</v>
      </c>
      <c r="T1506" s="2" t="str">
        <f>TEXT(SalesDataTable[[#This Row],[Order Date]],"mmm")</f>
        <v>Jul</v>
      </c>
    </row>
    <row r="1507" spans="1:20" ht="15.75" x14ac:dyDescent="0.25">
      <c r="A1507" s="9" t="s">
        <v>1254</v>
      </c>
      <c r="B1507" s="8">
        <v>46232</v>
      </c>
      <c r="C1507" s="7" t="s">
        <v>15</v>
      </c>
      <c r="D1507" s="7" t="s">
        <v>51</v>
      </c>
      <c r="E1507" s="7" t="s">
        <v>60</v>
      </c>
      <c r="F1507" s="7" t="s">
        <v>12</v>
      </c>
      <c r="G1507" s="7" t="s">
        <v>29</v>
      </c>
      <c r="H1507" s="7" t="s">
        <v>28</v>
      </c>
      <c r="I1507" s="3">
        <v>4</v>
      </c>
      <c r="J1507" s="5">
        <v>36.44</v>
      </c>
      <c r="K1507" s="6">
        <v>0.15</v>
      </c>
      <c r="L1507" s="5">
        <v>13.32</v>
      </c>
      <c r="M1507" s="5">
        <f>I1507*J1507*(1-K1507)</f>
        <v>123.89599999999999</v>
      </c>
      <c r="N1507" s="5">
        <f>I1507*L1507</f>
        <v>53.28</v>
      </c>
      <c r="O1507" s="5">
        <f>M1507-N1507</f>
        <v>70.615999999999985</v>
      </c>
      <c r="P1507" s="2">
        <f>IFERROR(O1507/M1507,0)</f>
        <v>0.5699619035319945</v>
      </c>
      <c r="Q1507" s="4">
        <f>YEAR(SalesDataTable[[#This Row],[Order Date]])</f>
        <v>2026</v>
      </c>
      <c r="R1507" s="2" t="str">
        <f>"Q"&amp;ROUNDUP(MONTH(SalesDataTable[[#This Row],[Order Date]])/3,0)</f>
        <v>Q3</v>
      </c>
      <c r="S1507" s="3">
        <f>MONTH(SalesDataTable[[#This Row],[Order Date]])</f>
        <v>7</v>
      </c>
      <c r="T1507" s="2" t="str">
        <f>TEXT(SalesDataTable[[#This Row],[Order Date]],"mmm")</f>
        <v>Jul</v>
      </c>
    </row>
    <row r="1508" spans="1:20" ht="15.75" x14ac:dyDescent="0.25">
      <c r="A1508" s="9" t="s">
        <v>1253</v>
      </c>
      <c r="B1508" s="8">
        <v>46232</v>
      </c>
      <c r="C1508" s="7" t="s">
        <v>42</v>
      </c>
      <c r="D1508" s="7" t="s">
        <v>95</v>
      </c>
      <c r="E1508" s="7" t="s">
        <v>3</v>
      </c>
      <c r="F1508" s="7" t="s">
        <v>23</v>
      </c>
      <c r="G1508" s="7" t="s">
        <v>26</v>
      </c>
      <c r="H1508" s="7" t="s">
        <v>25</v>
      </c>
      <c r="I1508" s="3">
        <v>1</v>
      </c>
      <c r="J1508" s="5">
        <v>195.34</v>
      </c>
      <c r="K1508" s="6">
        <v>0.05</v>
      </c>
      <c r="L1508" s="5">
        <v>106.6</v>
      </c>
      <c r="M1508" s="5">
        <f>I1508*J1508*(1-K1508)</f>
        <v>185.57300000000001</v>
      </c>
      <c r="N1508" s="5">
        <f>I1508*L1508</f>
        <v>106.6</v>
      </c>
      <c r="O1508" s="5">
        <f>M1508-N1508</f>
        <v>78.973000000000013</v>
      </c>
      <c r="P1508" s="2">
        <f>IFERROR(O1508/M1508,0)</f>
        <v>0.42556298599472991</v>
      </c>
      <c r="Q1508" s="4">
        <f>YEAR(SalesDataTable[[#This Row],[Order Date]])</f>
        <v>2026</v>
      </c>
      <c r="R1508" s="2" t="str">
        <f>"Q"&amp;ROUNDUP(MONTH(SalesDataTable[[#This Row],[Order Date]])/3,0)</f>
        <v>Q3</v>
      </c>
      <c r="S1508" s="3">
        <f>MONTH(SalesDataTable[[#This Row],[Order Date]])</f>
        <v>7</v>
      </c>
      <c r="T1508" s="2" t="str">
        <f>TEXT(SalesDataTable[[#This Row],[Order Date]],"mmm")</f>
        <v>Jul</v>
      </c>
    </row>
    <row r="1509" spans="1:20" ht="15.75" x14ac:dyDescent="0.25">
      <c r="A1509" s="9" t="s">
        <v>1252</v>
      </c>
      <c r="B1509" s="8">
        <v>46232</v>
      </c>
      <c r="C1509" s="7" t="s">
        <v>5</v>
      </c>
      <c r="D1509" s="7" t="s">
        <v>69</v>
      </c>
      <c r="E1509" s="7" t="s">
        <v>3</v>
      </c>
      <c r="F1509" s="7" t="s">
        <v>12</v>
      </c>
      <c r="G1509" s="7" t="s">
        <v>1</v>
      </c>
      <c r="H1509" s="7" t="s">
        <v>7</v>
      </c>
      <c r="I1509" s="3">
        <v>1</v>
      </c>
      <c r="J1509" s="5">
        <v>103.31</v>
      </c>
      <c r="K1509" s="6">
        <v>0</v>
      </c>
      <c r="L1509" s="5">
        <v>50.93</v>
      </c>
      <c r="M1509" s="5">
        <f>I1509*J1509*(1-K1509)</f>
        <v>103.31</v>
      </c>
      <c r="N1509" s="5">
        <f>I1509*L1509</f>
        <v>50.93</v>
      </c>
      <c r="O1509" s="5">
        <f>M1509-N1509</f>
        <v>52.38</v>
      </c>
      <c r="P1509" s="2">
        <f>IFERROR(O1509/M1509,0)</f>
        <v>0.50701771367728199</v>
      </c>
      <c r="Q1509" s="4">
        <f>YEAR(SalesDataTable[[#This Row],[Order Date]])</f>
        <v>2026</v>
      </c>
      <c r="R1509" s="2" t="str">
        <f>"Q"&amp;ROUNDUP(MONTH(SalesDataTable[[#This Row],[Order Date]])/3,0)</f>
        <v>Q3</v>
      </c>
      <c r="S1509" s="3">
        <f>MONTH(SalesDataTable[[#This Row],[Order Date]])</f>
        <v>7</v>
      </c>
      <c r="T1509" s="2" t="str">
        <f>TEXT(SalesDataTable[[#This Row],[Order Date]],"mmm")</f>
        <v>Jul</v>
      </c>
    </row>
    <row r="1510" spans="1:20" ht="15.75" x14ac:dyDescent="0.25">
      <c r="A1510" s="9" t="s">
        <v>1251</v>
      </c>
      <c r="B1510" s="8">
        <v>46232</v>
      </c>
      <c r="C1510" s="7" t="s">
        <v>42</v>
      </c>
      <c r="D1510" s="7" t="s">
        <v>95</v>
      </c>
      <c r="E1510" s="7" t="s">
        <v>3</v>
      </c>
      <c r="F1510" s="7" t="s">
        <v>2</v>
      </c>
      <c r="G1510" s="7" t="s">
        <v>26</v>
      </c>
      <c r="H1510" s="7" t="s">
        <v>50</v>
      </c>
      <c r="I1510" s="3">
        <v>3</v>
      </c>
      <c r="J1510" s="5">
        <v>123.31</v>
      </c>
      <c r="K1510" s="6">
        <v>0</v>
      </c>
      <c r="L1510" s="5">
        <v>59.16</v>
      </c>
      <c r="M1510" s="5">
        <f>I1510*J1510*(1-K1510)</f>
        <v>369.93</v>
      </c>
      <c r="N1510" s="5">
        <f>I1510*L1510</f>
        <v>177.48</v>
      </c>
      <c r="O1510" s="5">
        <f>M1510-N1510</f>
        <v>192.45000000000002</v>
      </c>
      <c r="P1510" s="2">
        <f>IFERROR(O1510/M1510,0)</f>
        <v>0.52023355770010549</v>
      </c>
      <c r="Q1510" s="4">
        <f>YEAR(SalesDataTable[[#This Row],[Order Date]])</f>
        <v>2026</v>
      </c>
      <c r="R1510" s="2" t="str">
        <f>"Q"&amp;ROUNDUP(MONTH(SalesDataTable[[#This Row],[Order Date]])/3,0)</f>
        <v>Q3</v>
      </c>
      <c r="S1510" s="3">
        <f>MONTH(SalesDataTable[[#This Row],[Order Date]])</f>
        <v>7</v>
      </c>
      <c r="T1510" s="2" t="str">
        <f>TEXT(SalesDataTable[[#This Row],[Order Date]],"mmm")</f>
        <v>Jul</v>
      </c>
    </row>
    <row r="1511" spans="1:20" ht="15.75" x14ac:dyDescent="0.25">
      <c r="A1511" s="9" t="s">
        <v>1250</v>
      </c>
      <c r="B1511" s="8">
        <v>46232</v>
      </c>
      <c r="C1511" s="7" t="s">
        <v>42</v>
      </c>
      <c r="D1511" s="7" t="s">
        <v>41</v>
      </c>
      <c r="E1511" s="7" t="s">
        <v>3</v>
      </c>
      <c r="F1511" s="7" t="s">
        <v>2</v>
      </c>
      <c r="G1511" s="7" t="s">
        <v>34</v>
      </c>
      <c r="H1511" s="7" t="s">
        <v>83</v>
      </c>
      <c r="I1511" s="3">
        <v>1</v>
      </c>
      <c r="J1511" s="5">
        <v>40.36</v>
      </c>
      <c r="K1511" s="6">
        <v>0.1</v>
      </c>
      <c r="L1511" s="5">
        <v>14.82</v>
      </c>
      <c r="M1511" s="5">
        <f>I1511*J1511*(1-K1511)</f>
        <v>36.323999999999998</v>
      </c>
      <c r="N1511" s="5">
        <f>I1511*L1511</f>
        <v>14.82</v>
      </c>
      <c r="O1511" s="5">
        <f>M1511-N1511</f>
        <v>21.503999999999998</v>
      </c>
      <c r="P1511" s="2">
        <f>IFERROR(O1511/M1511,0)</f>
        <v>0.59200528576148004</v>
      </c>
      <c r="Q1511" s="4">
        <f>YEAR(SalesDataTable[[#This Row],[Order Date]])</f>
        <v>2026</v>
      </c>
      <c r="R1511" s="2" t="str">
        <f>"Q"&amp;ROUNDUP(MONTH(SalesDataTable[[#This Row],[Order Date]])/3,0)</f>
        <v>Q3</v>
      </c>
      <c r="S1511" s="3">
        <f>MONTH(SalesDataTable[[#This Row],[Order Date]])</f>
        <v>7</v>
      </c>
      <c r="T1511" s="2" t="str">
        <f>TEXT(SalesDataTable[[#This Row],[Order Date]],"mmm")</f>
        <v>Jul</v>
      </c>
    </row>
    <row r="1512" spans="1:20" ht="15.75" x14ac:dyDescent="0.25">
      <c r="A1512" s="9" t="s">
        <v>1249</v>
      </c>
      <c r="B1512" s="8">
        <v>46232</v>
      </c>
      <c r="C1512" s="7" t="s">
        <v>42</v>
      </c>
      <c r="D1512" s="7" t="s">
        <v>41</v>
      </c>
      <c r="E1512" s="7" t="s">
        <v>13</v>
      </c>
      <c r="F1512" s="7" t="s">
        <v>2</v>
      </c>
      <c r="G1512" s="7" t="s">
        <v>26</v>
      </c>
      <c r="H1512" s="7" t="s">
        <v>65</v>
      </c>
      <c r="I1512" s="3">
        <v>2</v>
      </c>
      <c r="J1512" s="5">
        <v>83.06</v>
      </c>
      <c r="K1512" s="6">
        <v>0</v>
      </c>
      <c r="L1512" s="5">
        <v>38.74</v>
      </c>
      <c r="M1512" s="5">
        <f>I1512*J1512*(1-K1512)</f>
        <v>166.12</v>
      </c>
      <c r="N1512" s="5">
        <f>I1512*L1512</f>
        <v>77.48</v>
      </c>
      <c r="O1512" s="5">
        <f>M1512-N1512</f>
        <v>88.64</v>
      </c>
      <c r="P1512" s="2">
        <f>IFERROR(O1512/M1512,0)</f>
        <v>0.5335901757765471</v>
      </c>
      <c r="Q1512" s="4">
        <f>YEAR(SalesDataTable[[#This Row],[Order Date]])</f>
        <v>2026</v>
      </c>
      <c r="R1512" s="2" t="str">
        <f>"Q"&amp;ROUNDUP(MONTH(SalesDataTable[[#This Row],[Order Date]])/3,0)</f>
        <v>Q3</v>
      </c>
      <c r="S1512" s="3">
        <f>MONTH(SalesDataTable[[#This Row],[Order Date]])</f>
        <v>7</v>
      </c>
      <c r="T1512" s="2" t="str">
        <f>TEXT(SalesDataTable[[#This Row],[Order Date]],"mmm")</f>
        <v>Jul</v>
      </c>
    </row>
    <row r="1513" spans="1:20" ht="15.75" x14ac:dyDescent="0.25">
      <c r="A1513" s="9" t="s">
        <v>1248</v>
      </c>
      <c r="B1513" s="8">
        <v>46232</v>
      </c>
      <c r="C1513" s="7" t="s">
        <v>5</v>
      </c>
      <c r="D1513" s="7" t="s">
        <v>114</v>
      </c>
      <c r="E1513" s="7" t="s">
        <v>3</v>
      </c>
      <c r="F1513" s="7" t="s">
        <v>23</v>
      </c>
      <c r="G1513" s="7" t="s">
        <v>22</v>
      </c>
      <c r="H1513" s="7" t="s">
        <v>92</v>
      </c>
      <c r="I1513" s="3">
        <v>2</v>
      </c>
      <c r="J1513" s="5">
        <v>151.72999999999999</v>
      </c>
      <c r="K1513" s="6">
        <v>0</v>
      </c>
      <c r="L1513" s="5">
        <v>81.209999999999994</v>
      </c>
      <c r="M1513" s="5">
        <f>I1513*J1513*(1-K1513)</f>
        <v>303.45999999999998</v>
      </c>
      <c r="N1513" s="5">
        <f>I1513*L1513</f>
        <v>162.41999999999999</v>
      </c>
      <c r="O1513" s="5">
        <f>M1513-N1513</f>
        <v>141.04</v>
      </c>
      <c r="P1513" s="2">
        <f>IFERROR(O1513/M1513,0)</f>
        <v>0.46477295195412904</v>
      </c>
      <c r="Q1513" s="4">
        <f>YEAR(SalesDataTable[[#This Row],[Order Date]])</f>
        <v>2026</v>
      </c>
      <c r="R1513" s="2" t="str">
        <f>"Q"&amp;ROUNDUP(MONTH(SalesDataTable[[#This Row],[Order Date]])/3,0)</f>
        <v>Q3</v>
      </c>
      <c r="S1513" s="3">
        <f>MONTH(SalesDataTable[[#This Row],[Order Date]])</f>
        <v>7</v>
      </c>
      <c r="T1513" s="2" t="str">
        <f>TEXT(SalesDataTable[[#This Row],[Order Date]],"mmm")</f>
        <v>Jul</v>
      </c>
    </row>
    <row r="1514" spans="1:20" ht="15.75" x14ac:dyDescent="0.25">
      <c r="A1514" s="9" t="s">
        <v>1247</v>
      </c>
      <c r="B1514" s="8">
        <v>46232</v>
      </c>
      <c r="C1514" s="7" t="s">
        <v>15</v>
      </c>
      <c r="D1514" s="7" t="s">
        <v>61</v>
      </c>
      <c r="E1514" s="7" t="s">
        <v>3</v>
      </c>
      <c r="F1514" s="7" t="s">
        <v>2</v>
      </c>
      <c r="G1514" s="7" t="s">
        <v>22</v>
      </c>
      <c r="H1514" s="7" t="s">
        <v>21</v>
      </c>
      <c r="I1514" s="3">
        <v>4</v>
      </c>
      <c r="J1514" s="5">
        <v>72.010000000000005</v>
      </c>
      <c r="K1514" s="6">
        <v>0.05</v>
      </c>
      <c r="L1514" s="5">
        <v>32.36</v>
      </c>
      <c r="M1514" s="5">
        <f>I1514*J1514*(1-K1514)</f>
        <v>273.63800000000003</v>
      </c>
      <c r="N1514" s="5">
        <f>I1514*L1514</f>
        <v>129.44</v>
      </c>
      <c r="O1514" s="5">
        <f>M1514-N1514</f>
        <v>144.19800000000004</v>
      </c>
      <c r="P1514" s="2">
        <f>IFERROR(O1514/M1514,0)</f>
        <v>0.52696628392255473</v>
      </c>
      <c r="Q1514" s="4">
        <f>YEAR(SalesDataTable[[#This Row],[Order Date]])</f>
        <v>2026</v>
      </c>
      <c r="R1514" s="2" t="str">
        <f>"Q"&amp;ROUNDUP(MONTH(SalesDataTable[[#This Row],[Order Date]])/3,0)</f>
        <v>Q3</v>
      </c>
      <c r="S1514" s="3">
        <f>MONTH(SalesDataTable[[#This Row],[Order Date]])</f>
        <v>7</v>
      </c>
      <c r="T1514" s="2" t="str">
        <f>TEXT(SalesDataTable[[#This Row],[Order Date]],"mmm")</f>
        <v>Jul</v>
      </c>
    </row>
    <row r="1515" spans="1:20" ht="15.75" x14ac:dyDescent="0.25">
      <c r="A1515" s="9" t="s">
        <v>1246</v>
      </c>
      <c r="B1515" s="8">
        <v>46232</v>
      </c>
      <c r="C1515" s="7" t="s">
        <v>9</v>
      </c>
      <c r="D1515" s="7" t="s">
        <v>45</v>
      </c>
      <c r="E1515" s="7" t="s">
        <v>3</v>
      </c>
      <c r="F1515" s="7" t="s">
        <v>12</v>
      </c>
      <c r="G1515" s="7" t="s">
        <v>22</v>
      </c>
      <c r="H1515" s="7" t="s">
        <v>92</v>
      </c>
      <c r="I1515" s="3">
        <v>1</v>
      </c>
      <c r="J1515" s="5">
        <v>154.87</v>
      </c>
      <c r="K1515" s="6">
        <v>0</v>
      </c>
      <c r="L1515" s="5">
        <v>80.459999999999994</v>
      </c>
      <c r="M1515" s="5">
        <f>I1515*J1515*(1-K1515)</f>
        <v>154.87</v>
      </c>
      <c r="N1515" s="5">
        <f>I1515*L1515</f>
        <v>80.459999999999994</v>
      </c>
      <c r="O1515" s="5">
        <f>M1515-N1515</f>
        <v>74.410000000000011</v>
      </c>
      <c r="P1515" s="2">
        <f>IFERROR(O1515/M1515,0)</f>
        <v>0.48046748886162594</v>
      </c>
      <c r="Q1515" s="4">
        <f>YEAR(SalesDataTable[[#This Row],[Order Date]])</f>
        <v>2026</v>
      </c>
      <c r="R1515" s="2" t="str">
        <f>"Q"&amp;ROUNDUP(MONTH(SalesDataTable[[#This Row],[Order Date]])/3,0)</f>
        <v>Q3</v>
      </c>
      <c r="S1515" s="3">
        <f>MONTH(SalesDataTable[[#This Row],[Order Date]])</f>
        <v>7</v>
      </c>
      <c r="T1515" s="2" t="str">
        <f>TEXT(SalesDataTable[[#This Row],[Order Date]],"mmm")</f>
        <v>Jul</v>
      </c>
    </row>
    <row r="1516" spans="1:20" ht="15.75" x14ac:dyDescent="0.25">
      <c r="A1516" s="9" t="s">
        <v>1245</v>
      </c>
      <c r="B1516" s="8">
        <v>46233</v>
      </c>
      <c r="C1516" s="7" t="s">
        <v>9</v>
      </c>
      <c r="D1516" s="7" t="s">
        <v>79</v>
      </c>
      <c r="E1516" s="7" t="s">
        <v>3</v>
      </c>
      <c r="F1516" s="7" t="s">
        <v>2</v>
      </c>
      <c r="G1516" s="7" t="s">
        <v>29</v>
      </c>
      <c r="H1516" s="7" t="s">
        <v>72</v>
      </c>
      <c r="I1516" s="3">
        <v>3</v>
      </c>
      <c r="J1516" s="5">
        <v>134.61000000000001</v>
      </c>
      <c r="K1516" s="6">
        <v>0.1</v>
      </c>
      <c r="L1516" s="5">
        <v>65.77</v>
      </c>
      <c r="M1516" s="5">
        <f>I1516*J1516*(1-K1516)</f>
        <v>363.44700000000006</v>
      </c>
      <c r="N1516" s="5">
        <f>I1516*L1516</f>
        <v>197.31</v>
      </c>
      <c r="O1516" s="5">
        <f>M1516-N1516</f>
        <v>166.13700000000006</v>
      </c>
      <c r="P1516" s="2">
        <f>IFERROR(O1516/M1516,0)</f>
        <v>0.45711479252820914</v>
      </c>
      <c r="Q1516" s="4">
        <f>YEAR(SalesDataTable[[#This Row],[Order Date]])</f>
        <v>2026</v>
      </c>
      <c r="R1516" s="2" t="str">
        <f>"Q"&amp;ROUNDUP(MONTH(SalesDataTable[[#This Row],[Order Date]])/3,0)</f>
        <v>Q3</v>
      </c>
      <c r="S1516" s="3">
        <f>MONTH(SalesDataTable[[#This Row],[Order Date]])</f>
        <v>7</v>
      </c>
      <c r="T1516" s="2" t="str">
        <f>TEXT(SalesDataTable[[#This Row],[Order Date]],"mmm")</f>
        <v>Jul</v>
      </c>
    </row>
    <row r="1517" spans="1:20" ht="15.75" x14ac:dyDescent="0.25">
      <c r="A1517" s="9" t="s">
        <v>1244</v>
      </c>
      <c r="B1517" s="8">
        <v>46233</v>
      </c>
      <c r="C1517" s="7" t="s">
        <v>15</v>
      </c>
      <c r="D1517" s="7" t="s">
        <v>19</v>
      </c>
      <c r="E1517" s="7" t="s">
        <v>3</v>
      </c>
      <c r="F1517" s="7" t="s">
        <v>23</v>
      </c>
      <c r="G1517" s="7" t="s">
        <v>1</v>
      </c>
      <c r="H1517" s="7" t="s">
        <v>11</v>
      </c>
      <c r="I1517" s="3">
        <v>3</v>
      </c>
      <c r="J1517" s="5">
        <v>81.5</v>
      </c>
      <c r="K1517" s="6">
        <v>0.05</v>
      </c>
      <c r="L1517" s="5">
        <v>43.85</v>
      </c>
      <c r="M1517" s="5">
        <f>I1517*J1517*(1-K1517)</f>
        <v>232.27499999999998</v>
      </c>
      <c r="N1517" s="5">
        <f>I1517*L1517</f>
        <v>131.55000000000001</v>
      </c>
      <c r="O1517" s="5">
        <f>M1517-N1517</f>
        <v>100.72499999999997</v>
      </c>
      <c r="P1517" s="2">
        <f>IFERROR(O1517/M1517,0)</f>
        <v>0.43364546335163051</v>
      </c>
      <c r="Q1517" s="4">
        <f>YEAR(SalesDataTable[[#This Row],[Order Date]])</f>
        <v>2026</v>
      </c>
      <c r="R1517" s="2" t="str">
        <f>"Q"&amp;ROUNDUP(MONTH(SalesDataTable[[#This Row],[Order Date]])/3,0)</f>
        <v>Q3</v>
      </c>
      <c r="S1517" s="3">
        <f>MONTH(SalesDataTable[[#This Row],[Order Date]])</f>
        <v>7</v>
      </c>
      <c r="T1517" s="2" t="str">
        <f>TEXT(SalesDataTable[[#This Row],[Order Date]],"mmm")</f>
        <v>Jul</v>
      </c>
    </row>
    <row r="1518" spans="1:20" ht="15.75" x14ac:dyDescent="0.25">
      <c r="A1518" s="9" t="s">
        <v>1243</v>
      </c>
      <c r="B1518" s="8">
        <v>46233</v>
      </c>
      <c r="C1518" s="7" t="s">
        <v>42</v>
      </c>
      <c r="D1518" s="7" t="s">
        <v>95</v>
      </c>
      <c r="E1518" s="7" t="s">
        <v>18</v>
      </c>
      <c r="F1518" s="7" t="s">
        <v>12</v>
      </c>
      <c r="G1518" s="7" t="s">
        <v>29</v>
      </c>
      <c r="H1518" s="7" t="s">
        <v>72</v>
      </c>
      <c r="I1518" s="3">
        <v>2</v>
      </c>
      <c r="J1518" s="5">
        <v>135.63</v>
      </c>
      <c r="K1518" s="6">
        <v>0</v>
      </c>
      <c r="L1518" s="5">
        <v>66.63</v>
      </c>
      <c r="M1518" s="5">
        <f>I1518*J1518*(1-K1518)</f>
        <v>271.26</v>
      </c>
      <c r="N1518" s="5">
        <f>I1518*L1518</f>
        <v>133.26</v>
      </c>
      <c r="O1518" s="5">
        <f>M1518-N1518</f>
        <v>138</v>
      </c>
      <c r="P1518" s="2">
        <f>IFERROR(O1518/M1518,0)</f>
        <v>0.50873700508737008</v>
      </c>
      <c r="Q1518" s="4">
        <f>YEAR(SalesDataTable[[#This Row],[Order Date]])</f>
        <v>2026</v>
      </c>
      <c r="R1518" s="2" t="str">
        <f>"Q"&amp;ROUNDUP(MONTH(SalesDataTable[[#This Row],[Order Date]])/3,0)</f>
        <v>Q3</v>
      </c>
      <c r="S1518" s="3">
        <f>MONTH(SalesDataTable[[#This Row],[Order Date]])</f>
        <v>7</v>
      </c>
      <c r="T1518" s="2" t="str">
        <f>TEXT(SalesDataTable[[#This Row],[Order Date]],"mmm")</f>
        <v>Jul</v>
      </c>
    </row>
    <row r="1519" spans="1:20" ht="15.75" x14ac:dyDescent="0.25">
      <c r="A1519" s="9" t="s">
        <v>1242</v>
      </c>
      <c r="B1519" s="8">
        <v>46233</v>
      </c>
      <c r="C1519" s="7" t="s">
        <v>42</v>
      </c>
      <c r="D1519" s="7" t="s">
        <v>119</v>
      </c>
      <c r="E1519" s="7" t="s">
        <v>60</v>
      </c>
      <c r="F1519" s="7" t="s">
        <v>12</v>
      </c>
      <c r="G1519" s="7" t="s">
        <v>29</v>
      </c>
      <c r="H1519" s="7" t="s">
        <v>72</v>
      </c>
      <c r="I1519" s="3">
        <v>15</v>
      </c>
      <c r="J1519" s="5">
        <v>133.44999999999999</v>
      </c>
      <c r="K1519" s="6">
        <v>0.2</v>
      </c>
      <c r="L1519" s="5">
        <v>65.819999999999993</v>
      </c>
      <c r="M1519" s="5">
        <f>I1519*J1519*(1-K1519)</f>
        <v>1601.3999999999999</v>
      </c>
      <c r="N1519" s="5">
        <f>I1519*L1519</f>
        <v>987.3</v>
      </c>
      <c r="O1519" s="5">
        <f>M1519-N1519</f>
        <v>614.09999999999991</v>
      </c>
      <c r="P1519" s="2">
        <f>IFERROR(O1519/M1519,0)</f>
        <v>0.3834769576620457</v>
      </c>
      <c r="Q1519" s="4">
        <f>YEAR(SalesDataTable[[#This Row],[Order Date]])</f>
        <v>2026</v>
      </c>
      <c r="R1519" s="2" t="str">
        <f>"Q"&amp;ROUNDUP(MONTH(SalesDataTable[[#This Row],[Order Date]])/3,0)</f>
        <v>Q3</v>
      </c>
      <c r="S1519" s="3">
        <f>MONTH(SalesDataTable[[#This Row],[Order Date]])</f>
        <v>7</v>
      </c>
      <c r="T1519" s="2" t="str">
        <f>TEXT(SalesDataTable[[#This Row],[Order Date]],"mmm")</f>
        <v>Jul</v>
      </c>
    </row>
    <row r="1520" spans="1:20" ht="15.75" x14ac:dyDescent="0.25">
      <c r="A1520" s="9" t="s">
        <v>1241</v>
      </c>
      <c r="B1520" s="8">
        <v>46233</v>
      </c>
      <c r="C1520" s="7" t="s">
        <v>42</v>
      </c>
      <c r="D1520" s="7" t="s">
        <v>41</v>
      </c>
      <c r="E1520" s="7" t="s">
        <v>3</v>
      </c>
      <c r="F1520" s="7" t="s">
        <v>12</v>
      </c>
      <c r="G1520" s="7" t="s">
        <v>26</v>
      </c>
      <c r="H1520" s="7" t="s">
        <v>50</v>
      </c>
      <c r="I1520" s="3">
        <v>1</v>
      </c>
      <c r="J1520" s="5">
        <v>120.94</v>
      </c>
      <c r="K1520" s="6">
        <v>0</v>
      </c>
      <c r="L1520" s="5">
        <v>62.24</v>
      </c>
      <c r="M1520" s="5">
        <f>I1520*J1520*(1-K1520)</f>
        <v>120.94</v>
      </c>
      <c r="N1520" s="5">
        <f>I1520*L1520</f>
        <v>62.24</v>
      </c>
      <c r="O1520" s="5">
        <f>M1520-N1520</f>
        <v>58.699999999999996</v>
      </c>
      <c r="P1520" s="2">
        <f>IFERROR(O1520/M1520,0)</f>
        <v>0.48536464362493797</v>
      </c>
      <c r="Q1520" s="4">
        <f>YEAR(SalesDataTable[[#This Row],[Order Date]])</f>
        <v>2026</v>
      </c>
      <c r="R1520" s="2" t="str">
        <f>"Q"&amp;ROUNDUP(MONTH(SalesDataTable[[#This Row],[Order Date]])/3,0)</f>
        <v>Q3</v>
      </c>
      <c r="S1520" s="3">
        <f>MONTH(SalesDataTable[[#This Row],[Order Date]])</f>
        <v>7</v>
      </c>
      <c r="T1520" s="2" t="str">
        <f>TEXT(SalesDataTable[[#This Row],[Order Date]],"mmm")</f>
        <v>Jul</v>
      </c>
    </row>
    <row r="1521" spans="1:20" ht="15.75" x14ac:dyDescent="0.25">
      <c r="A1521" s="9" t="s">
        <v>1240</v>
      </c>
      <c r="B1521" s="8">
        <v>46233</v>
      </c>
      <c r="C1521" s="7" t="s">
        <v>9</v>
      </c>
      <c r="D1521" s="7" t="s">
        <v>45</v>
      </c>
      <c r="E1521" s="7" t="s">
        <v>3</v>
      </c>
      <c r="F1521" s="7" t="s">
        <v>23</v>
      </c>
      <c r="G1521" s="7" t="s">
        <v>26</v>
      </c>
      <c r="H1521" s="7" t="s">
        <v>56</v>
      </c>
      <c r="I1521" s="3">
        <v>2</v>
      </c>
      <c r="J1521" s="5">
        <v>332.99</v>
      </c>
      <c r="K1521" s="6">
        <v>0.15</v>
      </c>
      <c r="L1521" s="5">
        <v>199.09</v>
      </c>
      <c r="M1521" s="5">
        <f>I1521*J1521*(1-K1521)</f>
        <v>566.08299999999997</v>
      </c>
      <c r="N1521" s="5">
        <f>I1521*L1521</f>
        <v>398.18</v>
      </c>
      <c r="O1521" s="5">
        <f>M1521-N1521</f>
        <v>167.90299999999996</v>
      </c>
      <c r="P1521" s="2">
        <f>IFERROR(O1521/M1521,0)</f>
        <v>0.29660491482697759</v>
      </c>
      <c r="Q1521" s="4">
        <f>YEAR(SalesDataTable[[#This Row],[Order Date]])</f>
        <v>2026</v>
      </c>
      <c r="R1521" s="2" t="str">
        <f>"Q"&amp;ROUNDUP(MONTH(SalesDataTable[[#This Row],[Order Date]])/3,0)</f>
        <v>Q3</v>
      </c>
      <c r="S1521" s="3">
        <f>MONTH(SalesDataTable[[#This Row],[Order Date]])</f>
        <v>7</v>
      </c>
      <c r="T1521" s="2" t="str">
        <f>TEXT(SalesDataTable[[#This Row],[Order Date]],"mmm")</f>
        <v>Jul</v>
      </c>
    </row>
    <row r="1522" spans="1:20" ht="15.75" x14ac:dyDescent="0.25">
      <c r="A1522" s="9" t="s">
        <v>1239</v>
      </c>
      <c r="B1522" s="8">
        <v>46233</v>
      </c>
      <c r="C1522" s="7" t="s">
        <v>42</v>
      </c>
      <c r="D1522" s="7" t="s">
        <v>41</v>
      </c>
      <c r="E1522" s="7" t="s">
        <v>3</v>
      </c>
      <c r="F1522" s="7" t="s">
        <v>23</v>
      </c>
      <c r="G1522" s="7" t="s">
        <v>26</v>
      </c>
      <c r="H1522" s="7" t="s">
        <v>50</v>
      </c>
      <c r="I1522" s="3">
        <v>3</v>
      </c>
      <c r="J1522" s="5">
        <v>120.88</v>
      </c>
      <c r="K1522" s="6">
        <v>0</v>
      </c>
      <c r="L1522" s="5">
        <v>60.97</v>
      </c>
      <c r="M1522" s="5">
        <f>I1522*J1522*(1-K1522)</f>
        <v>362.64</v>
      </c>
      <c r="N1522" s="5">
        <f>I1522*L1522</f>
        <v>182.91</v>
      </c>
      <c r="O1522" s="5">
        <f>M1522-N1522</f>
        <v>179.73</v>
      </c>
      <c r="P1522" s="2">
        <f>IFERROR(O1522/M1522,0)</f>
        <v>0.49561548643282594</v>
      </c>
      <c r="Q1522" s="4">
        <f>YEAR(SalesDataTable[[#This Row],[Order Date]])</f>
        <v>2026</v>
      </c>
      <c r="R1522" s="2" t="str">
        <f>"Q"&amp;ROUNDUP(MONTH(SalesDataTable[[#This Row],[Order Date]])/3,0)</f>
        <v>Q3</v>
      </c>
      <c r="S1522" s="3">
        <f>MONTH(SalesDataTable[[#This Row],[Order Date]])</f>
        <v>7</v>
      </c>
      <c r="T1522" s="2" t="str">
        <f>TEXT(SalesDataTable[[#This Row],[Order Date]],"mmm")</f>
        <v>Jul</v>
      </c>
    </row>
    <row r="1523" spans="1:20" ht="15.75" x14ac:dyDescent="0.25">
      <c r="A1523" s="9" t="s">
        <v>1238</v>
      </c>
      <c r="B1523" s="8">
        <v>46233</v>
      </c>
      <c r="C1523" s="7" t="s">
        <v>15</v>
      </c>
      <c r="D1523" s="7" t="s">
        <v>61</v>
      </c>
      <c r="E1523" s="7" t="s">
        <v>3</v>
      </c>
      <c r="F1523" s="7" t="s">
        <v>23</v>
      </c>
      <c r="G1523" s="7" t="s">
        <v>1</v>
      </c>
      <c r="H1523" s="7" t="s">
        <v>7</v>
      </c>
      <c r="I1523" s="3">
        <v>1</v>
      </c>
      <c r="J1523" s="5">
        <v>101.73</v>
      </c>
      <c r="K1523" s="6">
        <v>0.05</v>
      </c>
      <c r="L1523" s="5">
        <v>51.63</v>
      </c>
      <c r="M1523" s="5">
        <f>I1523*J1523*(1-K1523)</f>
        <v>96.643500000000003</v>
      </c>
      <c r="N1523" s="5">
        <f>I1523*L1523</f>
        <v>51.63</v>
      </c>
      <c r="O1523" s="5">
        <f>M1523-N1523</f>
        <v>45.013500000000001</v>
      </c>
      <c r="P1523" s="2">
        <f>IFERROR(O1523/M1523,0)</f>
        <v>0.46576852038678235</v>
      </c>
      <c r="Q1523" s="4">
        <f>YEAR(SalesDataTable[[#This Row],[Order Date]])</f>
        <v>2026</v>
      </c>
      <c r="R1523" s="2" t="str">
        <f>"Q"&amp;ROUNDUP(MONTH(SalesDataTable[[#This Row],[Order Date]])/3,0)</f>
        <v>Q3</v>
      </c>
      <c r="S1523" s="3">
        <f>MONTH(SalesDataTable[[#This Row],[Order Date]])</f>
        <v>7</v>
      </c>
      <c r="T1523" s="2" t="str">
        <f>TEXT(SalesDataTable[[#This Row],[Order Date]],"mmm")</f>
        <v>Jul</v>
      </c>
    </row>
    <row r="1524" spans="1:20" ht="15.75" x14ac:dyDescent="0.25">
      <c r="A1524" s="9" t="s">
        <v>1237</v>
      </c>
      <c r="B1524" s="8">
        <v>46233</v>
      </c>
      <c r="C1524" s="7" t="s">
        <v>15</v>
      </c>
      <c r="D1524" s="7" t="s">
        <v>14</v>
      </c>
      <c r="E1524" s="7" t="s">
        <v>3</v>
      </c>
      <c r="F1524" s="7" t="s">
        <v>23</v>
      </c>
      <c r="G1524" s="7" t="s">
        <v>29</v>
      </c>
      <c r="H1524" s="7" t="s">
        <v>28</v>
      </c>
      <c r="I1524" s="3">
        <v>2</v>
      </c>
      <c r="J1524" s="5">
        <v>36.21</v>
      </c>
      <c r="K1524" s="6">
        <v>0</v>
      </c>
      <c r="L1524" s="5">
        <v>13.5</v>
      </c>
      <c r="M1524" s="5">
        <f>I1524*J1524*(1-K1524)</f>
        <v>72.42</v>
      </c>
      <c r="N1524" s="5">
        <f>I1524*L1524</f>
        <v>27</v>
      </c>
      <c r="O1524" s="5">
        <f>M1524-N1524</f>
        <v>45.42</v>
      </c>
      <c r="P1524" s="2">
        <f>IFERROR(O1524/M1524,0)</f>
        <v>0.62717481358740679</v>
      </c>
      <c r="Q1524" s="4">
        <f>YEAR(SalesDataTable[[#This Row],[Order Date]])</f>
        <v>2026</v>
      </c>
      <c r="R1524" s="2" t="str">
        <f>"Q"&amp;ROUNDUP(MONTH(SalesDataTable[[#This Row],[Order Date]])/3,0)</f>
        <v>Q3</v>
      </c>
      <c r="S1524" s="3">
        <f>MONTH(SalesDataTable[[#This Row],[Order Date]])</f>
        <v>7</v>
      </c>
      <c r="T1524" s="2" t="str">
        <f>TEXT(SalesDataTable[[#This Row],[Order Date]],"mmm")</f>
        <v>Jul</v>
      </c>
    </row>
    <row r="1525" spans="1:20" ht="15.75" x14ac:dyDescent="0.25">
      <c r="A1525" s="9" t="s">
        <v>1236</v>
      </c>
      <c r="B1525" s="8">
        <v>46234</v>
      </c>
      <c r="C1525" s="7" t="s">
        <v>15</v>
      </c>
      <c r="D1525" s="7" t="s">
        <v>14</v>
      </c>
      <c r="E1525" s="7" t="s">
        <v>3</v>
      </c>
      <c r="F1525" s="7" t="s">
        <v>12</v>
      </c>
      <c r="G1525" s="7" t="s">
        <v>1</v>
      </c>
      <c r="H1525" s="7" t="s">
        <v>7</v>
      </c>
      <c r="I1525" s="3">
        <v>5</v>
      </c>
      <c r="J1525" s="5">
        <v>104.65</v>
      </c>
      <c r="K1525" s="6">
        <v>0</v>
      </c>
      <c r="L1525" s="5">
        <v>49.2</v>
      </c>
      <c r="M1525" s="5">
        <f>I1525*J1525*(1-K1525)</f>
        <v>523.25</v>
      </c>
      <c r="N1525" s="5">
        <f>I1525*L1525</f>
        <v>246</v>
      </c>
      <c r="O1525" s="5">
        <f>M1525-N1525</f>
        <v>277.25</v>
      </c>
      <c r="P1525" s="2">
        <f>IFERROR(O1525/M1525,0)</f>
        <v>0.52986144290492121</v>
      </c>
      <c r="Q1525" s="4">
        <f>YEAR(SalesDataTable[[#This Row],[Order Date]])</f>
        <v>2026</v>
      </c>
      <c r="R1525" s="2" t="str">
        <f>"Q"&amp;ROUNDUP(MONTH(SalesDataTable[[#This Row],[Order Date]])/3,0)</f>
        <v>Q3</v>
      </c>
      <c r="S1525" s="3">
        <f>MONTH(SalesDataTable[[#This Row],[Order Date]])</f>
        <v>7</v>
      </c>
      <c r="T1525" s="2" t="str">
        <f>TEXT(SalesDataTable[[#This Row],[Order Date]],"mmm")</f>
        <v>Jul</v>
      </c>
    </row>
    <row r="1526" spans="1:20" ht="15.75" x14ac:dyDescent="0.25">
      <c r="A1526" s="9" t="s">
        <v>1235</v>
      </c>
      <c r="B1526" s="8">
        <v>46234</v>
      </c>
      <c r="C1526" s="7" t="s">
        <v>5</v>
      </c>
      <c r="D1526" s="7" t="s">
        <v>69</v>
      </c>
      <c r="E1526" s="7" t="s">
        <v>60</v>
      </c>
      <c r="F1526" s="7" t="s">
        <v>23</v>
      </c>
      <c r="G1526" s="7" t="s">
        <v>26</v>
      </c>
      <c r="H1526" s="7" t="s">
        <v>25</v>
      </c>
      <c r="I1526" s="3">
        <v>5</v>
      </c>
      <c r="J1526" s="5">
        <v>198.35</v>
      </c>
      <c r="K1526" s="6">
        <v>0.05</v>
      </c>
      <c r="L1526" s="5">
        <v>104.96</v>
      </c>
      <c r="M1526" s="5">
        <f>I1526*J1526*(1-K1526)</f>
        <v>942.16249999999991</v>
      </c>
      <c r="N1526" s="5">
        <f>I1526*L1526</f>
        <v>524.79999999999995</v>
      </c>
      <c r="O1526" s="5">
        <f>M1526-N1526</f>
        <v>417.36249999999995</v>
      </c>
      <c r="P1526" s="2">
        <f>IFERROR(O1526/M1526,0)</f>
        <v>0.44298356175288234</v>
      </c>
      <c r="Q1526" s="4">
        <f>YEAR(SalesDataTable[[#This Row],[Order Date]])</f>
        <v>2026</v>
      </c>
      <c r="R1526" s="2" t="str">
        <f>"Q"&amp;ROUNDUP(MONTH(SalesDataTable[[#This Row],[Order Date]])/3,0)</f>
        <v>Q3</v>
      </c>
      <c r="S1526" s="3">
        <f>MONTH(SalesDataTable[[#This Row],[Order Date]])</f>
        <v>7</v>
      </c>
      <c r="T1526" s="2" t="str">
        <f>TEXT(SalesDataTable[[#This Row],[Order Date]],"mmm")</f>
        <v>Jul</v>
      </c>
    </row>
    <row r="1527" spans="1:20" ht="15.75" x14ac:dyDescent="0.25">
      <c r="A1527" s="9" t="s">
        <v>1234</v>
      </c>
      <c r="B1527" s="8">
        <v>46234</v>
      </c>
      <c r="C1527" s="7" t="s">
        <v>42</v>
      </c>
      <c r="D1527" s="7" t="s">
        <v>95</v>
      </c>
      <c r="E1527" s="7" t="s">
        <v>18</v>
      </c>
      <c r="F1527" s="7" t="s">
        <v>23</v>
      </c>
      <c r="G1527" s="7" t="s">
        <v>34</v>
      </c>
      <c r="H1527" s="7" t="s">
        <v>74</v>
      </c>
      <c r="I1527" s="3">
        <v>2</v>
      </c>
      <c r="J1527" s="5">
        <v>36.56</v>
      </c>
      <c r="K1527" s="6">
        <v>0.05</v>
      </c>
      <c r="L1527" s="5">
        <v>13.76</v>
      </c>
      <c r="M1527" s="5">
        <f>I1527*J1527*(1-K1527)</f>
        <v>69.463999999999999</v>
      </c>
      <c r="N1527" s="5">
        <f>I1527*L1527</f>
        <v>27.52</v>
      </c>
      <c r="O1527" s="5">
        <f>M1527-N1527</f>
        <v>41.944000000000003</v>
      </c>
      <c r="P1527" s="2">
        <f>IFERROR(O1527/M1527,0)</f>
        <v>0.60382356328457909</v>
      </c>
      <c r="Q1527" s="4">
        <f>YEAR(SalesDataTable[[#This Row],[Order Date]])</f>
        <v>2026</v>
      </c>
      <c r="R1527" s="2" t="str">
        <f>"Q"&amp;ROUNDUP(MONTH(SalesDataTable[[#This Row],[Order Date]])/3,0)</f>
        <v>Q3</v>
      </c>
      <c r="S1527" s="3">
        <f>MONTH(SalesDataTable[[#This Row],[Order Date]])</f>
        <v>7</v>
      </c>
      <c r="T1527" s="2" t="str">
        <f>TEXT(SalesDataTable[[#This Row],[Order Date]],"mmm")</f>
        <v>Jul</v>
      </c>
    </row>
    <row r="1528" spans="1:20" ht="15.75" x14ac:dyDescent="0.25">
      <c r="A1528" s="9" t="s">
        <v>1233</v>
      </c>
      <c r="B1528" s="8">
        <v>46234</v>
      </c>
      <c r="C1528" s="7" t="s">
        <v>9</v>
      </c>
      <c r="D1528" s="7" t="s">
        <v>47</v>
      </c>
      <c r="E1528" s="7" t="s">
        <v>3</v>
      </c>
      <c r="F1528" s="7" t="s">
        <v>23</v>
      </c>
      <c r="G1528" s="7" t="s">
        <v>22</v>
      </c>
      <c r="H1528" s="7" t="s">
        <v>44</v>
      </c>
      <c r="I1528" s="3">
        <v>5</v>
      </c>
      <c r="J1528" s="5">
        <v>92.41</v>
      </c>
      <c r="K1528" s="6">
        <v>0</v>
      </c>
      <c r="L1528" s="5">
        <v>44.29</v>
      </c>
      <c r="M1528" s="5">
        <f>I1528*J1528*(1-K1528)</f>
        <v>462.04999999999995</v>
      </c>
      <c r="N1528" s="5">
        <f>I1528*L1528</f>
        <v>221.45</v>
      </c>
      <c r="O1528" s="5">
        <f>M1528-N1528</f>
        <v>240.59999999999997</v>
      </c>
      <c r="P1528" s="2">
        <f>IFERROR(O1528/M1528,0)</f>
        <v>0.52072286549074775</v>
      </c>
      <c r="Q1528" s="4">
        <f>YEAR(SalesDataTable[[#This Row],[Order Date]])</f>
        <v>2026</v>
      </c>
      <c r="R1528" s="2" t="str">
        <f>"Q"&amp;ROUNDUP(MONTH(SalesDataTable[[#This Row],[Order Date]])/3,0)</f>
        <v>Q3</v>
      </c>
      <c r="S1528" s="3">
        <f>MONTH(SalesDataTable[[#This Row],[Order Date]])</f>
        <v>7</v>
      </c>
      <c r="T1528" s="2" t="str">
        <f>TEXT(SalesDataTable[[#This Row],[Order Date]],"mmm")</f>
        <v>Jul</v>
      </c>
    </row>
    <row r="1529" spans="1:20" ht="15.75" x14ac:dyDescent="0.25">
      <c r="A1529" s="9" t="s">
        <v>1232</v>
      </c>
      <c r="B1529" s="8">
        <v>46235</v>
      </c>
      <c r="C1529" s="7" t="s">
        <v>15</v>
      </c>
      <c r="D1529" s="7" t="s">
        <v>19</v>
      </c>
      <c r="E1529" s="7" t="s">
        <v>3</v>
      </c>
      <c r="F1529" s="7" t="s">
        <v>23</v>
      </c>
      <c r="G1529" s="7" t="s">
        <v>26</v>
      </c>
      <c r="H1529" s="7" t="s">
        <v>50</v>
      </c>
      <c r="I1529" s="3">
        <v>4</v>
      </c>
      <c r="J1529" s="5">
        <v>121.87</v>
      </c>
      <c r="K1529" s="6">
        <v>0</v>
      </c>
      <c r="L1529" s="5">
        <v>59.89</v>
      </c>
      <c r="M1529" s="5">
        <f>I1529*J1529*(1-K1529)</f>
        <v>487.48</v>
      </c>
      <c r="N1529" s="5">
        <f>I1529*L1529</f>
        <v>239.56</v>
      </c>
      <c r="O1529" s="5">
        <f>M1529-N1529</f>
        <v>247.92000000000002</v>
      </c>
      <c r="P1529" s="2">
        <f>IFERROR(O1529/M1529,0)</f>
        <v>0.50857471075736438</v>
      </c>
      <c r="Q1529" s="4">
        <f>YEAR(SalesDataTable[[#This Row],[Order Date]])</f>
        <v>2026</v>
      </c>
      <c r="R1529" s="2" t="str">
        <f>"Q"&amp;ROUNDUP(MONTH(SalesDataTable[[#This Row],[Order Date]])/3,0)</f>
        <v>Q3</v>
      </c>
      <c r="S1529" s="3">
        <f>MONTH(SalesDataTable[[#This Row],[Order Date]])</f>
        <v>8</v>
      </c>
      <c r="T1529" s="2" t="str">
        <f>TEXT(SalesDataTable[[#This Row],[Order Date]],"mmm")</f>
        <v>Aug</v>
      </c>
    </row>
    <row r="1530" spans="1:20" ht="15.75" x14ac:dyDescent="0.25">
      <c r="A1530" s="9" t="s">
        <v>1231</v>
      </c>
      <c r="B1530" s="8">
        <v>46235</v>
      </c>
      <c r="C1530" s="7" t="s">
        <v>15</v>
      </c>
      <c r="D1530" s="7" t="s">
        <v>61</v>
      </c>
      <c r="E1530" s="7" t="s">
        <v>3</v>
      </c>
      <c r="F1530" s="7" t="s">
        <v>23</v>
      </c>
      <c r="G1530" s="7" t="s">
        <v>29</v>
      </c>
      <c r="H1530" s="7" t="s">
        <v>72</v>
      </c>
      <c r="I1530" s="3">
        <v>2</v>
      </c>
      <c r="J1530" s="5">
        <v>130.9</v>
      </c>
      <c r="K1530" s="6">
        <v>0.05</v>
      </c>
      <c r="L1530" s="5">
        <v>67.959999999999994</v>
      </c>
      <c r="M1530" s="5">
        <f>I1530*J1530*(1-K1530)</f>
        <v>248.71</v>
      </c>
      <c r="N1530" s="5">
        <f>I1530*L1530</f>
        <v>135.91999999999999</v>
      </c>
      <c r="O1530" s="5">
        <f>M1530-N1530</f>
        <v>112.79000000000002</v>
      </c>
      <c r="P1530" s="2">
        <f>IFERROR(O1530/M1530,0)</f>
        <v>0.45350006031120588</v>
      </c>
      <c r="Q1530" s="4">
        <f>YEAR(SalesDataTable[[#This Row],[Order Date]])</f>
        <v>2026</v>
      </c>
      <c r="R1530" s="2" t="str">
        <f>"Q"&amp;ROUNDUP(MONTH(SalesDataTable[[#This Row],[Order Date]])/3,0)</f>
        <v>Q3</v>
      </c>
      <c r="S1530" s="3">
        <f>MONTH(SalesDataTable[[#This Row],[Order Date]])</f>
        <v>8</v>
      </c>
      <c r="T1530" s="2" t="str">
        <f>TEXT(SalesDataTable[[#This Row],[Order Date]],"mmm")</f>
        <v>Aug</v>
      </c>
    </row>
    <row r="1531" spans="1:20" ht="15.75" x14ac:dyDescent="0.25">
      <c r="A1531" s="9" t="s">
        <v>1230</v>
      </c>
      <c r="B1531" s="8">
        <v>46235</v>
      </c>
      <c r="C1531" s="7" t="s">
        <v>5</v>
      </c>
      <c r="D1531" s="7" t="s">
        <v>66</v>
      </c>
      <c r="E1531" s="7" t="s">
        <v>13</v>
      </c>
      <c r="F1531" s="7" t="s">
        <v>2</v>
      </c>
      <c r="G1531" s="7" t="s">
        <v>1</v>
      </c>
      <c r="H1531" s="7" t="s">
        <v>0</v>
      </c>
      <c r="I1531" s="3">
        <v>1</v>
      </c>
      <c r="J1531" s="5">
        <v>50.98</v>
      </c>
      <c r="K1531" s="6">
        <v>0</v>
      </c>
      <c r="L1531" s="5">
        <v>22.92</v>
      </c>
      <c r="M1531" s="5">
        <f>I1531*J1531*(1-K1531)</f>
        <v>50.98</v>
      </c>
      <c r="N1531" s="5">
        <f>I1531*L1531</f>
        <v>22.92</v>
      </c>
      <c r="O1531" s="5">
        <f>M1531-N1531</f>
        <v>28.059999999999995</v>
      </c>
      <c r="P1531" s="2">
        <f>IFERROR(O1531/M1531,0)</f>
        <v>0.55041192624558644</v>
      </c>
      <c r="Q1531" s="4">
        <f>YEAR(SalesDataTable[[#This Row],[Order Date]])</f>
        <v>2026</v>
      </c>
      <c r="R1531" s="2" t="str">
        <f>"Q"&amp;ROUNDUP(MONTH(SalesDataTable[[#This Row],[Order Date]])/3,0)</f>
        <v>Q3</v>
      </c>
      <c r="S1531" s="3">
        <f>MONTH(SalesDataTable[[#This Row],[Order Date]])</f>
        <v>8</v>
      </c>
      <c r="T1531" s="2" t="str">
        <f>TEXT(SalesDataTable[[#This Row],[Order Date]],"mmm")</f>
        <v>Aug</v>
      </c>
    </row>
    <row r="1532" spans="1:20" ht="15.75" x14ac:dyDescent="0.25">
      <c r="A1532" s="9" t="s">
        <v>1229</v>
      </c>
      <c r="B1532" s="8">
        <v>46235</v>
      </c>
      <c r="C1532" s="7" t="s">
        <v>5</v>
      </c>
      <c r="D1532" s="7" t="s">
        <v>66</v>
      </c>
      <c r="E1532" s="7" t="s">
        <v>3</v>
      </c>
      <c r="F1532" s="7" t="s">
        <v>23</v>
      </c>
      <c r="G1532" s="7" t="s">
        <v>22</v>
      </c>
      <c r="H1532" s="7" t="s">
        <v>44</v>
      </c>
      <c r="I1532" s="3">
        <v>2</v>
      </c>
      <c r="J1532" s="5">
        <v>91.11</v>
      </c>
      <c r="K1532" s="6">
        <v>0</v>
      </c>
      <c r="L1532" s="5">
        <v>44.19</v>
      </c>
      <c r="M1532" s="5">
        <f>I1532*J1532*(1-K1532)</f>
        <v>182.22</v>
      </c>
      <c r="N1532" s="5">
        <f>I1532*L1532</f>
        <v>88.38</v>
      </c>
      <c r="O1532" s="5">
        <f>M1532-N1532</f>
        <v>93.84</v>
      </c>
      <c r="P1532" s="2">
        <f>IFERROR(O1532/M1532,0)</f>
        <v>0.51498189002304906</v>
      </c>
      <c r="Q1532" s="4">
        <f>YEAR(SalesDataTable[[#This Row],[Order Date]])</f>
        <v>2026</v>
      </c>
      <c r="R1532" s="2" t="str">
        <f>"Q"&amp;ROUNDUP(MONTH(SalesDataTable[[#This Row],[Order Date]])/3,0)</f>
        <v>Q3</v>
      </c>
      <c r="S1532" s="3">
        <f>MONTH(SalesDataTable[[#This Row],[Order Date]])</f>
        <v>8</v>
      </c>
      <c r="T1532" s="2" t="str">
        <f>TEXT(SalesDataTable[[#This Row],[Order Date]],"mmm")</f>
        <v>Aug</v>
      </c>
    </row>
    <row r="1533" spans="1:20" ht="15.75" x14ac:dyDescent="0.25">
      <c r="A1533" s="9" t="s">
        <v>1228</v>
      </c>
      <c r="B1533" s="8">
        <v>46235</v>
      </c>
      <c r="C1533" s="7" t="s">
        <v>42</v>
      </c>
      <c r="D1533" s="7" t="s">
        <v>95</v>
      </c>
      <c r="E1533" s="7" t="s">
        <v>18</v>
      </c>
      <c r="F1533" s="7" t="s">
        <v>23</v>
      </c>
      <c r="G1533" s="7" t="s">
        <v>29</v>
      </c>
      <c r="H1533" s="7" t="s">
        <v>28</v>
      </c>
      <c r="I1533" s="3">
        <v>3</v>
      </c>
      <c r="J1533" s="5">
        <v>35.619999999999997</v>
      </c>
      <c r="K1533" s="6">
        <v>0.05</v>
      </c>
      <c r="L1533" s="5">
        <v>13.47</v>
      </c>
      <c r="M1533" s="5">
        <f>I1533*J1533*(1-K1533)</f>
        <v>101.51699999999998</v>
      </c>
      <c r="N1533" s="5">
        <f>I1533*L1533</f>
        <v>40.410000000000004</v>
      </c>
      <c r="O1533" s="5">
        <f>M1533-N1533</f>
        <v>61.106999999999978</v>
      </c>
      <c r="P1533" s="2">
        <f>IFERROR(O1533/M1533,0)</f>
        <v>0.60193859156594454</v>
      </c>
      <c r="Q1533" s="4">
        <f>YEAR(SalesDataTable[[#This Row],[Order Date]])</f>
        <v>2026</v>
      </c>
      <c r="R1533" s="2" t="str">
        <f>"Q"&amp;ROUNDUP(MONTH(SalesDataTable[[#This Row],[Order Date]])/3,0)</f>
        <v>Q3</v>
      </c>
      <c r="S1533" s="3">
        <f>MONTH(SalesDataTable[[#This Row],[Order Date]])</f>
        <v>8</v>
      </c>
      <c r="T1533" s="2" t="str">
        <f>TEXT(SalesDataTable[[#This Row],[Order Date]],"mmm")</f>
        <v>Aug</v>
      </c>
    </row>
    <row r="1534" spans="1:20" ht="15.75" x14ac:dyDescent="0.25">
      <c r="A1534" s="9" t="s">
        <v>1227</v>
      </c>
      <c r="B1534" s="8">
        <v>46235</v>
      </c>
      <c r="C1534" s="7" t="s">
        <v>15</v>
      </c>
      <c r="D1534" s="7" t="s">
        <v>19</v>
      </c>
      <c r="E1534" s="7" t="s">
        <v>3</v>
      </c>
      <c r="F1534" s="7" t="s">
        <v>2</v>
      </c>
      <c r="G1534" s="7" t="s">
        <v>22</v>
      </c>
      <c r="H1534" s="7" t="s">
        <v>44</v>
      </c>
      <c r="I1534" s="3">
        <v>1</v>
      </c>
      <c r="J1534" s="5">
        <v>91.95</v>
      </c>
      <c r="K1534" s="6">
        <v>0.05</v>
      </c>
      <c r="L1534" s="5">
        <v>46.47</v>
      </c>
      <c r="M1534" s="5">
        <f>I1534*J1534*(1-K1534)</f>
        <v>87.352499999999992</v>
      </c>
      <c r="N1534" s="5">
        <f>I1534*L1534</f>
        <v>46.47</v>
      </c>
      <c r="O1534" s="5">
        <f>M1534-N1534</f>
        <v>40.882499999999993</v>
      </c>
      <c r="P1534" s="2">
        <f>IFERROR(O1534/M1534,0)</f>
        <v>0.46801751523997592</v>
      </c>
      <c r="Q1534" s="4">
        <f>YEAR(SalesDataTable[[#This Row],[Order Date]])</f>
        <v>2026</v>
      </c>
      <c r="R1534" s="2" t="str">
        <f>"Q"&amp;ROUNDUP(MONTH(SalesDataTable[[#This Row],[Order Date]])/3,0)</f>
        <v>Q3</v>
      </c>
      <c r="S1534" s="3">
        <f>MONTH(SalesDataTable[[#This Row],[Order Date]])</f>
        <v>8</v>
      </c>
      <c r="T1534" s="2" t="str">
        <f>TEXT(SalesDataTable[[#This Row],[Order Date]],"mmm")</f>
        <v>Aug</v>
      </c>
    </row>
    <row r="1535" spans="1:20" ht="15.75" x14ac:dyDescent="0.25">
      <c r="A1535" s="9" t="s">
        <v>1226</v>
      </c>
      <c r="B1535" s="8">
        <v>46235</v>
      </c>
      <c r="C1535" s="7" t="s">
        <v>42</v>
      </c>
      <c r="D1535" s="7" t="s">
        <v>119</v>
      </c>
      <c r="E1535" s="7" t="s">
        <v>3</v>
      </c>
      <c r="F1535" s="7" t="s">
        <v>23</v>
      </c>
      <c r="G1535" s="7" t="s">
        <v>34</v>
      </c>
      <c r="H1535" s="7" t="s">
        <v>33</v>
      </c>
      <c r="I1535" s="3">
        <v>1</v>
      </c>
      <c r="J1535" s="5">
        <v>49.46</v>
      </c>
      <c r="K1535" s="6">
        <v>0</v>
      </c>
      <c r="L1535" s="5">
        <v>21.47</v>
      </c>
      <c r="M1535" s="5">
        <f>I1535*J1535*(1-K1535)</f>
        <v>49.46</v>
      </c>
      <c r="N1535" s="5">
        <f>I1535*L1535</f>
        <v>21.47</v>
      </c>
      <c r="O1535" s="5">
        <f>M1535-N1535</f>
        <v>27.990000000000002</v>
      </c>
      <c r="P1535" s="2">
        <f>IFERROR(O1535/M1535,0)</f>
        <v>0.5659118479579458</v>
      </c>
      <c r="Q1535" s="4">
        <f>YEAR(SalesDataTable[[#This Row],[Order Date]])</f>
        <v>2026</v>
      </c>
      <c r="R1535" s="2" t="str">
        <f>"Q"&amp;ROUNDUP(MONTH(SalesDataTable[[#This Row],[Order Date]])/3,0)</f>
        <v>Q3</v>
      </c>
      <c r="S1535" s="3">
        <f>MONTH(SalesDataTable[[#This Row],[Order Date]])</f>
        <v>8</v>
      </c>
      <c r="T1535" s="2" t="str">
        <f>TEXT(SalesDataTable[[#This Row],[Order Date]],"mmm")</f>
        <v>Aug</v>
      </c>
    </row>
    <row r="1536" spans="1:20" ht="15.75" x14ac:dyDescent="0.25">
      <c r="A1536" s="9" t="s">
        <v>1225</v>
      </c>
      <c r="B1536" s="8">
        <v>46235</v>
      </c>
      <c r="C1536" s="7" t="s">
        <v>42</v>
      </c>
      <c r="D1536" s="7" t="s">
        <v>41</v>
      </c>
      <c r="E1536" s="7" t="s">
        <v>3</v>
      </c>
      <c r="F1536" s="7" t="s">
        <v>2</v>
      </c>
      <c r="G1536" s="7" t="s">
        <v>1</v>
      </c>
      <c r="H1536" s="7" t="s">
        <v>17</v>
      </c>
      <c r="I1536" s="3">
        <v>1</v>
      </c>
      <c r="J1536" s="5">
        <v>41.25</v>
      </c>
      <c r="K1536" s="6">
        <v>0.05</v>
      </c>
      <c r="L1536" s="5">
        <v>16.98</v>
      </c>
      <c r="M1536" s="5">
        <f>I1536*J1536*(1-K1536)</f>
        <v>39.1875</v>
      </c>
      <c r="N1536" s="5">
        <f>I1536*L1536</f>
        <v>16.98</v>
      </c>
      <c r="O1536" s="5">
        <f>M1536-N1536</f>
        <v>22.2075</v>
      </c>
      <c r="P1536" s="2">
        <f>IFERROR(O1536/M1536,0)</f>
        <v>0.56669856459330148</v>
      </c>
      <c r="Q1536" s="4">
        <f>YEAR(SalesDataTable[[#This Row],[Order Date]])</f>
        <v>2026</v>
      </c>
      <c r="R1536" s="2" t="str">
        <f>"Q"&amp;ROUNDUP(MONTH(SalesDataTable[[#This Row],[Order Date]])/3,0)</f>
        <v>Q3</v>
      </c>
      <c r="S1536" s="3">
        <f>MONTH(SalesDataTable[[#This Row],[Order Date]])</f>
        <v>8</v>
      </c>
      <c r="T1536" s="2" t="str">
        <f>TEXT(SalesDataTable[[#This Row],[Order Date]],"mmm")</f>
        <v>Aug</v>
      </c>
    </row>
    <row r="1537" spans="1:20" ht="15.75" x14ac:dyDescent="0.25">
      <c r="A1537" s="9" t="s">
        <v>1224</v>
      </c>
      <c r="B1537" s="8">
        <v>46236</v>
      </c>
      <c r="C1537" s="7" t="s">
        <v>5</v>
      </c>
      <c r="D1537" s="7" t="s">
        <v>69</v>
      </c>
      <c r="E1537" s="7" t="s">
        <v>3</v>
      </c>
      <c r="F1537" s="7" t="s">
        <v>23</v>
      </c>
      <c r="G1537" s="7" t="s">
        <v>29</v>
      </c>
      <c r="H1537" s="7" t="s">
        <v>72</v>
      </c>
      <c r="I1537" s="3">
        <v>4</v>
      </c>
      <c r="J1537" s="5">
        <v>133.65</v>
      </c>
      <c r="K1537" s="6">
        <v>0</v>
      </c>
      <c r="L1537" s="5">
        <v>66</v>
      </c>
      <c r="M1537" s="5">
        <f>I1537*J1537*(1-K1537)</f>
        <v>534.6</v>
      </c>
      <c r="N1537" s="5">
        <f>I1537*L1537</f>
        <v>264</v>
      </c>
      <c r="O1537" s="5">
        <f>M1537-N1537</f>
        <v>270.60000000000002</v>
      </c>
      <c r="P1537" s="2">
        <f>IFERROR(O1537/M1537,0)</f>
        <v>0.50617283950617287</v>
      </c>
      <c r="Q1537" s="4">
        <f>YEAR(SalesDataTable[[#This Row],[Order Date]])</f>
        <v>2026</v>
      </c>
      <c r="R1537" s="2" t="str">
        <f>"Q"&amp;ROUNDUP(MONTH(SalesDataTable[[#This Row],[Order Date]])/3,0)</f>
        <v>Q3</v>
      </c>
      <c r="S1537" s="3">
        <f>MONTH(SalesDataTable[[#This Row],[Order Date]])</f>
        <v>8</v>
      </c>
      <c r="T1537" s="2" t="str">
        <f>TEXT(SalesDataTable[[#This Row],[Order Date]],"mmm")</f>
        <v>Aug</v>
      </c>
    </row>
    <row r="1538" spans="1:20" ht="15.75" x14ac:dyDescent="0.25">
      <c r="A1538" s="9" t="s">
        <v>1223</v>
      </c>
      <c r="B1538" s="8">
        <v>46236</v>
      </c>
      <c r="C1538" s="7" t="s">
        <v>15</v>
      </c>
      <c r="D1538" s="7" t="s">
        <v>51</v>
      </c>
      <c r="E1538" s="7" t="s">
        <v>3</v>
      </c>
      <c r="F1538" s="7" t="s">
        <v>23</v>
      </c>
      <c r="G1538" s="7" t="s">
        <v>26</v>
      </c>
      <c r="H1538" s="7" t="s">
        <v>25</v>
      </c>
      <c r="I1538" s="3">
        <v>2</v>
      </c>
      <c r="J1538" s="5">
        <v>200.45</v>
      </c>
      <c r="K1538" s="6">
        <v>0.05</v>
      </c>
      <c r="L1538" s="5">
        <v>105.42</v>
      </c>
      <c r="M1538" s="5">
        <f>I1538*J1538*(1-K1538)</f>
        <v>380.85499999999996</v>
      </c>
      <c r="N1538" s="5">
        <f>I1538*L1538</f>
        <v>210.84</v>
      </c>
      <c r="O1538" s="5">
        <f>M1538-N1538</f>
        <v>170.01499999999996</v>
      </c>
      <c r="P1538" s="2">
        <f>IFERROR(O1538/M1538,0)</f>
        <v>0.44640348689133652</v>
      </c>
      <c r="Q1538" s="4">
        <f>YEAR(SalesDataTable[[#This Row],[Order Date]])</f>
        <v>2026</v>
      </c>
      <c r="R1538" s="2" t="str">
        <f>"Q"&amp;ROUNDUP(MONTH(SalesDataTable[[#This Row],[Order Date]])/3,0)</f>
        <v>Q3</v>
      </c>
      <c r="S1538" s="3">
        <f>MONTH(SalesDataTable[[#This Row],[Order Date]])</f>
        <v>8</v>
      </c>
      <c r="T1538" s="2" t="str">
        <f>TEXT(SalesDataTable[[#This Row],[Order Date]],"mmm")</f>
        <v>Aug</v>
      </c>
    </row>
    <row r="1539" spans="1:20" ht="15.75" x14ac:dyDescent="0.25">
      <c r="A1539" s="9" t="s">
        <v>1222</v>
      </c>
      <c r="B1539" s="8">
        <v>46236</v>
      </c>
      <c r="C1539" s="7" t="s">
        <v>42</v>
      </c>
      <c r="D1539" s="7" t="s">
        <v>95</v>
      </c>
      <c r="E1539" s="7" t="s">
        <v>18</v>
      </c>
      <c r="F1539" s="7" t="s">
        <v>23</v>
      </c>
      <c r="G1539" s="7" t="s">
        <v>1</v>
      </c>
      <c r="H1539" s="7" t="s">
        <v>0</v>
      </c>
      <c r="I1539" s="3">
        <v>2</v>
      </c>
      <c r="J1539" s="5">
        <v>51.87</v>
      </c>
      <c r="K1539" s="6">
        <v>0.05</v>
      </c>
      <c r="L1539" s="5">
        <v>21.98</v>
      </c>
      <c r="M1539" s="5">
        <f>I1539*J1539*(1-K1539)</f>
        <v>98.552999999999997</v>
      </c>
      <c r="N1539" s="5">
        <f>I1539*L1539</f>
        <v>43.96</v>
      </c>
      <c r="O1539" s="5">
        <f>M1539-N1539</f>
        <v>54.592999999999996</v>
      </c>
      <c r="P1539" s="2">
        <f>IFERROR(O1539/M1539,0)</f>
        <v>0.55394559272675614</v>
      </c>
      <c r="Q1539" s="4">
        <f>YEAR(SalesDataTable[[#This Row],[Order Date]])</f>
        <v>2026</v>
      </c>
      <c r="R1539" s="2" t="str">
        <f>"Q"&amp;ROUNDUP(MONTH(SalesDataTable[[#This Row],[Order Date]])/3,0)</f>
        <v>Q3</v>
      </c>
      <c r="S1539" s="3">
        <f>MONTH(SalesDataTable[[#This Row],[Order Date]])</f>
        <v>8</v>
      </c>
      <c r="T1539" s="2" t="str">
        <f>TEXT(SalesDataTable[[#This Row],[Order Date]],"mmm")</f>
        <v>Aug</v>
      </c>
    </row>
    <row r="1540" spans="1:20" ht="15.75" x14ac:dyDescent="0.25">
      <c r="A1540" s="9" t="s">
        <v>1221</v>
      </c>
      <c r="B1540" s="8">
        <v>46236</v>
      </c>
      <c r="C1540" s="7" t="s">
        <v>15</v>
      </c>
      <c r="D1540" s="7" t="s">
        <v>19</v>
      </c>
      <c r="E1540" s="7" t="s">
        <v>3</v>
      </c>
      <c r="F1540" s="7" t="s">
        <v>23</v>
      </c>
      <c r="G1540" s="7" t="s">
        <v>26</v>
      </c>
      <c r="H1540" s="7" t="s">
        <v>65</v>
      </c>
      <c r="I1540" s="3">
        <v>1</v>
      </c>
      <c r="J1540" s="5">
        <v>83.6</v>
      </c>
      <c r="K1540" s="6">
        <v>0.05</v>
      </c>
      <c r="L1540" s="5">
        <v>38.51</v>
      </c>
      <c r="M1540" s="5">
        <f>I1540*J1540*(1-K1540)</f>
        <v>79.419999999999987</v>
      </c>
      <c r="N1540" s="5">
        <f>I1540*L1540</f>
        <v>38.51</v>
      </c>
      <c r="O1540" s="5">
        <f>M1540-N1540</f>
        <v>40.909999999999989</v>
      </c>
      <c r="P1540" s="2">
        <f>IFERROR(O1540/M1540,0)</f>
        <v>0.51510954419541677</v>
      </c>
      <c r="Q1540" s="4">
        <f>YEAR(SalesDataTable[[#This Row],[Order Date]])</f>
        <v>2026</v>
      </c>
      <c r="R1540" s="2" t="str">
        <f>"Q"&amp;ROUNDUP(MONTH(SalesDataTable[[#This Row],[Order Date]])/3,0)</f>
        <v>Q3</v>
      </c>
      <c r="S1540" s="3">
        <f>MONTH(SalesDataTable[[#This Row],[Order Date]])</f>
        <v>8</v>
      </c>
      <c r="T1540" s="2" t="str">
        <f>TEXT(SalesDataTable[[#This Row],[Order Date]],"mmm")</f>
        <v>Aug</v>
      </c>
    </row>
    <row r="1541" spans="1:20" ht="15.75" x14ac:dyDescent="0.25">
      <c r="A1541" s="9" t="s">
        <v>1220</v>
      </c>
      <c r="B1541" s="8">
        <v>46236</v>
      </c>
      <c r="C1541" s="7" t="s">
        <v>5</v>
      </c>
      <c r="D1541" s="7" t="s">
        <v>76</v>
      </c>
      <c r="E1541" s="7" t="s">
        <v>3</v>
      </c>
      <c r="F1541" s="7" t="s">
        <v>2</v>
      </c>
      <c r="G1541" s="7" t="s">
        <v>29</v>
      </c>
      <c r="H1541" s="7" t="s">
        <v>28</v>
      </c>
      <c r="I1541" s="3">
        <v>1</v>
      </c>
      <c r="J1541" s="5">
        <v>35.74</v>
      </c>
      <c r="K1541" s="6">
        <v>0</v>
      </c>
      <c r="L1541" s="5">
        <v>13.49</v>
      </c>
      <c r="M1541" s="5">
        <f>I1541*J1541*(1-K1541)</f>
        <v>35.74</v>
      </c>
      <c r="N1541" s="5">
        <f>I1541*L1541</f>
        <v>13.49</v>
      </c>
      <c r="O1541" s="5">
        <f>M1541-N1541</f>
        <v>22.25</v>
      </c>
      <c r="P1541" s="2">
        <f>IFERROR(O1541/M1541,0)</f>
        <v>0.62255176273083379</v>
      </c>
      <c r="Q1541" s="4">
        <f>YEAR(SalesDataTable[[#This Row],[Order Date]])</f>
        <v>2026</v>
      </c>
      <c r="R1541" s="2" t="str">
        <f>"Q"&amp;ROUNDUP(MONTH(SalesDataTable[[#This Row],[Order Date]])/3,0)</f>
        <v>Q3</v>
      </c>
      <c r="S1541" s="3">
        <f>MONTH(SalesDataTable[[#This Row],[Order Date]])</f>
        <v>8</v>
      </c>
      <c r="T1541" s="2" t="str">
        <f>TEXT(SalesDataTable[[#This Row],[Order Date]],"mmm")</f>
        <v>Aug</v>
      </c>
    </row>
    <row r="1542" spans="1:20" ht="15.75" x14ac:dyDescent="0.25">
      <c r="A1542" s="9" t="s">
        <v>1219</v>
      </c>
      <c r="B1542" s="8">
        <v>46236</v>
      </c>
      <c r="C1542" s="7" t="s">
        <v>15</v>
      </c>
      <c r="D1542" s="7" t="s">
        <v>51</v>
      </c>
      <c r="E1542" s="7" t="s">
        <v>3</v>
      </c>
      <c r="F1542" s="7" t="s">
        <v>23</v>
      </c>
      <c r="G1542" s="7" t="s">
        <v>1</v>
      </c>
      <c r="H1542" s="7" t="s">
        <v>11</v>
      </c>
      <c r="I1542" s="3">
        <v>1</v>
      </c>
      <c r="J1542" s="5">
        <v>79.849999999999994</v>
      </c>
      <c r="K1542" s="6">
        <v>0.1</v>
      </c>
      <c r="L1542" s="5">
        <v>43.11</v>
      </c>
      <c r="M1542" s="5">
        <f>I1542*J1542*(1-K1542)</f>
        <v>71.864999999999995</v>
      </c>
      <c r="N1542" s="5">
        <f>I1542*L1542</f>
        <v>43.11</v>
      </c>
      <c r="O1542" s="5">
        <f>M1542-N1542</f>
        <v>28.754999999999995</v>
      </c>
      <c r="P1542" s="2">
        <f>IFERROR(O1542/M1542,0)</f>
        <v>0.40012523481527862</v>
      </c>
      <c r="Q1542" s="4">
        <f>YEAR(SalesDataTable[[#This Row],[Order Date]])</f>
        <v>2026</v>
      </c>
      <c r="R1542" s="2" t="str">
        <f>"Q"&amp;ROUNDUP(MONTH(SalesDataTable[[#This Row],[Order Date]])/3,0)</f>
        <v>Q3</v>
      </c>
      <c r="S1542" s="3">
        <f>MONTH(SalesDataTable[[#This Row],[Order Date]])</f>
        <v>8</v>
      </c>
      <c r="T1542" s="2" t="str">
        <f>TEXT(SalesDataTable[[#This Row],[Order Date]],"mmm")</f>
        <v>Aug</v>
      </c>
    </row>
    <row r="1543" spans="1:20" ht="15.75" x14ac:dyDescent="0.25">
      <c r="A1543" s="9" t="s">
        <v>1218</v>
      </c>
      <c r="B1543" s="8">
        <v>46236</v>
      </c>
      <c r="C1543" s="7" t="s">
        <v>42</v>
      </c>
      <c r="D1543" s="7" t="s">
        <v>41</v>
      </c>
      <c r="E1543" s="7" t="s">
        <v>3</v>
      </c>
      <c r="F1543" s="7" t="s">
        <v>23</v>
      </c>
      <c r="G1543" s="7" t="s">
        <v>29</v>
      </c>
      <c r="H1543" s="7" t="s">
        <v>39</v>
      </c>
      <c r="I1543" s="3">
        <v>2</v>
      </c>
      <c r="J1543" s="5">
        <v>46.44</v>
      </c>
      <c r="K1543" s="6">
        <v>0</v>
      </c>
      <c r="L1543" s="5">
        <v>18.489999999999998</v>
      </c>
      <c r="M1543" s="5">
        <f>I1543*J1543*(1-K1543)</f>
        <v>92.88</v>
      </c>
      <c r="N1543" s="5">
        <f>I1543*L1543</f>
        <v>36.979999999999997</v>
      </c>
      <c r="O1543" s="5">
        <f>M1543-N1543</f>
        <v>55.9</v>
      </c>
      <c r="P1543" s="2">
        <f>IFERROR(O1543/M1543,0)</f>
        <v>0.60185185185185186</v>
      </c>
      <c r="Q1543" s="4">
        <f>YEAR(SalesDataTable[[#This Row],[Order Date]])</f>
        <v>2026</v>
      </c>
      <c r="R1543" s="2" t="str">
        <f>"Q"&amp;ROUNDUP(MONTH(SalesDataTable[[#This Row],[Order Date]])/3,0)</f>
        <v>Q3</v>
      </c>
      <c r="S1543" s="3">
        <f>MONTH(SalesDataTable[[#This Row],[Order Date]])</f>
        <v>8</v>
      </c>
      <c r="T1543" s="2" t="str">
        <f>TEXT(SalesDataTable[[#This Row],[Order Date]],"mmm")</f>
        <v>Aug</v>
      </c>
    </row>
    <row r="1544" spans="1:20" ht="15.75" x14ac:dyDescent="0.25">
      <c r="A1544" s="9" t="s">
        <v>1217</v>
      </c>
      <c r="B1544" s="8">
        <v>46236</v>
      </c>
      <c r="C1544" s="7" t="s">
        <v>15</v>
      </c>
      <c r="D1544" s="7" t="s">
        <v>61</v>
      </c>
      <c r="E1544" s="7" t="s">
        <v>13</v>
      </c>
      <c r="F1544" s="7" t="s">
        <v>23</v>
      </c>
      <c r="G1544" s="7" t="s">
        <v>1</v>
      </c>
      <c r="H1544" s="7" t="s">
        <v>0</v>
      </c>
      <c r="I1544" s="3">
        <v>2</v>
      </c>
      <c r="J1544" s="5">
        <v>50.44</v>
      </c>
      <c r="K1544" s="6">
        <v>0</v>
      </c>
      <c r="L1544" s="5">
        <v>22.99</v>
      </c>
      <c r="M1544" s="5">
        <f>I1544*J1544*(1-K1544)</f>
        <v>100.88</v>
      </c>
      <c r="N1544" s="5">
        <f>I1544*L1544</f>
        <v>45.98</v>
      </c>
      <c r="O1544" s="5">
        <f>M1544-N1544</f>
        <v>54.9</v>
      </c>
      <c r="P1544" s="2">
        <f>IFERROR(O1544/M1544,0)</f>
        <v>0.54421094369547984</v>
      </c>
      <c r="Q1544" s="4">
        <f>YEAR(SalesDataTable[[#This Row],[Order Date]])</f>
        <v>2026</v>
      </c>
      <c r="R1544" s="2" t="str">
        <f>"Q"&amp;ROUNDUP(MONTH(SalesDataTable[[#This Row],[Order Date]])/3,0)</f>
        <v>Q3</v>
      </c>
      <c r="S1544" s="3">
        <f>MONTH(SalesDataTable[[#This Row],[Order Date]])</f>
        <v>8</v>
      </c>
      <c r="T1544" s="2" t="str">
        <f>TEXT(SalesDataTable[[#This Row],[Order Date]],"mmm")</f>
        <v>Aug</v>
      </c>
    </row>
    <row r="1545" spans="1:20" ht="15.75" x14ac:dyDescent="0.25">
      <c r="A1545" s="9" t="s">
        <v>1216</v>
      </c>
      <c r="B1545" s="8">
        <v>46236</v>
      </c>
      <c r="C1545" s="7" t="s">
        <v>15</v>
      </c>
      <c r="D1545" s="7" t="s">
        <v>61</v>
      </c>
      <c r="E1545" s="7" t="s">
        <v>3</v>
      </c>
      <c r="F1545" s="7" t="s">
        <v>23</v>
      </c>
      <c r="G1545" s="7" t="s">
        <v>1</v>
      </c>
      <c r="H1545" s="7" t="s">
        <v>11</v>
      </c>
      <c r="I1545" s="3">
        <v>2</v>
      </c>
      <c r="J1545" s="5">
        <v>81.38</v>
      </c>
      <c r="K1545" s="6">
        <v>0</v>
      </c>
      <c r="L1545" s="5">
        <v>42.19</v>
      </c>
      <c r="M1545" s="5">
        <f>I1545*J1545*(1-K1545)</f>
        <v>162.76</v>
      </c>
      <c r="N1545" s="5">
        <f>I1545*L1545</f>
        <v>84.38</v>
      </c>
      <c r="O1545" s="5">
        <f>M1545-N1545</f>
        <v>78.38</v>
      </c>
      <c r="P1545" s="2">
        <f>IFERROR(O1545/M1545,0)</f>
        <v>0.4815679528139592</v>
      </c>
      <c r="Q1545" s="4">
        <f>YEAR(SalesDataTable[[#This Row],[Order Date]])</f>
        <v>2026</v>
      </c>
      <c r="R1545" s="2" t="str">
        <f>"Q"&amp;ROUNDUP(MONTH(SalesDataTable[[#This Row],[Order Date]])/3,0)</f>
        <v>Q3</v>
      </c>
      <c r="S1545" s="3">
        <f>MONTH(SalesDataTable[[#This Row],[Order Date]])</f>
        <v>8</v>
      </c>
      <c r="T1545" s="2" t="str">
        <f>TEXT(SalesDataTable[[#This Row],[Order Date]],"mmm")</f>
        <v>Aug</v>
      </c>
    </row>
    <row r="1546" spans="1:20" ht="15.75" x14ac:dyDescent="0.25">
      <c r="A1546" s="9" t="s">
        <v>1215</v>
      </c>
      <c r="B1546" s="8">
        <v>46237</v>
      </c>
      <c r="C1546" s="7" t="s">
        <v>5</v>
      </c>
      <c r="D1546" s="7" t="s">
        <v>76</v>
      </c>
      <c r="E1546" s="7" t="s">
        <v>3</v>
      </c>
      <c r="F1546" s="7" t="s">
        <v>23</v>
      </c>
      <c r="G1546" s="7" t="s">
        <v>34</v>
      </c>
      <c r="H1546" s="7" t="s">
        <v>83</v>
      </c>
      <c r="I1546" s="3">
        <v>1</v>
      </c>
      <c r="J1546" s="5">
        <v>41.3</v>
      </c>
      <c r="K1546" s="6">
        <v>0</v>
      </c>
      <c r="L1546" s="5">
        <v>14.52</v>
      </c>
      <c r="M1546" s="5">
        <f>I1546*J1546*(1-K1546)</f>
        <v>41.3</v>
      </c>
      <c r="N1546" s="5">
        <f>I1546*L1546</f>
        <v>14.52</v>
      </c>
      <c r="O1546" s="5">
        <f>M1546-N1546</f>
        <v>26.779999999999998</v>
      </c>
      <c r="P1546" s="2">
        <f>IFERROR(O1546/M1546,0)</f>
        <v>0.64842615012106541</v>
      </c>
      <c r="Q1546" s="4">
        <f>YEAR(SalesDataTable[[#This Row],[Order Date]])</f>
        <v>2026</v>
      </c>
      <c r="R1546" s="2" t="str">
        <f>"Q"&amp;ROUNDUP(MONTH(SalesDataTable[[#This Row],[Order Date]])/3,0)</f>
        <v>Q3</v>
      </c>
      <c r="S1546" s="3">
        <f>MONTH(SalesDataTable[[#This Row],[Order Date]])</f>
        <v>8</v>
      </c>
      <c r="T1546" s="2" t="str">
        <f>TEXT(SalesDataTable[[#This Row],[Order Date]],"mmm")</f>
        <v>Aug</v>
      </c>
    </row>
    <row r="1547" spans="1:20" ht="15.75" x14ac:dyDescent="0.25">
      <c r="A1547" s="9" t="s">
        <v>1214</v>
      </c>
      <c r="B1547" s="8">
        <v>46237</v>
      </c>
      <c r="C1547" s="7" t="s">
        <v>15</v>
      </c>
      <c r="D1547" s="7" t="s">
        <v>61</v>
      </c>
      <c r="E1547" s="7" t="s">
        <v>18</v>
      </c>
      <c r="F1547" s="7" t="s">
        <v>23</v>
      </c>
      <c r="G1547" s="7" t="s">
        <v>29</v>
      </c>
      <c r="H1547" s="7" t="s">
        <v>28</v>
      </c>
      <c r="I1547" s="3">
        <v>2</v>
      </c>
      <c r="J1547" s="5">
        <v>36.15</v>
      </c>
      <c r="K1547" s="6">
        <v>0.1</v>
      </c>
      <c r="L1547" s="5">
        <v>13.19</v>
      </c>
      <c r="M1547" s="5">
        <f>I1547*J1547*(1-K1547)</f>
        <v>65.069999999999993</v>
      </c>
      <c r="N1547" s="5">
        <f>I1547*L1547</f>
        <v>26.38</v>
      </c>
      <c r="O1547" s="5">
        <f>M1547-N1547</f>
        <v>38.69</v>
      </c>
      <c r="P1547" s="2">
        <f>IFERROR(O1547/M1547,0)</f>
        <v>0.59459044106347014</v>
      </c>
      <c r="Q1547" s="4">
        <f>YEAR(SalesDataTable[[#This Row],[Order Date]])</f>
        <v>2026</v>
      </c>
      <c r="R1547" s="2" t="str">
        <f>"Q"&amp;ROUNDUP(MONTH(SalesDataTable[[#This Row],[Order Date]])/3,0)</f>
        <v>Q3</v>
      </c>
      <c r="S1547" s="3">
        <f>MONTH(SalesDataTable[[#This Row],[Order Date]])</f>
        <v>8</v>
      </c>
      <c r="T1547" s="2" t="str">
        <f>TEXT(SalesDataTable[[#This Row],[Order Date]],"mmm")</f>
        <v>Aug</v>
      </c>
    </row>
    <row r="1548" spans="1:20" ht="15.75" x14ac:dyDescent="0.25">
      <c r="A1548" s="9" t="s">
        <v>1213</v>
      </c>
      <c r="B1548" s="8">
        <v>46237</v>
      </c>
      <c r="C1548" s="7" t="s">
        <v>9</v>
      </c>
      <c r="D1548" s="7" t="s">
        <v>8</v>
      </c>
      <c r="E1548" s="7" t="s">
        <v>3</v>
      </c>
      <c r="F1548" s="7" t="s">
        <v>23</v>
      </c>
      <c r="G1548" s="7" t="s">
        <v>29</v>
      </c>
      <c r="H1548" s="7" t="s">
        <v>72</v>
      </c>
      <c r="I1548" s="3">
        <v>3</v>
      </c>
      <c r="J1548" s="5">
        <v>132.59</v>
      </c>
      <c r="K1548" s="6">
        <v>0.1</v>
      </c>
      <c r="L1548" s="5">
        <v>66.040000000000006</v>
      </c>
      <c r="M1548" s="5">
        <f>I1548*J1548*(1-K1548)</f>
        <v>357.99299999999999</v>
      </c>
      <c r="N1548" s="5">
        <f>I1548*L1548</f>
        <v>198.12</v>
      </c>
      <c r="O1548" s="5">
        <f>M1548-N1548</f>
        <v>159.87299999999999</v>
      </c>
      <c r="P1548" s="2">
        <f>IFERROR(O1548/M1548,0)</f>
        <v>0.44658135773604507</v>
      </c>
      <c r="Q1548" s="4">
        <f>YEAR(SalesDataTable[[#This Row],[Order Date]])</f>
        <v>2026</v>
      </c>
      <c r="R1548" s="2" t="str">
        <f>"Q"&amp;ROUNDUP(MONTH(SalesDataTable[[#This Row],[Order Date]])/3,0)</f>
        <v>Q3</v>
      </c>
      <c r="S1548" s="3">
        <f>MONTH(SalesDataTable[[#This Row],[Order Date]])</f>
        <v>8</v>
      </c>
      <c r="T1548" s="2" t="str">
        <f>TEXT(SalesDataTable[[#This Row],[Order Date]],"mmm")</f>
        <v>Aug</v>
      </c>
    </row>
    <row r="1549" spans="1:20" ht="15.75" x14ac:dyDescent="0.25">
      <c r="A1549" s="9" t="s">
        <v>1212</v>
      </c>
      <c r="B1549" s="8">
        <v>46237</v>
      </c>
      <c r="C1549" s="7" t="s">
        <v>5</v>
      </c>
      <c r="D1549" s="7" t="s">
        <v>114</v>
      </c>
      <c r="E1549" s="7" t="s">
        <v>3</v>
      </c>
      <c r="F1549" s="7" t="s">
        <v>2</v>
      </c>
      <c r="G1549" s="7" t="s">
        <v>22</v>
      </c>
      <c r="H1549" s="7" t="s">
        <v>37</v>
      </c>
      <c r="I1549" s="3">
        <v>3</v>
      </c>
      <c r="J1549" s="5">
        <v>144</v>
      </c>
      <c r="K1549" s="6">
        <v>0</v>
      </c>
      <c r="L1549" s="5">
        <v>78.89</v>
      </c>
      <c r="M1549" s="5">
        <f>I1549*J1549*(1-K1549)</f>
        <v>432</v>
      </c>
      <c r="N1549" s="5">
        <f>I1549*L1549</f>
        <v>236.67000000000002</v>
      </c>
      <c r="O1549" s="5">
        <f>M1549-N1549</f>
        <v>195.32999999999998</v>
      </c>
      <c r="P1549" s="2">
        <f>IFERROR(O1549/M1549,0)</f>
        <v>0.45215277777777774</v>
      </c>
      <c r="Q1549" s="4">
        <f>YEAR(SalesDataTable[[#This Row],[Order Date]])</f>
        <v>2026</v>
      </c>
      <c r="R1549" s="2" t="str">
        <f>"Q"&amp;ROUNDUP(MONTH(SalesDataTable[[#This Row],[Order Date]])/3,0)</f>
        <v>Q3</v>
      </c>
      <c r="S1549" s="3">
        <f>MONTH(SalesDataTable[[#This Row],[Order Date]])</f>
        <v>8</v>
      </c>
      <c r="T1549" s="2" t="str">
        <f>TEXT(SalesDataTable[[#This Row],[Order Date]],"mmm")</f>
        <v>Aug</v>
      </c>
    </row>
    <row r="1550" spans="1:20" ht="15.75" x14ac:dyDescent="0.25">
      <c r="A1550" s="9" t="s">
        <v>1211</v>
      </c>
      <c r="B1550" s="8">
        <v>46237</v>
      </c>
      <c r="C1550" s="7" t="s">
        <v>42</v>
      </c>
      <c r="D1550" s="7" t="s">
        <v>95</v>
      </c>
      <c r="E1550" s="7" t="s">
        <v>3</v>
      </c>
      <c r="F1550" s="7" t="s">
        <v>23</v>
      </c>
      <c r="G1550" s="7" t="s">
        <v>29</v>
      </c>
      <c r="H1550" s="7" t="s">
        <v>39</v>
      </c>
      <c r="I1550" s="3">
        <v>2</v>
      </c>
      <c r="J1550" s="5">
        <v>45.45</v>
      </c>
      <c r="K1550" s="6">
        <v>0.05</v>
      </c>
      <c r="L1550" s="5">
        <v>18.829999999999998</v>
      </c>
      <c r="M1550" s="5">
        <f>I1550*J1550*(1-K1550)</f>
        <v>86.355000000000004</v>
      </c>
      <c r="N1550" s="5">
        <f>I1550*L1550</f>
        <v>37.659999999999997</v>
      </c>
      <c r="O1550" s="5">
        <f>M1550-N1550</f>
        <v>48.695000000000007</v>
      </c>
      <c r="P1550" s="2">
        <f>IFERROR(O1550/M1550,0)</f>
        <v>0.56389323142840608</v>
      </c>
      <c r="Q1550" s="4">
        <f>YEAR(SalesDataTable[[#This Row],[Order Date]])</f>
        <v>2026</v>
      </c>
      <c r="R1550" s="2" t="str">
        <f>"Q"&amp;ROUNDUP(MONTH(SalesDataTable[[#This Row],[Order Date]])/3,0)</f>
        <v>Q3</v>
      </c>
      <c r="S1550" s="3">
        <f>MONTH(SalesDataTable[[#This Row],[Order Date]])</f>
        <v>8</v>
      </c>
      <c r="T1550" s="2" t="str">
        <f>TEXT(SalesDataTable[[#This Row],[Order Date]],"mmm")</f>
        <v>Aug</v>
      </c>
    </row>
    <row r="1551" spans="1:20" ht="15.75" x14ac:dyDescent="0.25">
      <c r="A1551" s="9" t="s">
        <v>1210</v>
      </c>
      <c r="B1551" s="8">
        <v>46237</v>
      </c>
      <c r="C1551" s="7" t="s">
        <v>9</v>
      </c>
      <c r="D1551" s="7" t="s">
        <v>30</v>
      </c>
      <c r="E1551" s="7" t="s">
        <v>3</v>
      </c>
      <c r="F1551" s="7" t="s">
        <v>23</v>
      </c>
      <c r="G1551" s="7" t="s">
        <v>1</v>
      </c>
      <c r="H1551" s="7" t="s">
        <v>17</v>
      </c>
      <c r="I1551" s="3">
        <v>1</v>
      </c>
      <c r="J1551" s="5">
        <v>41.16</v>
      </c>
      <c r="K1551" s="6">
        <v>0.05</v>
      </c>
      <c r="L1551" s="5">
        <v>16.66</v>
      </c>
      <c r="M1551" s="5">
        <f>I1551*J1551*(1-K1551)</f>
        <v>39.101999999999997</v>
      </c>
      <c r="N1551" s="5">
        <f>I1551*L1551</f>
        <v>16.66</v>
      </c>
      <c r="O1551" s="5">
        <f>M1551-N1551</f>
        <v>22.441999999999997</v>
      </c>
      <c r="P1551" s="2">
        <f>IFERROR(O1551/M1551,0)</f>
        <v>0.57393483709273174</v>
      </c>
      <c r="Q1551" s="4">
        <f>YEAR(SalesDataTable[[#This Row],[Order Date]])</f>
        <v>2026</v>
      </c>
      <c r="R1551" s="2" t="str">
        <f>"Q"&amp;ROUNDUP(MONTH(SalesDataTable[[#This Row],[Order Date]])/3,0)</f>
        <v>Q3</v>
      </c>
      <c r="S1551" s="3">
        <f>MONTH(SalesDataTable[[#This Row],[Order Date]])</f>
        <v>8</v>
      </c>
      <c r="T1551" s="2" t="str">
        <f>TEXT(SalesDataTable[[#This Row],[Order Date]],"mmm")</f>
        <v>Aug</v>
      </c>
    </row>
    <row r="1552" spans="1:20" ht="15.75" x14ac:dyDescent="0.25">
      <c r="A1552" s="9" t="s">
        <v>1209</v>
      </c>
      <c r="B1552" s="8">
        <v>46237</v>
      </c>
      <c r="C1552" s="7" t="s">
        <v>42</v>
      </c>
      <c r="D1552" s="7" t="s">
        <v>95</v>
      </c>
      <c r="E1552" s="7" t="s">
        <v>13</v>
      </c>
      <c r="F1552" s="7" t="s">
        <v>23</v>
      </c>
      <c r="G1552" s="7" t="s">
        <v>29</v>
      </c>
      <c r="H1552" s="7" t="s">
        <v>88</v>
      </c>
      <c r="I1552" s="3">
        <v>1</v>
      </c>
      <c r="J1552" s="5">
        <v>162.78</v>
      </c>
      <c r="K1552" s="6">
        <v>0</v>
      </c>
      <c r="L1552" s="5">
        <v>85.08</v>
      </c>
      <c r="M1552" s="5">
        <f>I1552*J1552*(1-K1552)</f>
        <v>162.78</v>
      </c>
      <c r="N1552" s="5">
        <f>I1552*L1552</f>
        <v>85.08</v>
      </c>
      <c r="O1552" s="5">
        <f>M1552-N1552</f>
        <v>77.7</v>
      </c>
      <c r="P1552" s="2">
        <f>IFERROR(O1552/M1552,0)</f>
        <v>0.47733136748986366</v>
      </c>
      <c r="Q1552" s="4">
        <f>YEAR(SalesDataTable[[#This Row],[Order Date]])</f>
        <v>2026</v>
      </c>
      <c r="R1552" s="2" t="str">
        <f>"Q"&amp;ROUNDUP(MONTH(SalesDataTable[[#This Row],[Order Date]])/3,0)</f>
        <v>Q3</v>
      </c>
      <c r="S1552" s="3">
        <f>MONTH(SalesDataTable[[#This Row],[Order Date]])</f>
        <v>8</v>
      </c>
      <c r="T1552" s="2" t="str">
        <f>TEXT(SalesDataTable[[#This Row],[Order Date]],"mmm")</f>
        <v>Aug</v>
      </c>
    </row>
    <row r="1553" spans="1:20" ht="15.75" x14ac:dyDescent="0.25">
      <c r="A1553" s="9" t="s">
        <v>1208</v>
      </c>
      <c r="B1553" s="8">
        <v>46237</v>
      </c>
      <c r="C1553" s="7" t="s">
        <v>5</v>
      </c>
      <c r="D1553" s="7" t="s">
        <v>76</v>
      </c>
      <c r="E1553" s="7" t="s">
        <v>13</v>
      </c>
      <c r="F1553" s="7" t="s">
        <v>2</v>
      </c>
      <c r="G1553" s="7" t="s">
        <v>1</v>
      </c>
      <c r="H1553" s="7" t="s">
        <v>11</v>
      </c>
      <c r="I1553" s="3">
        <v>1</v>
      </c>
      <c r="J1553" s="5">
        <v>80.040000000000006</v>
      </c>
      <c r="K1553" s="6">
        <v>0.1</v>
      </c>
      <c r="L1553" s="5">
        <v>41.88</v>
      </c>
      <c r="M1553" s="5">
        <f>I1553*J1553*(1-K1553)</f>
        <v>72.036000000000001</v>
      </c>
      <c r="N1553" s="5">
        <f>I1553*L1553</f>
        <v>41.88</v>
      </c>
      <c r="O1553" s="5">
        <f>M1553-N1553</f>
        <v>30.155999999999999</v>
      </c>
      <c r="P1553" s="2">
        <f>IFERROR(O1553/M1553,0)</f>
        <v>0.41862402132267196</v>
      </c>
      <c r="Q1553" s="4">
        <f>YEAR(SalesDataTable[[#This Row],[Order Date]])</f>
        <v>2026</v>
      </c>
      <c r="R1553" s="2" t="str">
        <f>"Q"&amp;ROUNDUP(MONTH(SalesDataTable[[#This Row],[Order Date]])/3,0)</f>
        <v>Q3</v>
      </c>
      <c r="S1553" s="3">
        <f>MONTH(SalesDataTable[[#This Row],[Order Date]])</f>
        <v>8</v>
      </c>
      <c r="T1553" s="2" t="str">
        <f>TEXT(SalesDataTable[[#This Row],[Order Date]],"mmm")</f>
        <v>Aug</v>
      </c>
    </row>
    <row r="1554" spans="1:20" ht="15.75" x14ac:dyDescent="0.25">
      <c r="A1554" s="9" t="s">
        <v>1207</v>
      </c>
      <c r="B1554" s="8">
        <v>46237</v>
      </c>
      <c r="C1554" s="7" t="s">
        <v>5</v>
      </c>
      <c r="D1554" s="7" t="s">
        <v>69</v>
      </c>
      <c r="E1554" s="7" t="s">
        <v>3</v>
      </c>
      <c r="F1554" s="7" t="s">
        <v>2</v>
      </c>
      <c r="G1554" s="7" t="s">
        <v>22</v>
      </c>
      <c r="H1554" s="7" t="s">
        <v>44</v>
      </c>
      <c r="I1554" s="3">
        <v>1</v>
      </c>
      <c r="J1554" s="5">
        <v>90.21</v>
      </c>
      <c r="K1554" s="6">
        <v>0</v>
      </c>
      <c r="L1554" s="5">
        <v>46.31</v>
      </c>
      <c r="M1554" s="5">
        <f>I1554*J1554*(1-K1554)</f>
        <v>90.21</v>
      </c>
      <c r="N1554" s="5">
        <f>I1554*L1554</f>
        <v>46.31</v>
      </c>
      <c r="O1554" s="5">
        <f>M1554-N1554</f>
        <v>43.899999999999991</v>
      </c>
      <c r="P1554" s="2">
        <f>IFERROR(O1554/M1554,0)</f>
        <v>0.48664227912648261</v>
      </c>
      <c r="Q1554" s="4">
        <f>YEAR(SalesDataTable[[#This Row],[Order Date]])</f>
        <v>2026</v>
      </c>
      <c r="R1554" s="2" t="str">
        <f>"Q"&amp;ROUNDUP(MONTH(SalesDataTable[[#This Row],[Order Date]])/3,0)</f>
        <v>Q3</v>
      </c>
      <c r="S1554" s="3">
        <f>MONTH(SalesDataTable[[#This Row],[Order Date]])</f>
        <v>8</v>
      </c>
      <c r="T1554" s="2" t="str">
        <f>TEXT(SalesDataTable[[#This Row],[Order Date]],"mmm")</f>
        <v>Aug</v>
      </c>
    </row>
    <row r="1555" spans="1:20" ht="15.75" x14ac:dyDescent="0.25">
      <c r="A1555" s="9" t="s">
        <v>1206</v>
      </c>
      <c r="B1555" s="8">
        <v>46238</v>
      </c>
      <c r="C1555" s="7" t="s">
        <v>42</v>
      </c>
      <c r="D1555" s="7" t="s">
        <v>119</v>
      </c>
      <c r="E1555" s="7" t="s">
        <v>13</v>
      </c>
      <c r="F1555" s="7" t="s">
        <v>12</v>
      </c>
      <c r="G1555" s="7" t="s">
        <v>29</v>
      </c>
      <c r="H1555" s="7" t="s">
        <v>72</v>
      </c>
      <c r="I1555" s="3">
        <v>1</v>
      </c>
      <c r="J1555" s="5">
        <v>133.6</v>
      </c>
      <c r="K1555" s="6">
        <v>0.1</v>
      </c>
      <c r="L1555" s="5">
        <v>67.3</v>
      </c>
      <c r="M1555" s="5">
        <f>I1555*J1555*(1-K1555)</f>
        <v>120.24</v>
      </c>
      <c r="N1555" s="5">
        <f>I1555*L1555</f>
        <v>67.3</v>
      </c>
      <c r="O1555" s="5">
        <f>M1555-N1555</f>
        <v>52.94</v>
      </c>
      <c r="P1555" s="2">
        <f>IFERROR(O1555/M1555,0)</f>
        <v>0.44028609447771122</v>
      </c>
      <c r="Q1555" s="4">
        <f>YEAR(SalesDataTable[[#This Row],[Order Date]])</f>
        <v>2026</v>
      </c>
      <c r="R1555" s="2" t="str">
        <f>"Q"&amp;ROUNDUP(MONTH(SalesDataTable[[#This Row],[Order Date]])/3,0)</f>
        <v>Q3</v>
      </c>
      <c r="S1555" s="3">
        <f>MONTH(SalesDataTable[[#This Row],[Order Date]])</f>
        <v>8</v>
      </c>
      <c r="T1555" s="2" t="str">
        <f>TEXT(SalesDataTable[[#This Row],[Order Date]],"mmm")</f>
        <v>Aug</v>
      </c>
    </row>
    <row r="1556" spans="1:20" ht="15.75" x14ac:dyDescent="0.25">
      <c r="A1556" s="9" t="s">
        <v>1205</v>
      </c>
      <c r="B1556" s="8">
        <v>46238</v>
      </c>
      <c r="C1556" s="7" t="s">
        <v>15</v>
      </c>
      <c r="D1556" s="7" t="s">
        <v>51</v>
      </c>
      <c r="E1556" s="7" t="s">
        <v>3</v>
      </c>
      <c r="F1556" s="7" t="s">
        <v>23</v>
      </c>
      <c r="G1556" s="7" t="s">
        <v>29</v>
      </c>
      <c r="H1556" s="7" t="s">
        <v>39</v>
      </c>
      <c r="I1556" s="3">
        <v>1</v>
      </c>
      <c r="J1556" s="5">
        <v>47.53</v>
      </c>
      <c r="K1556" s="6">
        <v>0</v>
      </c>
      <c r="L1556" s="5">
        <v>18.04</v>
      </c>
      <c r="M1556" s="5">
        <f>I1556*J1556*(1-K1556)</f>
        <v>47.53</v>
      </c>
      <c r="N1556" s="5">
        <f>I1556*L1556</f>
        <v>18.04</v>
      </c>
      <c r="O1556" s="5">
        <f>M1556-N1556</f>
        <v>29.490000000000002</v>
      </c>
      <c r="P1556" s="2">
        <f>IFERROR(O1556/M1556,0)</f>
        <v>0.62045024195245113</v>
      </c>
      <c r="Q1556" s="4">
        <f>YEAR(SalesDataTable[[#This Row],[Order Date]])</f>
        <v>2026</v>
      </c>
      <c r="R1556" s="2" t="str">
        <f>"Q"&amp;ROUNDUP(MONTH(SalesDataTable[[#This Row],[Order Date]])/3,0)</f>
        <v>Q3</v>
      </c>
      <c r="S1556" s="3">
        <f>MONTH(SalesDataTable[[#This Row],[Order Date]])</f>
        <v>8</v>
      </c>
      <c r="T1556" s="2" t="str">
        <f>TEXT(SalesDataTable[[#This Row],[Order Date]],"mmm")</f>
        <v>Aug</v>
      </c>
    </row>
    <row r="1557" spans="1:20" ht="15.75" x14ac:dyDescent="0.25">
      <c r="A1557" s="9" t="s">
        <v>1204</v>
      </c>
      <c r="B1557" s="8">
        <v>46238</v>
      </c>
      <c r="C1557" s="7" t="s">
        <v>42</v>
      </c>
      <c r="D1557" s="7" t="s">
        <v>41</v>
      </c>
      <c r="E1557" s="7" t="s">
        <v>3</v>
      </c>
      <c r="F1557" s="7" t="s">
        <v>23</v>
      </c>
      <c r="G1557" s="7" t="s">
        <v>29</v>
      </c>
      <c r="H1557" s="7" t="s">
        <v>39</v>
      </c>
      <c r="I1557" s="3">
        <v>2</v>
      </c>
      <c r="J1557" s="5">
        <v>46.71</v>
      </c>
      <c r="K1557" s="6">
        <v>0</v>
      </c>
      <c r="L1557" s="5">
        <v>18.41</v>
      </c>
      <c r="M1557" s="5">
        <f>I1557*J1557*(1-K1557)</f>
        <v>93.42</v>
      </c>
      <c r="N1557" s="5">
        <f>I1557*L1557</f>
        <v>36.82</v>
      </c>
      <c r="O1557" s="5">
        <f>M1557-N1557</f>
        <v>56.6</v>
      </c>
      <c r="P1557" s="2">
        <f>IFERROR(O1557/M1557,0)</f>
        <v>0.60586598158852489</v>
      </c>
      <c r="Q1557" s="4">
        <f>YEAR(SalesDataTable[[#This Row],[Order Date]])</f>
        <v>2026</v>
      </c>
      <c r="R1557" s="2" t="str">
        <f>"Q"&amp;ROUNDUP(MONTH(SalesDataTable[[#This Row],[Order Date]])/3,0)</f>
        <v>Q3</v>
      </c>
      <c r="S1557" s="3">
        <f>MONTH(SalesDataTable[[#This Row],[Order Date]])</f>
        <v>8</v>
      </c>
      <c r="T1557" s="2" t="str">
        <f>TEXT(SalesDataTable[[#This Row],[Order Date]],"mmm")</f>
        <v>Aug</v>
      </c>
    </row>
    <row r="1558" spans="1:20" ht="15.75" x14ac:dyDescent="0.25">
      <c r="A1558" s="9" t="s">
        <v>1203</v>
      </c>
      <c r="B1558" s="8">
        <v>46238</v>
      </c>
      <c r="C1558" s="7" t="s">
        <v>5</v>
      </c>
      <c r="D1558" s="7" t="s">
        <v>76</v>
      </c>
      <c r="E1558" s="7" t="s">
        <v>18</v>
      </c>
      <c r="F1558" s="7" t="s">
        <v>2</v>
      </c>
      <c r="G1558" s="7" t="s">
        <v>26</v>
      </c>
      <c r="H1558" s="7" t="s">
        <v>25</v>
      </c>
      <c r="I1558" s="3">
        <v>1</v>
      </c>
      <c r="J1558" s="5">
        <v>197.26</v>
      </c>
      <c r="K1558" s="6">
        <v>0</v>
      </c>
      <c r="L1558" s="5">
        <v>104.09</v>
      </c>
      <c r="M1558" s="5">
        <f>I1558*J1558*(1-K1558)</f>
        <v>197.26</v>
      </c>
      <c r="N1558" s="5">
        <f>I1558*L1558</f>
        <v>104.09</v>
      </c>
      <c r="O1558" s="5">
        <f>M1558-N1558</f>
        <v>93.169999999999987</v>
      </c>
      <c r="P1558" s="2">
        <f>IFERROR(O1558/M1558,0)</f>
        <v>0.47232079488999285</v>
      </c>
      <c r="Q1558" s="4">
        <f>YEAR(SalesDataTable[[#This Row],[Order Date]])</f>
        <v>2026</v>
      </c>
      <c r="R1558" s="2" t="str">
        <f>"Q"&amp;ROUNDUP(MONTH(SalesDataTable[[#This Row],[Order Date]])/3,0)</f>
        <v>Q3</v>
      </c>
      <c r="S1558" s="3">
        <f>MONTH(SalesDataTable[[#This Row],[Order Date]])</f>
        <v>8</v>
      </c>
      <c r="T1558" s="2" t="str">
        <f>TEXT(SalesDataTable[[#This Row],[Order Date]],"mmm")</f>
        <v>Aug</v>
      </c>
    </row>
    <row r="1559" spans="1:20" ht="15.75" x14ac:dyDescent="0.25">
      <c r="A1559" s="9" t="s">
        <v>1202</v>
      </c>
      <c r="B1559" s="8">
        <v>46238</v>
      </c>
      <c r="C1559" s="7" t="s">
        <v>5</v>
      </c>
      <c r="D1559" s="7" t="s">
        <v>76</v>
      </c>
      <c r="E1559" s="7" t="s">
        <v>18</v>
      </c>
      <c r="F1559" s="7" t="s">
        <v>2</v>
      </c>
      <c r="G1559" s="7" t="s">
        <v>22</v>
      </c>
      <c r="H1559" s="7" t="s">
        <v>21</v>
      </c>
      <c r="I1559" s="3">
        <v>1</v>
      </c>
      <c r="J1559" s="5">
        <v>70.56</v>
      </c>
      <c r="K1559" s="6">
        <v>0</v>
      </c>
      <c r="L1559" s="5">
        <v>32.11</v>
      </c>
      <c r="M1559" s="5">
        <f>I1559*J1559*(1-K1559)</f>
        <v>70.56</v>
      </c>
      <c r="N1559" s="5">
        <f>I1559*L1559</f>
        <v>32.11</v>
      </c>
      <c r="O1559" s="5">
        <f>M1559-N1559</f>
        <v>38.450000000000003</v>
      </c>
      <c r="P1559" s="2">
        <f>IFERROR(O1559/M1559,0)</f>
        <v>0.54492630385487528</v>
      </c>
      <c r="Q1559" s="4">
        <f>YEAR(SalesDataTable[[#This Row],[Order Date]])</f>
        <v>2026</v>
      </c>
      <c r="R1559" s="2" t="str">
        <f>"Q"&amp;ROUNDUP(MONTH(SalesDataTable[[#This Row],[Order Date]])/3,0)</f>
        <v>Q3</v>
      </c>
      <c r="S1559" s="3">
        <f>MONTH(SalesDataTable[[#This Row],[Order Date]])</f>
        <v>8</v>
      </c>
      <c r="T1559" s="2" t="str">
        <f>TEXT(SalesDataTable[[#This Row],[Order Date]],"mmm")</f>
        <v>Aug</v>
      </c>
    </row>
    <row r="1560" spans="1:20" ht="15.75" x14ac:dyDescent="0.25">
      <c r="A1560" s="9" t="s">
        <v>1201</v>
      </c>
      <c r="B1560" s="8">
        <v>46238</v>
      </c>
      <c r="C1560" s="7" t="s">
        <v>9</v>
      </c>
      <c r="D1560" s="7" t="s">
        <v>8</v>
      </c>
      <c r="E1560" s="7" t="s">
        <v>3</v>
      </c>
      <c r="F1560" s="7" t="s">
        <v>12</v>
      </c>
      <c r="G1560" s="7" t="s">
        <v>34</v>
      </c>
      <c r="H1560" s="7" t="s">
        <v>74</v>
      </c>
      <c r="I1560" s="3">
        <v>1</v>
      </c>
      <c r="J1560" s="5">
        <v>36.58</v>
      </c>
      <c r="K1560" s="6">
        <v>0</v>
      </c>
      <c r="L1560" s="5">
        <v>13.98</v>
      </c>
      <c r="M1560" s="5">
        <f>I1560*J1560*(1-K1560)</f>
        <v>36.58</v>
      </c>
      <c r="N1560" s="5">
        <f>I1560*L1560</f>
        <v>13.98</v>
      </c>
      <c r="O1560" s="5">
        <f>M1560-N1560</f>
        <v>22.599999999999998</v>
      </c>
      <c r="P1560" s="2">
        <f>IFERROR(O1560/M1560,0)</f>
        <v>0.61782394751230174</v>
      </c>
      <c r="Q1560" s="4">
        <f>YEAR(SalesDataTable[[#This Row],[Order Date]])</f>
        <v>2026</v>
      </c>
      <c r="R1560" s="2" t="str">
        <f>"Q"&amp;ROUNDUP(MONTH(SalesDataTable[[#This Row],[Order Date]])/3,0)</f>
        <v>Q3</v>
      </c>
      <c r="S1560" s="3">
        <f>MONTH(SalesDataTable[[#This Row],[Order Date]])</f>
        <v>8</v>
      </c>
      <c r="T1560" s="2" t="str">
        <f>TEXT(SalesDataTable[[#This Row],[Order Date]],"mmm")</f>
        <v>Aug</v>
      </c>
    </row>
    <row r="1561" spans="1:20" ht="15.75" x14ac:dyDescent="0.25">
      <c r="A1561" s="9" t="s">
        <v>1200</v>
      </c>
      <c r="B1561" s="8">
        <v>46238</v>
      </c>
      <c r="C1561" s="7" t="s">
        <v>15</v>
      </c>
      <c r="D1561" s="7" t="s">
        <v>19</v>
      </c>
      <c r="E1561" s="7" t="s">
        <v>60</v>
      </c>
      <c r="F1561" s="7" t="s">
        <v>12</v>
      </c>
      <c r="G1561" s="7" t="s">
        <v>1</v>
      </c>
      <c r="H1561" s="7" t="s">
        <v>11</v>
      </c>
      <c r="I1561" s="3">
        <v>4</v>
      </c>
      <c r="J1561" s="5">
        <v>82.98</v>
      </c>
      <c r="K1561" s="6">
        <v>0.05</v>
      </c>
      <c r="L1561" s="5">
        <v>43.79</v>
      </c>
      <c r="M1561" s="5">
        <f>I1561*J1561*(1-K1561)</f>
        <v>315.32400000000001</v>
      </c>
      <c r="N1561" s="5">
        <f>I1561*L1561</f>
        <v>175.16</v>
      </c>
      <c r="O1561" s="5">
        <f>M1561-N1561</f>
        <v>140.16400000000002</v>
      </c>
      <c r="P1561" s="2">
        <f>IFERROR(O1561/M1561,0)</f>
        <v>0.44450787126891711</v>
      </c>
      <c r="Q1561" s="4">
        <f>YEAR(SalesDataTable[[#This Row],[Order Date]])</f>
        <v>2026</v>
      </c>
      <c r="R1561" s="2" t="str">
        <f>"Q"&amp;ROUNDUP(MONTH(SalesDataTable[[#This Row],[Order Date]])/3,0)</f>
        <v>Q3</v>
      </c>
      <c r="S1561" s="3">
        <f>MONTH(SalesDataTable[[#This Row],[Order Date]])</f>
        <v>8</v>
      </c>
      <c r="T1561" s="2" t="str">
        <f>TEXT(SalesDataTable[[#This Row],[Order Date]],"mmm")</f>
        <v>Aug</v>
      </c>
    </row>
    <row r="1562" spans="1:20" ht="15.75" x14ac:dyDescent="0.25">
      <c r="A1562" s="9" t="s">
        <v>1199</v>
      </c>
      <c r="B1562" s="8">
        <v>46238</v>
      </c>
      <c r="C1562" s="7" t="s">
        <v>42</v>
      </c>
      <c r="D1562" s="7" t="s">
        <v>95</v>
      </c>
      <c r="E1562" s="7" t="s">
        <v>3</v>
      </c>
      <c r="F1562" s="7" t="s">
        <v>2</v>
      </c>
      <c r="G1562" s="7" t="s">
        <v>1</v>
      </c>
      <c r="H1562" s="7" t="s">
        <v>17</v>
      </c>
      <c r="I1562" s="3">
        <v>1</v>
      </c>
      <c r="J1562" s="5">
        <v>41.25</v>
      </c>
      <c r="K1562" s="6">
        <v>0</v>
      </c>
      <c r="L1562" s="5">
        <v>17.02</v>
      </c>
      <c r="M1562" s="5">
        <f>I1562*J1562*(1-K1562)</f>
        <v>41.25</v>
      </c>
      <c r="N1562" s="5">
        <f>I1562*L1562</f>
        <v>17.02</v>
      </c>
      <c r="O1562" s="5">
        <f>M1562-N1562</f>
        <v>24.23</v>
      </c>
      <c r="P1562" s="2">
        <f>IFERROR(O1562/M1562,0)</f>
        <v>0.58739393939393936</v>
      </c>
      <c r="Q1562" s="4">
        <f>YEAR(SalesDataTable[[#This Row],[Order Date]])</f>
        <v>2026</v>
      </c>
      <c r="R1562" s="2" t="str">
        <f>"Q"&amp;ROUNDUP(MONTH(SalesDataTable[[#This Row],[Order Date]])/3,0)</f>
        <v>Q3</v>
      </c>
      <c r="S1562" s="3">
        <f>MONTH(SalesDataTable[[#This Row],[Order Date]])</f>
        <v>8</v>
      </c>
      <c r="T1562" s="2" t="str">
        <f>TEXT(SalesDataTable[[#This Row],[Order Date]],"mmm")</f>
        <v>Aug</v>
      </c>
    </row>
    <row r="1563" spans="1:20" ht="15.75" x14ac:dyDescent="0.25">
      <c r="A1563" s="9" t="s">
        <v>1198</v>
      </c>
      <c r="B1563" s="8">
        <v>46238</v>
      </c>
      <c r="C1563" s="7" t="s">
        <v>5</v>
      </c>
      <c r="D1563" s="7" t="s">
        <v>114</v>
      </c>
      <c r="E1563" s="7" t="s">
        <v>3</v>
      </c>
      <c r="F1563" s="7" t="s">
        <v>23</v>
      </c>
      <c r="G1563" s="7" t="s">
        <v>1</v>
      </c>
      <c r="H1563" s="7" t="s">
        <v>7</v>
      </c>
      <c r="I1563" s="3">
        <v>1</v>
      </c>
      <c r="J1563" s="5">
        <v>101.37</v>
      </c>
      <c r="K1563" s="6">
        <v>0</v>
      </c>
      <c r="L1563" s="5">
        <v>51.56</v>
      </c>
      <c r="M1563" s="5">
        <f>I1563*J1563*(1-K1563)</f>
        <v>101.37</v>
      </c>
      <c r="N1563" s="5">
        <f>I1563*L1563</f>
        <v>51.56</v>
      </c>
      <c r="O1563" s="5">
        <f>M1563-N1563</f>
        <v>49.81</v>
      </c>
      <c r="P1563" s="2">
        <f>IFERROR(O1563/M1563,0)</f>
        <v>0.49136825490776365</v>
      </c>
      <c r="Q1563" s="4">
        <f>YEAR(SalesDataTable[[#This Row],[Order Date]])</f>
        <v>2026</v>
      </c>
      <c r="R1563" s="2" t="str">
        <f>"Q"&amp;ROUNDUP(MONTH(SalesDataTable[[#This Row],[Order Date]])/3,0)</f>
        <v>Q3</v>
      </c>
      <c r="S1563" s="3">
        <f>MONTH(SalesDataTable[[#This Row],[Order Date]])</f>
        <v>8</v>
      </c>
      <c r="T1563" s="2" t="str">
        <f>TEXT(SalesDataTable[[#This Row],[Order Date]],"mmm")</f>
        <v>Aug</v>
      </c>
    </row>
    <row r="1564" spans="1:20" ht="15.75" x14ac:dyDescent="0.25">
      <c r="A1564" s="9" t="s">
        <v>1197</v>
      </c>
      <c r="B1564" s="8">
        <v>46238</v>
      </c>
      <c r="C1564" s="7" t="s">
        <v>5</v>
      </c>
      <c r="D1564" s="7" t="s">
        <v>76</v>
      </c>
      <c r="E1564" s="7" t="s">
        <v>3</v>
      </c>
      <c r="F1564" s="7" t="s">
        <v>23</v>
      </c>
      <c r="G1564" s="7" t="s">
        <v>26</v>
      </c>
      <c r="H1564" s="7" t="s">
        <v>56</v>
      </c>
      <c r="I1564" s="3">
        <v>1</v>
      </c>
      <c r="J1564" s="5">
        <v>340.66</v>
      </c>
      <c r="K1564" s="6">
        <v>0.05</v>
      </c>
      <c r="L1564" s="5">
        <v>194.13</v>
      </c>
      <c r="M1564" s="5">
        <f>I1564*J1564*(1-K1564)</f>
        <v>323.62700000000001</v>
      </c>
      <c r="N1564" s="5">
        <f>I1564*L1564</f>
        <v>194.13</v>
      </c>
      <c r="O1564" s="5">
        <f>M1564-N1564</f>
        <v>129.49700000000001</v>
      </c>
      <c r="P1564" s="2">
        <f>IFERROR(O1564/M1564,0)</f>
        <v>0.40014275693931595</v>
      </c>
      <c r="Q1564" s="4">
        <f>YEAR(SalesDataTable[[#This Row],[Order Date]])</f>
        <v>2026</v>
      </c>
      <c r="R1564" s="2" t="str">
        <f>"Q"&amp;ROUNDUP(MONTH(SalesDataTable[[#This Row],[Order Date]])/3,0)</f>
        <v>Q3</v>
      </c>
      <c r="S1564" s="3">
        <f>MONTH(SalesDataTable[[#This Row],[Order Date]])</f>
        <v>8</v>
      </c>
      <c r="T1564" s="2" t="str">
        <f>TEXT(SalesDataTable[[#This Row],[Order Date]],"mmm")</f>
        <v>Aug</v>
      </c>
    </row>
    <row r="1565" spans="1:20" ht="15.75" x14ac:dyDescent="0.25">
      <c r="A1565" s="9" t="s">
        <v>1196</v>
      </c>
      <c r="B1565" s="8">
        <v>46238</v>
      </c>
      <c r="C1565" s="7" t="s">
        <v>5</v>
      </c>
      <c r="D1565" s="7" t="s">
        <v>66</v>
      </c>
      <c r="E1565" s="7" t="s">
        <v>18</v>
      </c>
      <c r="F1565" s="7" t="s">
        <v>12</v>
      </c>
      <c r="G1565" s="7" t="s">
        <v>1</v>
      </c>
      <c r="H1565" s="7" t="s">
        <v>0</v>
      </c>
      <c r="I1565" s="3">
        <v>1</v>
      </c>
      <c r="J1565" s="5">
        <v>50.43</v>
      </c>
      <c r="K1565" s="6">
        <v>0.15</v>
      </c>
      <c r="L1565" s="5">
        <v>22.94</v>
      </c>
      <c r="M1565" s="5">
        <f>I1565*J1565*(1-K1565)</f>
        <v>42.865499999999997</v>
      </c>
      <c r="N1565" s="5">
        <f>I1565*L1565</f>
        <v>22.94</v>
      </c>
      <c r="O1565" s="5">
        <f>M1565-N1565</f>
        <v>19.925499999999996</v>
      </c>
      <c r="P1565" s="2">
        <f>IFERROR(O1565/M1565,0)</f>
        <v>0.46483768998378644</v>
      </c>
      <c r="Q1565" s="4">
        <f>YEAR(SalesDataTable[[#This Row],[Order Date]])</f>
        <v>2026</v>
      </c>
      <c r="R1565" s="2" t="str">
        <f>"Q"&amp;ROUNDUP(MONTH(SalesDataTable[[#This Row],[Order Date]])/3,0)</f>
        <v>Q3</v>
      </c>
      <c r="S1565" s="3">
        <f>MONTH(SalesDataTable[[#This Row],[Order Date]])</f>
        <v>8</v>
      </c>
      <c r="T1565" s="2" t="str">
        <f>TEXT(SalesDataTable[[#This Row],[Order Date]],"mmm")</f>
        <v>Aug</v>
      </c>
    </row>
    <row r="1566" spans="1:20" ht="15.75" x14ac:dyDescent="0.25">
      <c r="A1566" s="9" t="s">
        <v>1195</v>
      </c>
      <c r="B1566" s="8">
        <v>46239</v>
      </c>
      <c r="C1566" s="7" t="s">
        <v>15</v>
      </c>
      <c r="D1566" s="7" t="s">
        <v>61</v>
      </c>
      <c r="E1566" s="7" t="s">
        <v>3</v>
      </c>
      <c r="F1566" s="7" t="s">
        <v>2</v>
      </c>
      <c r="G1566" s="7" t="s">
        <v>34</v>
      </c>
      <c r="H1566" s="7" t="s">
        <v>83</v>
      </c>
      <c r="I1566" s="3">
        <v>1</v>
      </c>
      <c r="J1566" s="5">
        <v>40.42</v>
      </c>
      <c r="K1566" s="6">
        <v>0.05</v>
      </c>
      <c r="L1566" s="5">
        <v>14.33</v>
      </c>
      <c r="M1566" s="5">
        <f>I1566*J1566*(1-K1566)</f>
        <v>38.399000000000001</v>
      </c>
      <c r="N1566" s="5">
        <f>I1566*L1566</f>
        <v>14.33</v>
      </c>
      <c r="O1566" s="5">
        <f>M1566-N1566</f>
        <v>24.069000000000003</v>
      </c>
      <c r="P1566" s="2">
        <f>IFERROR(O1566/M1566,0)</f>
        <v>0.62681319826037141</v>
      </c>
      <c r="Q1566" s="4">
        <f>YEAR(SalesDataTable[[#This Row],[Order Date]])</f>
        <v>2026</v>
      </c>
      <c r="R1566" s="2" t="str">
        <f>"Q"&amp;ROUNDUP(MONTH(SalesDataTable[[#This Row],[Order Date]])/3,0)</f>
        <v>Q3</v>
      </c>
      <c r="S1566" s="3">
        <f>MONTH(SalesDataTable[[#This Row],[Order Date]])</f>
        <v>8</v>
      </c>
      <c r="T1566" s="2" t="str">
        <f>TEXT(SalesDataTable[[#This Row],[Order Date]],"mmm")</f>
        <v>Aug</v>
      </c>
    </row>
    <row r="1567" spans="1:20" ht="15.75" x14ac:dyDescent="0.25">
      <c r="A1567" s="9" t="s">
        <v>1194</v>
      </c>
      <c r="B1567" s="8">
        <v>46239</v>
      </c>
      <c r="C1567" s="7" t="s">
        <v>42</v>
      </c>
      <c r="D1567" s="7" t="s">
        <v>95</v>
      </c>
      <c r="E1567" s="7" t="s">
        <v>3</v>
      </c>
      <c r="F1567" s="7" t="s">
        <v>2</v>
      </c>
      <c r="G1567" s="7" t="s">
        <v>1</v>
      </c>
      <c r="H1567" s="7" t="s">
        <v>0</v>
      </c>
      <c r="I1567" s="3">
        <v>1</v>
      </c>
      <c r="J1567" s="5">
        <v>51.81</v>
      </c>
      <c r="K1567" s="6">
        <v>0.05</v>
      </c>
      <c r="L1567" s="5">
        <v>22.28</v>
      </c>
      <c r="M1567" s="5">
        <f>I1567*J1567*(1-K1567)</f>
        <v>49.219499999999996</v>
      </c>
      <c r="N1567" s="5">
        <f>I1567*L1567</f>
        <v>22.28</v>
      </c>
      <c r="O1567" s="5">
        <f>M1567-N1567</f>
        <v>26.939499999999995</v>
      </c>
      <c r="P1567" s="2">
        <f>IFERROR(O1567/M1567,0)</f>
        <v>0.54733388189640275</v>
      </c>
      <c r="Q1567" s="4">
        <f>YEAR(SalesDataTable[[#This Row],[Order Date]])</f>
        <v>2026</v>
      </c>
      <c r="R1567" s="2" t="str">
        <f>"Q"&amp;ROUNDUP(MONTH(SalesDataTable[[#This Row],[Order Date]])/3,0)</f>
        <v>Q3</v>
      </c>
      <c r="S1567" s="3">
        <f>MONTH(SalesDataTable[[#This Row],[Order Date]])</f>
        <v>8</v>
      </c>
      <c r="T1567" s="2" t="str">
        <f>TEXT(SalesDataTable[[#This Row],[Order Date]],"mmm")</f>
        <v>Aug</v>
      </c>
    </row>
    <row r="1568" spans="1:20" ht="15.75" x14ac:dyDescent="0.25">
      <c r="A1568" s="9" t="s">
        <v>1193</v>
      </c>
      <c r="B1568" s="8">
        <v>46239</v>
      </c>
      <c r="C1568" s="7" t="s">
        <v>5</v>
      </c>
      <c r="D1568" s="7" t="s">
        <v>66</v>
      </c>
      <c r="E1568" s="7" t="s">
        <v>13</v>
      </c>
      <c r="F1568" s="7" t="s">
        <v>2</v>
      </c>
      <c r="G1568" s="7" t="s">
        <v>34</v>
      </c>
      <c r="H1568" s="7" t="s">
        <v>74</v>
      </c>
      <c r="I1568" s="3">
        <v>3</v>
      </c>
      <c r="J1568" s="5">
        <v>35.9</v>
      </c>
      <c r="K1568" s="6">
        <v>0</v>
      </c>
      <c r="L1568" s="5">
        <v>14.11</v>
      </c>
      <c r="M1568" s="5">
        <f>I1568*J1568*(1-K1568)</f>
        <v>107.69999999999999</v>
      </c>
      <c r="N1568" s="5">
        <f>I1568*L1568</f>
        <v>42.33</v>
      </c>
      <c r="O1568" s="5">
        <f>M1568-N1568</f>
        <v>65.36999999999999</v>
      </c>
      <c r="P1568" s="2">
        <f>IFERROR(O1568/M1568,0)</f>
        <v>0.60696378830083564</v>
      </c>
      <c r="Q1568" s="4">
        <f>YEAR(SalesDataTable[[#This Row],[Order Date]])</f>
        <v>2026</v>
      </c>
      <c r="R1568" s="2" t="str">
        <f>"Q"&amp;ROUNDUP(MONTH(SalesDataTable[[#This Row],[Order Date]])/3,0)</f>
        <v>Q3</v>
      </c>
      <c r="S1568" s="3">
        <f>MONTH(SalesDataTable[[#This Row],[Order Date]])</f>
        <v>8</v>
      </c>
      <c r="T1568" s="2" t="str">
        <f>TEXT(SalesDataTable[[#This Row],[Order Date]],"mmm")</f>
        <v>Aug</v>
      </c>
    </row>
    <row r="1569" spans="1:20" ht="15.75" x14ac:dyDescent="0.25">
      <c r="A1569" s="9" t="s">
        <v>1192</v>
      </c>
      <c r="B1569" s="8">
        <v>46239</v>
      </c>
      <c r="C1569" s="7" t="s">
        <v>9</v>
      </c>
      <c r="D1569" s="7" t="s">
        <v>47</v>
      </c>
      <c r="E1569" s="7" t="s">
        <v>13</v>
      </c>
      <c r="F1569" s="7" t="s">
        <v>12</v>
      </c>
      <c r="G1569" s="7" t="s">
        <v>22</v>
      </c>
      <c r="H1569" s="7" t="s">
        <v>44</v>
      </c>
      <c r="I1569" s="3">
        <v>2</v>
      </c>
      <c r="J1569" s="5">
        <v>90.27</v>
      </c>
      <c r="K1569" s="6">
        <v>0.05</v>
      </c>
      <c r="L1569" s="5">
        <v>46.38</v>
      </c>
      <c r="M1569" s="5">
        <f>I1569*J1569*(1-K1569)</f>
        <v>171.51299999999998</v>
      </c>
      <c r="N1569" s="5">
        <f>I1569*L1569</f>
        <v>92.76</v>
      </c>
      <c r="O1569" s="5">
        <f>M1569-N1569</f>
        <v>78.752999999999972</v>
      </c>
      <c r="P1569" s="2">
        <f>IFERROR(O1569/M1569,0)</f>
        <v>0.45916636056742044</v>
      </c>
      <c r="Q1569" s="4">
        <f>YEAR(SalesDataTable[[#This Row],[Order Date]])</f>
        <v>2026</v>
      </c>
      <c r="R1569" s="2" t="str">
        <f>"Q"&amp;ROUNDUP(MONTH(SalesDataTable[[#This Row],[Order Date]])/3,0)</f>
        <v>Q3</v>
      </c>
      <c r="S1569" s="3">
        <f>MONTH(SalesDataTable[[#This Row],[Order Date]])</f>
        <v>8</v>
      </c>
      <c r="T1569" s="2" t="str">
        <f>TEXT(SalesDataTable[[#This Row],[Order Date]],"mmm")</f>
        <v>Aug</v>
      </c>
    </row>
    <row r="1570" spans="1:20" ht="15.75" x14ac:dyDescent="0.25">
      <c r="A1570" s="9" t="s">
        <v>1191</v>
      </c>
      <c r="B1570" s="8">
        <v>46239</v>
      </c>
      <c r="C1570" s="7" t="s">
        <v>9</v>
      </c>
      <c r="D1570" s="7" t="s">
        <v>45</v>
      </c>
      <c r="E1570" s="7" t="s">
        <v>3</v>
      </c>
      <c r="F1570" s="7" t="s">
        <v>2</v>
      </c>
      <c r="G1570" s="7" t="s">
        <v>1</v>
      </c>
      <c r="H1570" s="7" t="s">
        <v>0</v>
      </c>
      <c r="I1570" s="3">
        <v>1</v>
      </c>
      <c r="J1570" s="5">
        <v>49.68</v>
      </c>
      <c r="K1570" s="6">
        <v>0.05</v>
      </c>
      <c r="L1570" s="5">
        <v>22.02</v>
      </c>
      <c r="M1570" s="5">
        <f>I1570*J1570*(1-K1570)</f>
        <v>47.195999999999998</v>
      </c>
      <c r="N1570" s="5">
        <f>I1570*L1570</f>
        <v>22.02</v>
      </c>
      <c r="O1570" s="5">
        <f>M1570-N1570</f>
        <v>25.175999999999998</v>
      </c>
      <c r="P1570" s="2">
        <f>IFERROR(O1570/M1570,0)</f>
        <v>0.53343503686753113</v>
      </c>
      <c r="Q1570" s="4">
        <f>YEAR(SalesDataTable[[#This Row],[Order Date]])</f>
        <v>2026</v>
      </c>
      <c r="R1570" s="2" t="str">
        <f>"Q"&amp;ROUNDUP(MONTH(SalesDataTable[[#This Row],[Order Date]])/3,0)</f>
        <v>Q3</v>
      </c>
      <c r="S1570" s="3">
        <f>MONTH(SalesDataTable[[#This Row],[Order Date]])</f>
        <v>8</v>
      </c>
      <c r="T1570" s="2" t="str">
        <f>TEXT(SalesDataTable[[#This Row],[Order Date]],"mmm")</f>
        <v>Aug</v>
      </c>
    </row>
    <row r="1571" spans="1:20" ht="15.75" x14ac:dyDescent="0.25">
      <c r="A1571" s="9" t="s">
        <v>1190</v>
      </c>
      <c r="B1571" s="8">
        <v>46239</v>
      </c>
      <c r="C1571" s="7" t="s">
        <v>9</v>
      </c>
      <c r="D1571" s="7" t="s">
        <v>8</v>
      </c>
      <c r="E1571" s="7" t="s">
        <v>3</v>
      </c>
      <c r="F1571" s="7" t="s">
        <v>2</v>
      </c>
      <c r="G1571" s="7" t="s">
        <v>29</v>
      </c>
      <c r="H1571" s="7" t="s">
        <v>72</v>
      </c>
      <c r="I1571" s="3">
        <v>2</v>
      </c>
      <c r="J1571" s="5">
        <v>131.25</v>
      </c>
      <c r="K1571" s="6">
        <v>0.05</v>
      </c>
      <c r="L1571" s="5">
        <v>65.42</v>
      </c>
      <c r="M1571" s="5">
        <f>I1571*J1571*(1-K1571)</f>
        <v>249.375</v>
      </c>
      <c r="N1571" s="5">
        <f>I1571*L1571</f>
        <v>130.84</v>
      </c>
      <c r="O1571" s="5">
        <f>M1571-N1571</f>
        <v>118.535</v>
      </c>
      <c r="P1571" s="2">
        <f>IFERROR(O1571/M1571,0)</f>
        <v>0.47532832080200499</v>
      </c>
      <c r="Q1571" s="4">
        <f>YEAR(SalesDataTable[[#This Row],[Order Date]])</f>
        <v>2026</v>
      </c>
      <c r="R1571" s="2" t="str">
        <f>"Q"&amp;ROUNDUP(MONTH(SalesDataTable[[#This Row],[Order Date]])/3,0)</f>
        <v>Q3</v>
      </c>
      <c r="S1571" s="3">
        <f>MONTH(SalesDataTable[[#This Row],[Order Date]])</f>
        <v>8</v>
      </c>
      <c r="T1571" s="2" t="str">
        <f>TEXT(SalesDataTable[[#This Row],[Order Date]],"mmm")</f>
        <v>Aug</v>
      </c>
    </row>
    <row r="1572" spans="1:20" ht="15.75" x14ac:dyDescent="0.25">
      <c r="A1572" s="9" t="s">
        <v>1189</v>
      </c>
      <c r="B1572" s="8">
        <v>46239</v>
      </c>
      <c r="C1572" s="7" t="s">
        <v>15</v>
      </c>
      <c r="D1572" s="7" t="s">
        <v>51</v>
      </c>
      <c r="E1572" s="7" t="s">
        <v>13</v>
      </c>
      <c r="F1572" s="7" t="s">
        <v>2</v>
      </c>
      <c r="G1572" s="7" t="s">
        <v>34</v>
      </c>
      <c r="H1572" s="7" t="s">
        <v>74</v>
      </c>
      <c r="I1572" s="3">
        <v>2</v>
      </c>
      <c r="J1572" s="5">
        <v>36.78</v>
      </c>
      <c r="K1572" s="6">
        <v>0.05</v>
      </c>
      <c r="L1572" s="5">
        <v>13.85</v>
      </c>
      <c r="M1572" s="5">
        <f>I1572*J1572*(1-K1572)</f>
        <v>69.882000000000005</v>
      </c>
      <c r="N1572" s="5">
        <f>I1572*L1572</f>
        <v>27.7</v>
      </c>
      <c r="O1572" s="5">
        <f>M1572-N1572</f>
        <v>42.182000000000002</v>
      </c>
      <c r="P1572" s="2">
        <f>IFERROR(O1572/M1572,0)</f>
        <v>0.60361752668784519</v>
      </c>
      <c r="Q1572" s="4">
        <f>YEAR(SalesDataTable[[#This Row],[Order Date]])</f>
        <v>2026</v>
      </c>
      <c r="R1572" s="2" t="str">
        <f>"Q"&amp;ROUNDUP(MONTH(SalesDataTable[[#This Row],[Order Date]])/3,0)</f>
        <v>Q3</v>
      </c>
      <c r="S1572" s="3">
        <f>MONTH(SalesDataTable[[#This Row],[Order Date]])</f>
        <v>8</v>
      </c>
      <c r="T1572" s="2" t="str">
        <f>TEXT(SalesDataTable[[#This Row],[Order Date]],"mmm")</f>
        <v>Aug</v>
      </c>
    </row>
    <row r="1573" spans="1:20" ht="15.75" x14ac:dyDescent="0.25">
      <c r="A1573" s="9" t="s">
        <v>1188</v>
      </c>
      <c r="B1573" s="8">
        <v>46239</v>
      </c>
      <c r="C1573" s="7" t="s">
        <v>5</v>
      </c>
      <c r="D1573" s="7" t="s">
        <v>66</v>
      </c>
      <c r="E1573" s="7" t="s">
        <v>13</v>
      </c>
      <c r="F1573" s="7" t="s">
        <v>23</v>
      </c>
      <c r="G1573" s="7" t="s">
        <v>1</v>
      </c>
      <c r="H1573" s="7" t="s">
        <v>11</v>
      </c>
      <c r="I1573" s="3">
        <v>1</v>
      </c>
      <c r="J1573" s="5">
        <v>80.790000000000006</v>
      </c>
      <c r="K1573" s="6">
        <v>0.1</v>
      </c>
      <c r="L1573" s="5">
        <v>43.65</v>
      </c>
      <c r="M1573" s="5">
        <f>I1573*J1573*(1-K1573)</f>
        <v>72.711000000000013</v>
      </c>
      <c r="N1573" s="5">
        <f>I1573*L1573</f>
        <v>43.65</v>
      </c>
      <c r="O1573" s="5">
        <f>M1573-N1573</f>
        <v>29.061000000000014</v>
      </c>
      <c r="P1573" s="2">
        <f>IFERROR(O1573/M1573,0)</f>
        <v>0.39967817799232591</v>
      </c>
      <c r="Q1573" s="4">
        <f>YEAR(SalesDataTable[[#This Row],[Order Date]])</f>
        <v>2026</v>
      </c>
      <c r="R1573" s="2" t="str">
        <f>"Q"&amp;ROUNDUP(MONTH(SalesDataTable[[#This Row],[Order Date]])/3,0)</f>
        <v>Q3</v>
      </c>
      <c r="S1573" s="3">
        <f>MONTH(SalesDataTable[[#This Row],[Order Date]])</f>
        <v>8</v>
      </c>
      <c r="T1573" s="2" t="str">
        <f>TEXT(SalesDataTable[[#This Row],[Order Date]],"mmm")</f>
        <v>Aug</v>
      </c>
    </row>
    <row r="1574" spans="1:20" ht="15.75" x14ac:dyDescent="0.25">
      <c r="A1574" s="9" t="s">
        <v>1187</v>
      </c>
      <c r="B1574" s="8">
        <v>46239</v>
      </c>
      <c r="C1574" s="7" t="s">
        <v>42</v>
      </c>
      <c r="D1574" s="7" t="s">
        <v>119</v>
      </c>
      <c r="E1574" s="7" t="s">
        <v>3</v>
      </c>
      <c r="F1574" s="7" t="s">
        <v>23</v>
      </c>
      <c r="G1574" s="7" t="s">
        <v>1</v>
      </c>
      <c r="H1574" s="7" t="s">
        <v>17</v>
      </c>
      <c r="I1574" s="3">
        <v>2</v>
      </c>
      <c r="J1574" s="5">
        <v>40.53</v>
      </c>
      <c r="K1574" s="6">
        <v>0.05</v>
      </c>
      <c r="L1574" s="5">
        <v>17.100000000000001</v>
      </c>
      <c r="M1574" s="5">
        <f>I1574*J1574*(1-K1574)</f>
        <v>77.007000000000005</v>
      </c>
      <c r="N1574" s="5">
        <f>I1574*L1574</f>
        <v>34.200000000000003</v>
      </c>
      <c r="O1574" s="5">
        <f>M1574-N1574</f>
        <v>42.807000000000002</v>
      </c>
      <c r="P1574" s="2">
        <f>IFERROR(O1574/M1574,0)</f>
        <v>0.55588452997779425</v>
      </c>
      <c r="Q1574" s="4">
        <f>YEAR(SalesDataTable[[#This Row],[Order Date]])</f>
        <v>2026</v>
      </c>
      <c r="R1574" s="2" t="str">
        <f>"Q"&amp;ROUNDUP(MONTH(SalesDataTable[[#This Row],[Order Date]])/3,0)</f>
        <v>Q3</v>
      </c>
      <c r="S1574" s="3">
        <f>MONTH(SalesDataTable[[#This Row],[Order Date]])</f>
        <v>8</v>
      </c>
      <c r="T1574" s="2" t="str">
        <f>TEXT(SalesDataTable[[#This Row],[Order Date]],"mmm")</f>
        <v>Aug</v>
      </c>
    </row>
    <row r="1575" spans="1:20" ht="15.75" x14ac:dyDescent="0.25">
      <c r="A1575" s="9" t="s">
        <v>1186</v>
      </c>
      <c r="B1575" s="8">
        <v>46239</v>
      </c>
      <c r="C1575" s="7" t="s">
        <v>5</v>
      </c>
      <c r="D1575" s="7" t="s">
        <v>66</v>
      </c>
      <c r="E1575" s="7" t="s">
        <v>18</v>
      </c>
      <c r="F1575" s="7" t="s">
        <v>2</v>
      </c>
      <c r="G1575" s="7" t="s">
        <v>1</v>
      </c>
      <c r="H1575" s="7" t="s">
        <v>11</v>
      </c>
      <c r="I1575" s="3">
        <v>2</v>
      </c>
      <c r="J1575" s="5">
        <v>81.66</v>
      </c>
      <c r="K1575" s="6">
        <v>0</v>
      </c>
      <c r="L1575" s="5">
        <v>42.11</v>
      </c>
      <c r="M1575" s="5">
        <f>I1575*J1575*(1-K1575)</f>
        <v>163.32</v>
      </c>
      <c r="N1575" s="5">
        <f>I1575*L1575</f>
        <v>84.22</v>
      </c>
      <c r="O1575" s="5">
        <f>M1575-N1575</f>
        <v>79.099999999999994</v>
      </c>
      <c r="P1575" s="2">
        <f>IFERROR(O1575/M1575,0)</f>
        <v>0.48432525104090129</v>
      </c>
      <c r="Q1575" s="4">
        <f>YEAR(SalesDataTable[[#This Row],[Order Date]])</f>
        <v>2026</v>
      </c>
      <c r="R1575" s="2" t="str">
        <f>"Q"&amp;ROUNDUP(MONTH(SalesDataTable[[#This Row],[Order Date]])/3,0)</f>
        <v>Q3</v>
      </c>
      <c r="S1575" s="3">
        <f>MONTH(SalesDataTable[[#This Row],[Order Date]])</f>
        <v>8</v>
      </c>
      <c r="T1575" s="2" t="str">
        <f>TEXT(SalesDataTable[[#This Row],[Order Date]],"mmm")</f>
        <v>Aug</v>
      </c>
    </row>
    <row r="1576" spans="1:20" ht="15.75" x14ac:dyDescent="0.25">
      <c r="A1576" s="9" t="s">
        <v>1185</v>
      </c>
      <c r="B1576" s="8">
        <v>46239</v>
      </c>
      <c r="C1576" s="7" t="s">
        <v>9</v>
      </c>
      <c r="D1576" s="7" t="s">
        <v>8</v>
      </c>
      <c r="E1576" s="7" t="s">
        <v>18</v>
      </c>
      <c r="F1576" s="7" t="s">
        <v>23</v>
      </c>
      <c r="G1576" s="7" t="s">
        <v>22</v>
      </c>
      <c r="H1576" s="7" t="s">
        <v>37</v>
      </c>
      <c r="I1576" s="3">
        <v>1</v>
      </c>
      <c r="J1576" s="5">
        <v>146.55000000000001</v>
      </c>
      <c r="K1576" s="6">
        <v>0</v>
      </c>
      <c r="L1576" s="5">
        <v>78.8</v>
      </c>
      <c r="M1576" s="5">
        <f>I1576*J1576*(1-K1576)</f>
        <v>146.55000000000001</v>
      </c>
      <c r="N1576" s="5">
        <f>I1576*L1576</f>
        <v>78.8</v>
      </c>
      <c r="O1576" s="5">
        <f>M1576-N1576</f>
        <v>67.750000000000014</v>
      </c>
      <c r="P1576" s="2">
        <f>IFERROR(O1576/M1576,0)</f>
        <v>0.46229955646537024</v>
      </c>
      <c r="Q1576" s="4">
        <f>YEAR(SalesDataTable[[#This Row],[Order Date]])</f>
        <v>2026</v>
      </c>
      <c r="R1576" s="2" t="str">
        <f>"Q"&amp;ROUNDUP(MONTH(SalesDataTable[[#This Row],[Order Date]])/3,0)</f>
        <v>Q3</v>
      </c>
      <c r="S1576" s="3">
        <f>MONTH(SalesDataTable[[#This Row],[Order Date]])</f>
        <v>8</v>
      </c>
      <c r="T1576" s="2" t="str">
        <f>TEXT(SalesDataTable[[#This Row],[Order Date]],"mmm")</f>
        <v>Aug</v>
      </c>
    </row>
    <row r="1577" spans="1:20" ht="15.75" x14ac:dyDescent="0.25">
      <c r="A1577" s="9" t="s">
        <v>1184</v>
      </c>
      <c r="B1577" s="8">
        <v>46239</v>
      </c>
      <c r="C1577" s="7" t="s">
        <v>9</v>
      </c>
      <c r="D1577" s="7" t="s">
        <v>79</v>
      </c>
      <c r="E1577" s="7" t="s">
        <v>13</v>
      </c>
      <c r="F1577" s="7" t="s">
        <v>23</v>
      </c>
      <c r="G1577" s="7" t="s">
        <v>29</v>
      </c>
      <c r="H1577" s="7" t="s">
        <v>88</v>
      </c>
      <c r="I1577" s="3">
        <v>2</v>
      </c>
      <c r="J1577" s="5">
        <v>161.75</v>
      </c>
      <c r="K1577" s="6">
        <v>0.1</v>
      </c>
      <c r="L1577" s="5">
        <v>85.85</v>
      </c>
      <c r="M1577" s="5">
        <f>I1577*J1577*(1-K1577)</f>
        <v>291.15000000000003</v>
      </c>
      <c r="N1577" s="5">
        <f>I1577*L1577</f>
        <v>171.7</v>
      </c>
      <c r="O1577" s="5">
        <f>M1577-N1577</f>
        <v>119.45000000000005</v>
      </c>
      <c r="P1577" s="2">
        <f>IFERROR(O1577/M1577,0)</f>
        <v>0.41026962047054794</v>
      </c>
      <c r="Q1577" s="4">
        <f>YEAR(SalesDataTable[[#This Row],[Order Date]])</f>
        <v>2026</v>
      </c>
      <c r="R1577" s="2" t="str">
        <f>"Q"&amp;ROUNDUP(MONTH(SalesDataTable[[#This Row],[Order Date]])/3,0)</f>
        <v>Q3</v>
      </c>
      <c r="S1577" s="3">
        <f>MONTH(SalesDataTable[[#This Row],[Order Date]])</f>
        <v>8</v>
      </c>
      <c r="T1577" s="2" t="str">
        <f>TEXT(SalesDataTable[[#This Row],[Order Date]],"mmm")</f>
        <v>Aug</v>
      </c>
    </row>
    <row r="1578" spans="1:20" ht="15.75" x14ac:dyDescent="0.25">
      <c r="A1578" s="9" t="s">
        <v>1183</v>
      </c>
      <c r="B1578" s="8">
        <v>46239</v>
      </c>
      <c r="C1578" s="7" t="s">
        <v>9</v>
      </c>
      <c r="D1578" s="7" t="s">
        <v>79</v>
      </c>
      <c r="E1578" s="7" t="s">
        <v>18</v>
      </c>
      <c r="F1578" s="7" t="s">
        <v>23</v>
      </c>
      <c r="G1578" s="7" t="s">
        <v>26</v>
      </c>
      <c r="H1578" s="7" t="s">
        <v>50</v>
      </c>
      <c r="I1578" s="3">
        <v>2</v>
      </c>
      <c r="J1578" s="5">
        <v>122.47</v>
      </c>
      <c r="K1578" s="6">
        <v>0</v>
      </c>
      <c r="L1578" s="5">
        <v>59.73</v>
      </c>
      <c r="M1578" s="5">
        <f>I1578*J1578*(1-K1578)</f>
        <v>244.94</v>
      </c>
      <c r="N1578" s="5">
        <f>I1578*L1578</f>
        <v>119.46</v>
      </c>
      <c r="O1578" s="5">
        <f>M1578-N1578</f>
        <v>125.48</v>
      </c>
      <c r="P1578" s="2">
        <f>IFERROR(O1578/M1578,0)</f>
        <v>0.5122887237690863</v>
      </c>
      <c r="Q1578" s="4">
        <f>YEAR(SalesDataTable[[#This Row],[Order Date]])</f>
        <v>2026</v>
      </c>
      <c r="R1578" s="2" t="str">
        <f>"Q"&amp;ROUNDUP(MONTH(SalesDataTable[[#This Row],[Order Date]])/3,0)</f>
        <v>Q3</v>
      </c>
      <c r="S1578" s="3">
        <f>MONTH(SalesDataTable[[#This Row],[Order Date]])</f>
        <v>8</v>
      </c>
      <c r="T1578" s="2" t="str">
        <f>TEXT(SalesDataTable[[#This Row],[Order Date]],"mmm")</f>
        <v>Aug</v>
      </c>
    </row>
    <row r="1579" spans="1:20" ht="15.75" x14ac:dyDescent="0.25">
      <c r="A1579" s="9" t="s">
        <v>1182</v>
      </c>
      <c r="B1579" s="8">
        <v>46240</v>
      </c>
      <c r="C1579" s="7" t="s">
        <v>15</v>
      </c>
      <c r="D1579" s="7" t="s">
        <v>14</v>
      </c>
      <c r="E1579" s="7" t="s">
        <v>18</v>
      </c>
      <c r="F1579" s="7" t="s">
        <v>23</v>
      </c>
      <c r="G1579" s="7" t="s">
        <v>22</v>
      </c>
      <c r="H1579" s="7" t="s">
        <v>21</v>
      </c>
      <c r="I1579" s="3">
        <v>3</v>
      </c>
      <c r="J1579" s="5">
        <v>70.930000000000007</v>
      </c>
      <c r="K1579" s="6">
        <v>0</v>
      </c>
      <c r="L1579" s="5">
        <v>32.9</v>
      </c>
      <c r="M1579" s="5">
        <f>I1579*J1579*(1-K1579)</f>
        <v>212.79000000000002</v>
      </c>
      <c r="N1579" s="5">
        <f>I1579*L1579</f>
        <v>98.699999999999989</v>
      </c>
      <c r="O1579" s="5">
        <f>M1579-N1579</f>
        <v>114.09000000000003</v>
      </c>
      <c r="P1579" s="2">
        <f>IFERROR(O1579/M1579,0)</f>
        <v>0.53616241364725792</v>
      </c>
      <c r="Q1579" s="4">
        <f>YEAR(SalesDataTable[[#This Row],[Order Date]])</f>
        <v>2026</v>
      </c>
      <c r="R1579" s="2" t="str">
        <f>"Q"&amp;ROUNDUP(MONTH(SalesDataTable[[#This Row],[Order Date]])/3,0)</f>
        <v>Q3</v>
      </c>
      <c r="S1579" s="3">
        <f>MONTH(SalesDataTable[[#This Row],[Order Date]])</f>
        <v>8</v>
      </c>
      <c r="T1579" s="2" t="str">
        <f>TEXT(SalesDataTable[[#This Row],[Order Date]],"mmm")</f>
        <v>Aug</v>
      </c>
    </row>
    <row r="1580" spans="1:20" ht="15.75" x14ac:dyDescent="0.25">
      <c r="A1580" s="9" t="s">
        <v>1181</v>
      </c>
      <c r="B1580" s="8">
        <v>46240</v>
      </c>
      <c r="C1580" s="7" t="s">
        <v>42</v>
      </c>
      <c r="D1580" s="7" t="s">
        <v>41</v>
      </c>
      <c r="E1580" s="7" t="s">
        <v>3</v>
      </c>
      <c r="F1580" s="7" t="s">
        <v>23</v>
      </c>
      <c r="G1580" s="7" t="s">
        <v>26</v>
      </c>
      <c r="H1580" s="7" t="s">
        <v>25</v>
      </c>
      <c r="I1580" s="3">
        <v>1</v>
      </c>
      <c r="J1580" s="5">
        <v>191.44</v>
      </c>
      <c r="K1580" s="6">
        <v>0</v>
      </c>
      <c r="L1580" s="5">
        <v>102.13</v>
      </c>
      <c r="M1580" s="5">
        <f>I1580*J1580*(1-K1580)</f>
        <v>191.44</v>
      </c>
      <c r="N1580" s="5">
        <f>I1580*L1580</f>
        <v>102.13</v>
      </c>
      <c r="O1580" s="5">
        <f>M1580-N1580</f>
        <v>89.31</v>
      </c>
      <c r="P1580" s="2">
        <f>IFERROR(O1580/M1580,0)</f>
        <v>0.46651692436272463</v>
      </c>
      <c r="Q1580" s="4">
        <f>YEAR(SalesDataTable[[#This Row],[Order Date]])</f>
        <v>2026</v>
      </c>
      <c r="R1580" s="2" t="str">
        <f>"Q"&amp;ROUNDUP(MONTH(SalesDataTable[[#This Row],[Order Date]])/3,0)</f>
        <v>Q3</v>
      </c>
      <c r="S1580" s="3">
        <f>MONTH(SalesDataTable[[#This Row],[Order Date]])</f>
        <v>8</v>
      </c>
      <c r="T1580" s="2" t="str">
        <f>TEXT(SalesDataTable[[#This Row],[Order Date]],"mmm")</f>
        <v>Aug</v>
      </c>
    </row>
    <row r="1581" spans="1:20" ht="15.75" x14ac:dyDescent="0.25">
      <c r="A1581" s="9" t="s">
        <v>1180</v>
      </c>
      <c r="B1581" s="8">
        <v>46240</v>
      </c>
      <c r="C1581" s="7" t="s">
        <v>15</v>
      </c>
      <c r="D1581" s="7" t="s">
        <v>61</v>
      </c>
      <c r="E1581" s="7" t="s">
        <v>3</v>
      </c>
      <c r="F1581" s="7" t="s">
        <v>23</v>
      </c>
      <c r="G1581" s="7" t="s">
        <v>1</v>
      </c>
      <c r="H1581" s="7" t="s">
        <v>11</v>
      </c>
      <c r="I1581" s="3">
        <v>2</v>
      </c>
      <c r="J1581" s="5">
        <v>82.92</v>
      </c>
      <c r="K1581" s="6">
        <v>0</v>
      </c>
      <c r="L1581" s="5">
        <v>41.64</v>
      </c>
      <c r="M1581" s="5">
        <f>I1581*J1581*(1-K1581)</f>
        <v>165.84</v>
      </c>
      <c r="N1581" s="5">
        <f>I1581*L1581</f>
        <v>83.28</v>
      </c>
      <c r="O1581" s="5">
        <f>M1581-N1581</f>
        <v>82.56</v>
      </c>
      <c r="P1581" s="2">
        <f>IFERROR(O1581/M1581,0)</f>
        <v>0.49782923299565845</v>
      </c>
      <c r="Q1581" s="4">
        <f>YEAR(SalesDataTable[[#This Row],[Order Date]])</f>
        <v>2026</v>
      </c>
      <c r="R1581" s="2" t="str">
        <f>"Q"&amp;ROUNDUP(MONTH(SalesDataTable[[#This Row],[Order Date]])/3,0)</f>
        <v>Q3</v>
      </c>
      <c r="S1581" s="3">
        <f>MONTH(SalesDataTable[[#This Row],[Order Date]])</f>
        <v>8</v>
      </c>
      <c r="T1581" s="2" t="str">
        <f>TEXT(SalesDataTable[[#This Row],[Order Date]],"mmm")</f>
        <v>Aug</v>
      </c>
    </row>
    <row r="1582" spans="1:20" ht="15.75" x14ac:dyDescent="0.25">
      <c r="A1582" s="9" t="s">
        <v>1179</v>
      </c>
      <c r="B1582" s="8">
        <v>46240</v>
      </c>
      <c r="C1582" s="7" t="s">
        <v>5</v>
      </c>
      <c r="D1582" s="7" t="s">
        <v>114</v>
      </c>
      <c r="E1582" s="7" t="s">
        <v>13</v>
      </c>
      <c r="F1582" s="7" t="s">
        <v>23</v>
      </c>
      <c r="G1582" s="7" t="s">
        <v>26</v>
      </c>
      <c r="H1582" s="7" t="s">
        <v>65</v>
      </c>
      <c r="I1582" s="3">
        <v>1</v>
      </c>
      <c r="J1582" s="5">
        <v>82.82</v>
      </c>
      <c r="K1582" s="6">
        <v>0</v>
      </c>
      <c r="L1582" s="5">
        <v>38.83</v>
      </c>
      <c r="M1582" s="5">
        <f>I1582*J1582*(1-K1582)</f>
        <v>82.82</v>
      </c>
      <c r="N1582" s="5">
        <f>I1582*L1582</f>
        <v>38.83</v>
      </c>
      <c r="O1582" s="5">
        <f>M1582-N1582</f>
        <v>43.989999999999995</v>
      </c>
      <c r="P1582" s="2">
        <f>IFERROR(O1582/M1582,0)</f>
        <v>0.53115189567737264</v>
      </c>
      <c r="Q1582" s="4">
        <f>YEAR(SalesDataTable[[#This Row],[Order Date]])</f>
        <v>2026</v>
      </c>
      <c r="R1582" s="2" t="str">
        <f>"Q"&amp;ROUNDUP(MONTH(SalesDataTable[[#This Row],[Order Date]])/3,0)</f>
        <v>Q3</v>
      </c>
      <c r="S1582" s="3">
        <f>MONTH(SalesDataTable[[#This Row],[Order Date]])</f>
        <v>8</v>
      </c>
      <c r="T1582" s="2" t="str">
        <f>TEXT(SalesDataTable[[#This Row],[Order Date]],"mmm")</f>
        <v>Aug</v>
      </c>
    </row>
    <row r="1583" spans="1:20" ht="15.75" x14ac:dyDescent="0.25">
      <c r="A1583" s="9" t="s">
        <v>1178</v>
      </c>
      <c r="B1583" s="8">
        <v>46240</v>
      </c>
      <c r="C1583" s="7" t="s">
        <v>15</v>
      </c>
      <c r="D1583" s="7" t="s">
        <v>61</v>
      </c>
      <c r="E1583" s="7" t="s">
        <v>3</v>
      </c>
      <c r="F1583" s="7" t="s">
        <v>2</v>
      </c>
      <c r="G1583" s="7" t="s">
        <v>26</v>
      </c>
      <c r="H1583" s="7" t="s">
        <v>56</v>
      </c>
      <c r="I1583" s="3">
        <v>1</v>
      </c>
      <c r="J1583" s="5">
        <v>335.26</v>
      </c>
      <c r="K1583" s="6">
        <v>0.05</v>
      </c>
      <c r="L1583" s="5">
        <v>193.73</v>
      </c>
      <c r="M1583" s="5">
        <f>I1583*J1583*(1-K1583)</f>
        <v>318.49699999999996</v>
      </c>
      <c r="N1583" s="5">
        <f>I1583*L1583</f>
        <v>193.73</v>
      </c>
      <c r="O1583" s="5">
        <f>M1583-N1583</f>
        <v>124.76699999999997</v>
      </c>
      <c r="P1583" s="2">
        <f>IFERROR(O1583/M1583,0)</f>
        <v>0.39173681384754011</v>
      </c>
      <c r="Q1583" s="4">
        <f>YEAR(SalesDataTable[[#This Row],[Order Date]])</f>
        <v>2026</v>
      </c>
      <c r="R1583" s="2" t="str">
        <f>"Q"&amp;ROUNDUP(MONTH(SalesDataTable[[#This Row],[Order Date]])/3,0)</f>
        <v>Q3</v>
      </c>
      <c r="S1583" s="3">
        <f>MONTH(SalesDataTable[[#This Row],[Order Date]])</f>
        <v>8</v>
      </c>
      <c r="T1583" s="2" t="str">
        <f>TEXT(SalesDataTable[[#This Row],[Order Date]],"mmm")</f>
        <v>Aug</v>
      </c>
    </row>
    <row r="1584" spans="1:20" ht="15.75" x14ac:dyDescent="0.25">
      <c r="A1584" s="9" t="s">
        <v>1177</v>
      </c>
      <c r="B1584" s="8">
        <v>46240</v>
      </c>
      <c r="C1584" s="7" t="s">
        <v>5</v>
      </c>
      <c r="D1584" s="7" t="s">
        <v>76</v>
      </c>
      <c r="E1584" s="7" t="s">
        <v>18</v>
      </c>
      <c r="F1584" s="7" t="s">
        <v>12</v>
      </c>
      <c r="G1584" s="7" t="s">
        <v>29</v>
      </c>
      <c r="H1584" s="7" t="s">
        <v>39</v>
      </c>
      <c r="I1584" s="3">
        <v>1</v>
      </c>
      <c r="J1584" s="5">
        <v>47.19</v>
      </c>
      <c r="K1584" s="6">
        <v>0.05</v>
      </c>
      <c r="L1584" s="5">
        <v>18.11</v>
      </c>
      <c r="M1584" s="5">
        <f>I1584*J1584*(1-K1584)</f>
        <v>44.830499999999994</v>
      </c>
      <c r="N1584" s="5">
        <f>I1584*L1584</f>
        <v>18.11</v>
      </c>
      <c r="O1584" s="5">
        <f>M1584-N1584</f>
        <v>26.720499999999994</v>
      </c>
      <c r="P1584" s="2">
        <f>IFERROR(O1584/M1584,0)</f>
        <v>0.59603395010093574</v>
      </c>
      <c r="Q1584" s="4">
        <f>YEAR(SalesDataTable[[#This Row],[Order Date]])</f>
        <v>2026</v>
      </c>
      <c r="R1584" s="2" t="str">
        <f>"Q"&amp;ROUNDUP(MONTH(SalesDataTable[[#This Row],[Order Date]])/3,0)</f>
        <v>Q3</v>
      </c>
      <c r="S1584" s="3">
        <f>MONTH(SalesDataTable[[#This Row],[Order Date]])</f>
        <v>8</v>
      </c>
      <c r="T1584" s="2" t="str">
        <f>TEXT(SalesDataTable[[#This Row],[Order Date]],"mmm")</f>
        <v>Aug</v>
      </c>
    </row>
    <row r="1585" spans="1:20" ht="15.75" x14ac:dyDescent="0.25">
      <c r="A1585" s="9" t="s">
        <v>1176</v>
      </c>
      <c r="B1585" s="8">
        <v>46240</v>
      </c>
      <c r="C1585" s="7" t="s">
        <v>5</v>
      </c>
      <c r="D1585" s="7" t="s">
        <v>76</v>
      </c>
      <c r="E1585" s="7" t="s">
        <v>18</v>
      </c>
      <c r="F1585" s="7" t="s">
        <v>23</v>
      </c>
      <c r="G1585" s="7" t="s">
        <v>22</v>
      </c>
      <c r="H1585" s="7" t="s">
        <v>44</v>
      </c>
      <c r="I1585" s="3">
        <v>3</v>
      </c>
      <c r="J1585" s="5">
        <v>91.57</v>
      </c>
      <c r="K1585" s="6">
        <v>0</v>
      </c>
      <c r="L1585" s="5">
        <v>44.52</v>
      </c>
      <c r="M1585" s="5">
        <f>I1585*J1585*(1-K1585)</f>
        <v>274.70999999999998</v>
      </c>
      <c r="N1585" s="5">
        <f>I1585*L1585</f>
        <v>133.56</v>
      </c>
      <c r="O1585" s="5">
        <f>M1585-N1585</f>
        <v>141.14999999999998</v>
      </c>
      <c r="P1585" s="2">
        <f>IFERROR(O1585/M1585,0)</f>
        <v>0.51381456808998571</v>
      </c>
      <c r="Q1585" s="4">
        <f>YEAR(SalesDataTable[[#This Row],[Order Date]])</f>
        <v>2026</v>
      </c>
      <c r="R1585" s="2" t="str">
        <f>"Q"&amp;ROUNDUP(MONTH(SalesDataTable[[#This Row],[Order Date]])/3,0)</f>
        <v>Q3</v>
      </c>
      <c r="S1585" s="3">
        <f>MONTH(SalesDataTable[[#This Row],[Order Date]])</f>
        <v>8</v>
      </c>
      <c r="T1585" s="2" t="str">
        <f>TEXT(SalesDataTable[[#This Row],[Order Date]],"mmm")</f>
        <v>Aug</v>
      </c>
    </row>
    <row r="1586" spans="1:20" ht="15.75" x14ac:dyDescent="0.25">
      <c r="A1586" s="9" t="s">
        <v>1175</v>
      </c>
      <c r="B1586" s="8">
        <v>46240</v>
      </c>
      <c r="C1586" s="7" t="s">
        <v>15</v>
      </c>
      <c r="D1586" s="7" t="s">
        <v>19</v>
      </c>
      <c r="E1586" s="7" t="s">
        <v>3</v>
      </c>
      <c r="F1586" s="7" t="s">
        <v>2</v>
      </c>
      <c r="G1586" s="7" t="s">
        <v>22</v>
      </c>
      <c r="H1586" s="7" t="s">
        <v>92</v>
      </c>
      <c r="I1586" s="3">
        <v>4</v>
      </c>
      <c r="J1586" s="5">
        <v>154.41999999999999</v>
      </c>
      <c r="K1586" s="6">
        <v>0</v>
      </c>
      <c r="L1586" s="5">
        <v>77.86</v>
      </c>
      <c r="M1586" s="5">
        <f>I1586*J1586*(1-K1586)</f>
        <v>617.67999999999995</v>
      </c>
      <c r="N1586" s="5">
        <f>I1586*L1586</f>
        <v>311.44</v>
      </c>
      <c r="O1586" s="5">
        <f>M1586-N1586</f>
        <v>306.23999999999995</v>
      </c>
      <c r="P1586" s="2">
        <f>IFERROR(O1586/M1586,0)</f>
        <v>0.49579070068643954</v>
      </c>
      <c r="Q1586" s="4">
        <f>YEAR(SalesDataTable[[#This Row],[Order Date]])</f>
        <v>2026</v>
      </c>
      <c r="R1586" s="2" t="str">
        <f>"Q"&amp;ROUNDUP(MONTH(SalesDataTable[[#This Row],[Order Date]])/3,0)</f>
        <v>Q3</v>
      </c>
      <c r="S1586" s="3">
        <f>MONTH(SalesDataTable[[#This Row],[Order Date]])</f>
        <v>8</v>
      </c>
      <c r="T1586" s="2" t="str">
        <f>TEXT(SalesDataTable[[#This Row],[Order Date]],"mmm")</f>
        <v>Aug</v>
      </c>
    </row>
    <row r="1587" spans="1:20" ht="15.75" x14ac:dyDescent="0.25">
      <c r="A1587" s="9" t="s">
        <v>1174</v>
      </c>
      <c r="B1587" s="8">
        <v>46240</v>
      </c>
      <c r="C1587" s="7" t="s">
        <v>42</v>
      </c>
      <c r="D1587" s="7" t="s">
        <v>95</v>
      </c>
      <c r="E1587" s="7" t="s">
        <v>18</v>
      </c>
      <c r="F1587" s="7" t="s">
        <v>23</v>
      </c>
      <c r="G1587" s="7" t="s">
        <v>1</v>
      </c>
      <c r="H1587" s="7" t="s">
        <v>0</v>
      </c>
      <c r="I1587" s="3">
        <v>2</v>
      </c>
      <c r="J1587" s="5">
        <v>49.91</v>
      </c>
      <c r="K1587" s="6">
        <v>0.05</v>
      </c>
      <c r="L1587" s="5">
        <v>21.86</v>
      </c>
      <c r="M1587" s="5">
        <f>I1587*J1587*(1-K1587)</f>
        <v>94.828999999999994</v>
      </c>
      <c r="N1587" s="5">
        <f>I1587*L1587</f>
        <v>43.72</v>
      </c>
      <c r="O1587" s="5">
        <f>M1587-N1587</f>
        <v>51.108999999999995</v>
      </c>
      <c r="P1587" s="2">
        <f>IFERROR(O1587/M1587,0)</f>
        <v>0.53895960096594919</v>
      </c>
      <c r="Q1587" s="4">
        <f>YEAR(SalesDataTable[[#This Row],[Order Date]])</f>
        <v>2026</v>
      </c>
      <c r="R1587" s="2" t="str">
        <f>"Q"&amp;ROUNDUP(MONTH(SalesDataTable[[#This Row],[Order Date]])/3,0)</f>
        <v>Q3</v>
      </c>
      <c r="S1587" s="3">
        <f>MONTH(SalesDataTable[[#This Row],[Order Date]])</f>
        <v>8</v>
      </c>
      <c r="T1587" s="2" t="str">
        <f>TEXT(SalesDataTable[[#This Row],[Order Date]],"mmm")</f>
        <v>Aug</v>
      </c>
    </row>
    <row r="1588" spans="1:20" ht="15.75" x14ac:dyDescent="0.25">
      <c r="A1588" s="9" t="s">
        <v>1173</v>
      </c>
      <c r="B1588" s="8">
        <v>46240</v>
      </c>
      <c r="C1588" s="7" t="s">
        <v>15</v>
      </c>
      <c r="D1588" s="7" t="s">
        <v>61</v>
      </c>
      <c r="E1588" s="7" t="s">
        <v>18</v>
      </c>
      <c r="F1588" s="7" t="s">
        <v>23</v>
      </c>
      <c r="G1588" s="7" t="s">
        <v>22</v>
      </c>
      <c r="H1588" s="7" t="s">
        <v>44</v>
      </c>
      <c r="I1588" s="3">
        <v>1</v>
      </c>
      <c r="J1588" s="5">
        <v>91.58</v>
      </c>
      <c r="K1588" s="6">
        <v>0.1</v>
      </c>
      <c r="L1588" s="5">
        <v>44.87</v>
      </c>
      <c r="M1588" s="5">
        <f>I1588*J1588*(1-K1588)</f>
        <v>82.421999999999997</v>
      </c>
      <c r="N1588" s="5">
        <f>I1588*L1588</f>
        <v>44.87</v>
      </c>
      <c r="O1588" s="5">
        <f>M1588-N1588</f>
        <v>37.552</v>
      </c>
      <c r="P1588" s="2">
        <f>IFERROR(O1588/M1588,0)</f>
        <v>0.45560651282424597</v>
      </c>
      <c r="Q1588" s="4">
        <f>YEAR(SalesDataTable[[#This Row],[Order Date]])</f>
        <v>2026</v>
      </c>
      <c r="R1588" s="2" t="str">
        <f>"Q"&amp;ROUNDUP(MONTH(SalesDataTable[[#This Row],[Order Date]])/3,0)</f>
        <v>Q3</v>
      </c>
      <c r="S1588" s="3">
        <f>MONTH(SalesDataTable[[#This Row],[Order Date]])</f>
        <v>8</v>
      </c>
      <c r="T1588" s="2" t="str">
        <f>TEXT(SalesDataTable[[#This Row],[Order Date]],"mmm")</f>
        <v>Aug</v>
      </c>
    </row>
    <row r="1589" spans="1:20" ht="15.75" x14ac:dyDescent="0.25">
      <c r="A1589" s="9" t="s">
        <v>1172</v>
      </c>
      <c r="B1589" s="8">
        <v>46240</v>
      </c>
      <c r="C1589" s="7" t="s">
        <v>5</v>
      </c>
      <c r="D1589" s="7" t="s">
        <v>4</v>
      </c>
      <c r="E1589" s="7" t="s">
        <v>3</v>
      </c>
      <c r="F1589" s="7" t="s">
        <v>2</v>
      </c>
      <c r="G1589" s="7" t="s">
        <v>34</v>
      </c>
      <c r="H1589" s="7" t="s">
        <v>83</v>
      </c>
      <c r="I1589" s="3">
        <v>3</v>
      </c>
      <c r="J1589" s="5">
        <v>41.11</v>
      </c>
      <c r="K1589" s="6">
        <v>0</v>
      </c>
      <c r="L1589" s="5">
        <v>14.49</v>
      </c>
      <c r="M1589" s="5">
        <f>I1589*J1589*(1-K1589)</f>
        <v>123.33</v>
      </c>
      <c r="N1589" s="5">
        <f>I1589*L1589</f>
        <v>43.47</v>
      </c>
      <c r="O1589" s="5">
        <f>M1589-N1589</f>
        <v>79.86</v>
      </c>
      <c r="P1589" s="2">
        <f>IFERROR(O1589/M1589,0)</f>
        <v>0.64753101435173921</v>
      </c>
      <c r="Q1589" s="4">
        <f>YEAR(SalesDataTable[[#This Row],[Order Date]])</f>
        <v>2026</v>
      </c>
      <c r="R1589" s="2" t="str">
        <f>"Q"&amp;ROUNDUP(MONTH(SalesDataTable[[#This Row],[Order Date]])/3,0)</f>
        <v>Q3</v>
      </c>
      <c r="S1589" s="3">
        <f>MONTH(SalesDataTable[[#This Row],[Order Date]])</f>
        <v>8</v>
      </c>
      <c r="T1589" s="2" t="str">
        <f>TEXT(SalesDataTable[[#This Row],[Order Date]],"mmm")</f>
        <v>Aug</v>
      </c>
    </row>
    <row r="1590" spans="1:20" ht="15.75" x14ac:dyDescent="0.25">
      <c r="A1590" s="9" t="s">
        <v>1171</v>
      </c>
      <c r="B1590" s="8">
        <v>46240</v>
      </c>
      <c r="C1590" s="7" t="s">
        <v>9</v>
      </c>
      <c r="D1590" s="7" t="s">
        <v>8</v>
      </c>
      <c r="E1590" s="7" t="s">
        <v>3</v>
      </c>
      <c r="F1590" s="7" t="s">
        <v>23</v>
      </c>
      <c r="G1590" s="7" t="s">
        <v>29</v>
      </c>
      <c r="H1590" s="7" t="s">
        <v>28</v>
      </c>
      <c r="I1590" s="3">
        <v>4</v>
      </c>
      <c r="J1590" s="5">
        <v>35.9</v>
      </c>
      <c r="K1590" s="6">
        <v>0</v>
      </c>
      <c r="L1590" s="5">
        <v>13.49</v>
      </c>
      <c r="M1590" s="5">
        <f>I1590*J1590*(1-K1590)</f>
        <v>143.6</v>
      </c>
      <c r="N1590" s="5">
        <f>I1590*L1590</f>
        <v>53.96</v>
      </c>
      <c r="O1590" s="5">
        <f>M1590-N1590</f>
        <v>89.639999999999986</v>
      </c>
      <c r="P1590" s="2">
        <f>IFERROR(O1590/M1590,0)</f>
        <v>0.62423398328690805</v>
      </c>
      <c r="Q1590" s="4">
        <f>YEAR(SalesDataTable[[#This Row],[Order Date]])</f>
        <v>2026</v>
      </c>
      <c r="R1590" s="2" t="str">
        <f>"Q"&amp;ROUNDUP(MONTH(SalesDataTable[[#This Row],[Order Date]])/3,0)</f>
        <v>Q3</v>
      </c>
      <c r="S1590" s="3">
        <f>MONTH(SalesDataTable[[#This Row],[Order Date]])</f>
        <v>8</v>
      </c>
      <c r="T1590" s="2" t="str">
        <f>TEXT(SalesDataTable[[#This Row],[Order Date]],"mmm")</f>
        <v>Aug</v>
      </c>
    </row>
    <row r="1591" spans="1:20" ht="15.75" x14ac:dyDescent="0.25">
      <c r="A1591" s="9" t="s">
        <v>1170</v>
      </c>
      <c r="B1591" s="8">
        <v>46241</v>
      </c>
      <c r="C1591" s="7" t="s">
        <v>5</v>
      </c>
      <c r="D1591" s="7" t="s">
        <v>76</v>
      </c>
      <c r="E1591" s="7" t="s">
        <v>3</v>
      </c>
      <c r="F1591" s="7" t="s">
        <v>23</v>
      </c>
      <c r="G1591" s="7" t="s">
        <v>34</v>
      </c>
      <c r="H1591" s="7" t="s">
        <v>74</v>
      </c>
      <c r="I1591" s="3">
        <v>1</v>
      </c>
      <c r="J1591" s="5">
        <v>36.33</v>
      </c>
      <c r="K1591" s="6">
        <v>0.05</v>
      </c>
      <c r="L1591" s="5">
        <v>13.78</v>
      </c>
      <c r="M1591" s="5">
        <f>I1591*J1591*(1-K1591)</f>
        <v>34.513499999999993</v>
      </c>
      <c r="N1591" s="5">
        <f>I1591*L1591</f>
        <v>13.78</v>
      </c>
      <c r="O1591" s="5">
        <f>M1591-N1591</f>
        <v>20.733499999999992</v>
      </c>
      <c r="P1591" s="2">
        <f>IFERROR(O1591/M1591,0)</f>
        <v>0.60073594390600771</v>
      </c>
      <c r="Q1591" s="4">
        <f>YEAR(SalesDataTable[[#This Row],[Order Date]])</f>
        <v>2026</v>
      </c>
      <c r="R1591" s="2" t="str">
        <f>"Q"&amp;ROUNDUP(MONTH(SalesDataTable[[#This Row],[Order Date]])/3,0)</f>
        <v>Q3</v>
      </c>
      <c r="S1591" s="3">
        <f>MONTH(SalesDataTable[[#This Row],[Order Date]])</f>
        <v>8</v>
      </c>
      <c r="T1591" s="2" t="str">
        <f>TEXT(SalesDataTable[[#This Row],[Order Date]],"mmm")</f>
        <v>Aug</v>
      </c>
    </row>
    <row r="1592" spans="1:20" ht="15.75" x14ac:dyDescent="0.25">
      <c r="A1592" s="9" t="s">
        <v>1169</v>
      </c>
      <c r="B1592" s="8">
        <v>46241</v>
      </c>
      <c r="C1592" s="7" t="s">
        <v>9</v>
      </c>
      <c r="D1592" s="7" t="s">
        <v>47</v>
      </c>
      <c r="E1592" s="7" t="s">
        <v>18</v>
      </c>
      <c r="F1592" s="7" t="s">
        <v>2</v>
      </c>
      <c r="G1592" s="7" t="s">
        <v>29</v>
      </c>
      <c r="H1592" s="7" t="s">
        <v>39</v>
      </c>
      <c r="I1592" s="3">
        <v>5</v>
      </c>
      <c r="J1592" s="5">
        <v>45.94</v>
      </c>
      <c r="K1592" s="6">
        <v>0.05</v>
      </c>
      <c r="L1592" s="5">
        <v>18.059999999999999</v>
      </c>
      <c r="M1592" s="5">
        <f>I1592*J1592*(1-K1592)</f>
        <v>218.21499999999997</v>
      </c>
      <c r="N1592" s="5">
        <f>I1592*L1592</f>
        <v>90.3</v>
      </c>
      <c r="O1592" s="5">
        <f>M1592-N1592</f>
        <v>127.91499999999998</v>
      </c>
      <c r="P1592" s="2">
        <f>IFERROR(O1592/M1592,0)</f>
        <v>0.5861879339183832</v>
      </c>
      <c r="Q1592" s="4">
        <f>YEAR(SalesDataTable[[#This Row],[Order Date]])</f>
        <v>2026</v>
      </c>
      <c r="R1592" s="2" t="str">
        <f>"Q"&amp;ROUNDUP(MONTH(SalesDataTable[[#This Row],[Order Date]])/3,0)</f>
        <v>Q3</v>
      </c>
      <c r="S1592" s="3">
        <f>MONTH(SalesDataTable[[#This Row],[Order Date]])</f>
        <v>8</v>
      </c>
      <c r="T1592" s="2" t="str">
        <f>TEXT(SalesDataTable[[#This Row],[Order Date]],"mmm")</f>
        <v>Aug</v>
      </c>
    </row>
    <row r="1593" spans="1:20" ht="15.75" x14ac:dyDescent="0.25">
      <c r="A1593" s="9" t="s">
        <v>1168</v>
      </c>
      <c r="B1593" s="8">
        <v>46241</v>
      </c>
      <c r="C1593" s="7" t="s">
        <v>42</v>
      </c>
      <c r="D1593" s="7" t="s">
        <v>41</v>
      </c>
      <c r="E1593" s="7" t="s">
        <v>13</v>
      </c>
      <c r="F1593" s="7" t="s">
        <v>23</v>
      </c>
      <c r="G1593" s="7" t="s">
        <v>34</v>
      </c>
      <c r="H1593" s="7" t="s">
        <v>74</v>
      </c>
      <c r="I1593" s="3">
        <v>1</v>
      </c>
      <c r="J1593" s="5">
        <v>36.630000000000003</v>
      </c>
      <c r="K1593" s="6">
        <v>0</v>
      </c>
      <c r="L1593" s="5">
        <v>13.7</v>
      </c>
      <c r="M1593" s="5">
        <f>I1593*J1593*(1-K1593)</f>
        <v>36.630000000000003</v>
      </c>
      <c r="N1593" s="5">
        <f>I1593*L1593</f>
        <v>13.7</v>
      </c>
      <c r="O1593" s="5">
        <f>M1593-N1593</f>
        <v>22.930000000000003</v>
      </c>
      <c r="P1593" s="2">
        <f>IFERROR(O1593/M1593,0)</f>
        <v>0.62598962598962604</v>
      </c>
      <c r="Q1593" s="4">
        <f>YEAR(SalesDataTable[[#This Row],[Order Date]])</f>
        <v>2026</v>
      </c>
      <c r="R1593" s="2" t="str">
        <f>"Q"&amp;ROUNDUP(MONTH(SalesDataTable[[#This Row],[Order Date]])/3,0)</f>
        <v>Q3</v>
      </c>
      <c r="S1593" s="3">
        <f>MONTH(SalesDataTable[[#This Row],[Order Date]])</f>
        <v>8</v>
      </c>
      <c r="T1593" s="2" t="str">
        <f>TEXT(SalesDataTable[[#This Row],[Order Date]],"mmm")</f>
        <v>Aug</v>
      </c>
    </row>
    <row r="1594" spans="1:20" ht="15.75" x14ac:dyDescent="0.25">
      <c r="A1594" s="9" t="s">
        <v>1167</v>
      </c>
      <c r="B1594" s="8">
        <v>46241</v>
      </c>
      <c r="C1594" s="7" t="s">
        <v>9</v>
      </c>
      <c r="D1594" s="7" t="s">
        <v>79</v>
      </c>
      <c r="E1594" s="7" t="s">
        <v>3</v>
      </c>
      <c r="F1594" s="7" t="s">
        <v>23</v>
      </c>
      <c r="G1594" s="7" t="s">
        <v>22</v>
      </c>
      <c r="H1594" s="7" t="s">
        <v>37</v>
      </c>
      <c r="I1594" s="3">
        <v>1</v>
      </c>
      <c r="J1594" s="5">
        <v>141.38</v>
      </c>
      <c r="K1594" s="6">
        <v>0.05</v>
      </c>
      <c r="L1594" s="5">
        <v>77.14</v>
      </c>
      <c r="M1594" s="5">
        <f>I1594*J1594*(1-K1594)</f>
        <v>134.31099999999998</v>
      </c>
      <c r="N1594" s="5">
        <f>I1594*L1594</f>
        <v>77.14</v>
      </c>
      <c r="O1594" s="5">
        <f>M1594-N1594</f>
        <v>57.170999999999978</v>
      </c>
      <c r="P1594" s="2">
        <f>IFERROR(O1594/M1594,0)</f>
        <v>0.42566133823737434</v>
      </c>
      <c r="Q1594" s="4">
        <f>YEAR(SalesDataTable[[#This Row],[Order Date]])</f>
        <v>2026</v>
      </c>
      <c r="R1594" s="2" t="str">
        <f>"Q"&amp;ROUNDUP(MONTH(SalesDataTable[[#This Row],[Order Date]])/3,0)</f>
        <v>Q3</v>
      </c>
      <c r="S1594" s="3">
        <f>MONTH(SalesDataTable[[#This Row],[Order Date]])</f>
        <v>8</v>
      </c>
      <c r="T1594" s="2" t="str">
        <f>TEXT(SalesDataTable[[#This Row],[Order Date]],"mmm")</f>
        <v>Aug</v>
      </c>
    </row>
    <row r="1595" spans="1:20" ht="15.75" x14ac:dyDescent="0.25">
      <c r="A1595" s="9" t="s">
        <v>1166</v>
      </c>
      <c r="B1595" s="8">
        <v>46241</v>
      </c>
      <c r="C1595" s="7" t="s">
        <v>9</v>
      </c>
      <c r="D1595" s="7" t="s">
        <v>47</v>
      </c>
      <c r="E1595" s="7" t="s">
        <v>13</v>
      </c>
      <c r="F1595" s="7" t="s">
        <v>23</v>
      </c>
      <c r="G1595" s="7" t="s">
        <v>26</v>
      </c>
      <c r="H1595" s="7" t="s">
        <v>56</v>
      </c>
      <c r="I1595" s="3">
        <v>3</v>
      </c>
      <c r="J1595" s="5">
        <v>343.45</v>
      </c>
      <c r="K1595" s="6">
        <v>0.05</v>
      </c>
      <c r="L1595" s="5">
        <v>195.73</v>
      </c>
      <c r="M1595" s="5">
        <f>I1595*J1595*(1-K1595)</f>
        <v>978.83249999999987</v>
      </c>
      <c r="N1595" s="5">
        <f>I1595*L1595</f>
        <v>587.18999999999994</v>
      </c>
      <c r="O1595" s="5">
        <f>M1595-N1595</f>
        <v>391.64249999999993</v>
      </c>
      <c r="P1595" s="2">
        <f>IFERROR(O1595/M1595,0)</f>
        <v>0.40011186796515236</v>
      </c>
      <c r="Q1595" s="4">
        <f>YEAR(SalesDataTable[[#This Row],[Order Date]])</f>
        <v>2026</v>
      </c>
      <c r="R1595" s="2" t="str">
        <f>"Q"&amp;ROUNDUP(MONTH(SalesDataTable[[#This Row],[Order Date]])/3,0)</f>
        <v>Q3</v>
      </c>
      <c r="S1595" s="3">
        <f>MONTH(SalesDataTable[[#This Row],[Order Date]])</f>
        <v>8</v>
      </c>
      <c r="T1595" s="2" t="str">
        <f>TEXT(SalesDataTable[[#This Row],[Order Date]],"mmm")</f>
        <v>Aug</v>
      </c>
    </row>
    <row r="1596" spans="1:20" ht="15.75" x14ac:dyDescent="0.25">
      <c r="A1596" s="9" t="s">
        <v>1165</v>
      </c>
      <c r="B1596" s="8">
        <v>46242</v>
      </c>
      <c r="C1596" s="7" t="s">
        <v>15</v>
      </c>
      <c r="D1596" s="7" t="s">
        <v>61</v>
      </c>
      <c r="E1596" s="7" t="s">
        <v>3</v>
      </c>
      <c r="F1596" s="7" t="s">
        <v>23</v>
      </c>
      <c r="G1596" s="7" t="s">
        <v>1</v>
      </c>
      <c r="H1596" s="7" t="s">
        <v>7</v>
      </c>
      <c r="I1596" s="3">
        <v>1</v>
      </c>
      <c r="J1596" s="5">
        <v>104.69</v>
      </c>
      <c r="K1596" s="6">
        <v>0</v>
      </c>
      <c r="L1596" s="5">
        <v>49.06</v>
      </c>
      <c r="M1596" s="5">
        <f>I1596*J1596*(1-K1596)</f>
        <v>104.69</v>
      </c>
      <c r="N1596" s="5">
        <f>I1596*L1596</f>
        <v>49.06</v>
      </c>
      <c r="O1596" s="5">
        <f>M1596-N1596</f>
        <v>55.629999999999995</v>
      </c>
      <c r="P1596" s="2">
        <f>IFERROR(O1596/M1596,0)</f>
        <v>0.53137835514375775</v>
      </c>
      <c r="Q1596" s="4">
        <f>YEAR(SalesDataTable[[#This Row],[Order Date]])</f>
        <v>2026</v>
      </c>
      <c r="R1596" s="2" t="str">
        <f>"Q"&amp;ROUNDUP(MONTH(SalesDataTable[[#This Row],[Order Date]])/3,0)</f>
        <v>Q3</v>
      </c>
      <c r="S1596" s="3">
        <f>MONTH(SalesDataTable[[#This Row],[Order Date]])</f>
        <v>8</v>
      </c>
      <c r="T1596" s="2" t="str">
        <f>TEXT(SalesDataTable[[#This Row],[Order Date]],"mmm")</f>
        <v>Aug</v>
      </c>
    </row>
    <row r="1597" spans="1:20" ht="15.75" x14ac:dyDescent="0.25">
      <c r="A1597" s="9" t="s">
        <v>1164</v>
      </c>
      <c r="B1597" s="8">
        <v>46242</v>
      </c>
      <c r="C1597" s="7" t="s">
        <v>15</v>
      </c>
      <c r="D1597" s="7" t="s">
        <v>61</v>
      </c>
      <c r="E1597" s="7" t="s">
        <v>3</v>
      </c>
      <c r="F1597" s="7" t="s">
        <v>2</v>
      </c>
      <c r="G1597" s="7" t="s">
        <v>26</v>
      </c>
      <c r="H1597" s="7" t="s">
        <v>56</v>
      </c>
      <c r="I1597" s="3">
        <v>2</v>
      </c>
      <c r="J1597" s="5">
        <v>341.23</v>
      </c>
      <c r="K1597" s="6">
        <v>0.05</v>
      </c>
      <c r="L1597" s="5">
        <v>192.5</v>
      </c>
      <c r="M1597" s="5">
        <f>I1597*J1597*(1-K1597)</f>
        <v>648.33699999999999</v>
      </c>
      <c r="N1597" s="5">
        <f>I1597*L1597</f>
        <v>385</v>
      </c>
      <c r="O1597" s="5">
        <f>M1597-N1597</f>
        <v>263.33699999999999</v>
      </c>
      <c r="P1597" s="2">
        <f>IFERROR(O1597/M1597,0)</f>
        <v>0.40617302421425894</v>
      </c>
      <c r="Q1597" s="4">
        <f>YEAR(SalesDataTable[[#This Row],[Order Date]])</f>
        <v>2026</v>
      </c>
      <c r="R1597" s="2" t="str">
        <f>"Q"&amp;ROUNDUP(MONTH(SalesDataTable[[#This Row],[Order Date]])/3,0)</f>
        <v>Q3</v>
      </c>
      <c r="S1597" s="3">
        <f>MONTH(SalesDataTable[[#This Row],[Order Date]])</f>
        <v>8</v>
      </c>
      <c r="T1597" s="2" t="str">
        <f>TEXT(SalesDataTable[[#This Row],[Order Date]],"mmm")</f>
        <v>Aug</v>
      </c>
    </row>
    <row r="1598" spans="1:20" ht="15.75" x14ac:dyDescent="0.25">
      <c r="A1598" s="9" t="s">
        <v>1163</v>
      </c>
      <c r="B1598" s="8">
        <v>46242</v>
      </c>
      <c r="C1598" s="7" t="s">
        <v>15</v>
      </c>
      <c r="D1598" s="7" t="s">
        <v>61</v>
      </c>
      <c r="E1598" s="7" t="s">
        <v>13</v>
      </c>
      <c r="F1598" s="7" t="s">
        <v>2</v>
      </c>
      <c r="G1598" s="7" t="s">
        <v>26</v>
      </c>
      <c r="H1598" s="7" t="s">
        <v>50</v>
      </c>
      <c r="I1598" s="3">
        <v>1</v>
      </c>
      <c r="J1598" s="5">
        <v>125.95</v>
      </c>
      <c r="K1598" s="6">
        <v>0.05</v>
      </c>
      <c r="L1598" s="5">
        <v>61.9</v>
      </c>
      <c r="M1598" s="5">
        <f>I1598*J1598*(1-K1598)</f>
        <v>119.6525</v>
      </c>
      <c r="N1598" s="5">
        <f>I1598*L1598</f>
        <v>61.9</v>
      </c>
      <c r="O1598" s="5">
        <f>M1598-N1598</f>
        <v>57.752500000000005</v>
      </c>
      <c r="P1598" s="2">
        <f>IFERROR(O1598/M1598,0)</f>
        <v>0.48266856104134892</v>
      </c>
      <c r="Q1598" s="4">
        <f>YEAR(SalesDataTable[[#This Row],[Order Date]])</f>
        <v>2026</v>
      </c>
      <c r="R1598" s="2" t="str">
        <f>"Q"&amp;ROUNDUP(MONTH(SalesDataTable[[#This Row],[Order Date]])/3,0)</f>
        <v>Q3</v>
      </c>
      <c r="S1598" s="3">
        <f>MONTH(SalesDataTable[[#This Row],[Order Date]])</f>
        <v>8</v>
      </c>
      <c r="T1598" s="2" t="str">
        <f>TEXT(SalesDataTable[[#This Row],[Order Date]],"mmm")</f>
        <v>Aug</v>
      </c>
    </row>
    <row r="1599" spans="1:20" ht="15.75" x14ac:dyDescent="0.25">
      <c r="A1599" s="9" t="s">
        <v>1162</v>
      </c>
      <c r="B1599" s="8">
        <v>46242</v>
      </c>
      <c r="C1599" s="7" t="s">
        <v>9</v>
      </c>
      <c r="D1599" s="7" t="s">
        <v>79</v>
      </c>
      <c r="E1599" s="7" t="s">
        <v>3</v>
      </c>
      <c r="F1599" s="7" t="s">
        <v>23</v>
      </c>
      <c r="G1599" s="7" t="s">
        <v>22</v>
      </c>
      <c r="H1599" s="7" t="s">
        <v>44</v>
      </c>
      <c r="I1599" s="3">
        <v>6</v>
      </c>
      <c r="J1599" s="5">
        <v>91.9</v>
      </c>
      <c r="K1599" s="6">
        <v>0.05</v>
      </c>
      <c r="L1599" s="5">
        <v>44.69</v>
      </c>
      <c r="M1599" s="5">
        <f>I1599*J1599*(1-K1599)</f>
        <v>523.83000000000004</v>
      </c>
      <c r="N1599" s="5">
        <f>I1599*L1599</f>
        <v>268.14</v>
      </c>
      <c r="O1599" s="5">
        <f>M1599-N1599</f>
        <v>255.69000000000005</v>
      </c>
      <c r="P1599" s="2">
        <f>IFERROR(O1599/M1599,0)</f>
        <v>0.48811637363266713</v>
      </c>
      <c r="Q1599" s="4">
        <f>YEAR(SalesDataTable[[#This Row],[Order Date]])</f>
        <v>2026</v>
      </c>
      <c r="R1599" s="2" t="str">
        <f>"Q"&amp;ROUNDUP(MONTH(SalesDataTable[[#This Row],[Order Date]])/3,0)</f>
        <v>Q3</v>
      </c>
      <c r="S1599" s="3">
        <f>MONTH(SalesDataTable[[#This Row],[Order Date]])</f>
        <v>8</v>
      </c>
      <c r="T1599" s="2" t="str">
        <f>TEXT(SalesDataTable[[#This Row],[Order Date]],"mmm")</f>
        <v>Aug</v>
      </c>
    </row>
    <row r="1600" spans="1:20" ht="15.75" x14ac:dyDescent="0.25">
      <c r="A1600" s="9" t="s">
        <v>1161</v>
      </c>
      <c r="B1600" s="8">
        <v>46242</v>
      </c>
      <c r="C1600" s="7" t="s">
        <v>15</v>
      </c>
      <c r="D1600" s="7" t="s">
        <v>61</v>
      </c>
      <c r="E1600" s="7" t="s">
        <v>13</v>
      </c>
      <c r="F1600" s="7" t="s">
        <v>23</v>
      </c>
      <c r="G1600" s="7" t="s">
        <v>26</v>
      </c>
      <c r="H1600" s="7" t="s">
        <v>65</v>
      </c>
      <c r="I1600" s="3">
        <v>1</v>
      </c>
      <c r="J1600" s="5">
        <v>81.22</v>
      </c>
      <c r="K1600" s="6">
        <v>0</v>
      </c>
      <c r="L1600" s="5">
        <v>39.18</v>
      </c>
      <c r="M1600" s="5">
        <f>I1600*J1600*(1-K1600)</f>
        <v>81.22</v>
      </c>
      <c r="N1600" s="5">
        <f>I1600*L1600</f>
        <v>39.18</v>
      </c>
      <c r="O1600" s="5">
        <f>M1600-N1600</f>
        <v>42.04</v>
      </c>
      <c r="P1600" s="2">
        <f>IFERROR(O1600/M1600,0)</f>
        <v>0.51760650086185667</v>
      </c>
      <c r="Q1600" s="4">
        <f>YEAR(SalesDataTable[[#This Row],[Order Date]])</f>
        <v>2026</v>
      </c>
      <c r="R1600" s="2" t="str">
        <f>"Q"&amp;ROUNDUP(MONTH(SalesDataTable[[#This Row],[Order Date]])/3,0)</f>
        <v>Q3</v>
      </c>
      <c r="S1600" s="3">
        <f>MONTH(SalesDataTable[[#This Row],[Order Date]])</f>
        <v>8</v>
      </c>
      <c r="T1600" s="2" t="str">
        <f>TEXT(SalesDataTable[[#This Row],[Order Date]],"mmm")</f>
        <v>Aug</v>
      </c>
    </row>
    <row r="1601" spans="1:20" ht="15.75" x14ac:dyDescent="0.25">
      <c r="A1601" s="9" t="s">
        <v>1160</v>
      </c>
      <c r="B1601" s="8">
        <v>46242</v>
      </c>
      <c r="C1601" s="7" t="s">
        <v>42</v>
      </c>
      <c r="D1601" s="7" t="s">
        <v>95</v>
      </c>
      <c r="E1601" s="7" t="s">
        <v>3</v>
      </c>
      <c r="F1601" s="7" t="s">
        <v>12</v>
      </c>
      <c r="G1601" s="7" t="s">
        <v>22</v>
      </c>
      <c r="H1601" s="7" t="s">
        <v>21</v>
      </c>
      <c r="I1601" s="3">
        <v>2</v>
      </c>
      <c r="J1601" s="5">
        <v>72.31</v>
      </c>
      <c r="K1601" s="6">
        <v>0</v>
      </c>
      <c r="L1601" s="5">
        <v>31.75</v>
      </c>
      <c r="M1601" s="5">
        <f>I1601*J1601*(1-K1601)</f>
        <v>144.62</v>
      </c>
      <c r="N1601" s="5">
        <f>I1601*L1601</f>
        <v>63.5</v>
      </c>
      <c r="O1601" s="5">
        <f>M1601-N1601</f>
        <v>81.12</v>
      </c>
      <c r="P1601" s="2">
        <f>IFERROR(O1601/M1601,0)</f>
        <v>0.56091826856589688</v>
      </c>
      <c r="Q1601" s="4">
        <f>YEAR(SalesDataTable[[#This Row],[Order Date]])</f>
        <v>2026</v>
      </c>
      <c r="R1601" s="2" t="str">
        <f>"Q"&amp;ROUNDUP(MONTH(SalesDataTable[[#This Row],[Order Date]])/3,0)</f>
        <v>Q3</v>
      </c>
      <c r="S1601" s="3">
        <f>MONTH(SalesDataTable[[#This Row],[Order Date]])</f>
        <v>8</v>
      </c>
      <c r="T1601" s="2" t="str">
        <f>TEXT(SalesDataTable[[#This Row],[Order Date]],"mmm")</f>
        <v>Aug</v>
      </c>
    </row>
    <row r="1602" spans="1:20" ht="15.75" x14ac:dyDescent="0.25">
      <c r="A1602" s="9" t="s">
        <v>1159</v>
      </c>
      <c r="B1602" s="8">
        <v>46242</v>
      </c>
      <c r="C1602" s="7" t="s">
        <v>5</v>
      </c>
      <c r="D1602" s="7" t="s">
        <v>66</v>
      </c>
      <c r="E1602" s="7" t="s">
        <v>13</v>
      </c>
      <c r="F1602" s="7" t="s">
        <v>23</v>
      </c>
      <c r="G1602" s="7" t="s">
        <v>26</v>
      </c>
      <c r="H1602" s="7" t="s">
        <v>65</v>
      </c>
      <c r="I1602" s="3">
        <v>1</v>
      </c>
      <c r="J1602" s="5">
        <v>79.989999999999995</v>
      </c>
      <c r="K1602" s="6">
        <v>0.05</v>
      </c>
      <c r="L1602" s="5">
        <v>40.25</v>
      </c>
      <c r="M1602" s="5">
        <f>I1602*J1602*(1-K1602)</f>
        <v>75.990499999999997</v>
      </c>
      <c r="N1602" s="5">
        <f>I1602*L1602</f>
        <v>40.25</v>
      </c>
      <c r="O1602" s="5">
        <f>M1602-N1602</f>
        <v>35.740499999999997</v>
      </c>
      <c r="P1602" s="2">
        <f>IFERROR(O1602/M1602,0)</f>
        <v>0.47032852790809376</v>
      </c>
      <c r="Q1602" s="4">
        <f>YEAR(SalesDataTable[[#This Row],[Order Date]])</f>
        <v>2026</v>
      </c>
      <c r="R1602" s="2" t="str">
        <f>"Q"&amp;ROUNDUP(MONTH(SalesDataTable[[#This Row],[Order Date]])/3,0)</f>
        <v>Q3</v>
      </c>
      <c r="S1602" s="3">
        <f>MONTH(SalesDataTable[[#This Row],[Order Date]])</f>
        <v>8</v>
      </c>
      <c r="T1602" s="2" t="str">
        <f>TEXT(SalesDataTable[[#This Row],[Order Date]],"mmm")</f>
        <v>Aug</v>
      </c>
    </row>
    <row r="1603" spans="1:20" ht="15.75" x14ac:dyDescent="0.25">
      <c r="A1603" s="9" t="s">
        <v>1158</v>
      </c>
      <c r="B1603" s="8">
        <v>46242</v>
      </c>
      <c r="C1603" s="7" t="s">
        <v>15</v>
      </c>
      <c r="D1603" s="7" t="s">
        <v>19</v>
      </c>
      <c r="E1603" s="7" t="s">
        <v>3</v>
      </c>
      <c r="F1603" s="7" t="s">
        <v>2</v>
      </c>
      <c r="G1603" s="7" t="s">
        <v>22</v>
      </c>
      <c r="H1603" s="7" t="s">
        <v>92</v>
      </c>
      <c r="I1603" s="3">
        <v>1</v>
      </c>
      <c r="J1603" s="5">
        <v>151.87</v>
      </c>
      <c r="K1603" s="6">
        <v>0.1</v>
      </c>
      <c r="L1603" s="5">
        <v>76.97</v>
      </c>
      <c r="M1603" s="5">
        <f>I1603*J1603*(1-K1603)</f>
        <v>136.68300000000002</v>
      </c>
      <c r="N1603" s="5">
        <f>I1603*L1603</f>
        <v>76.97</v>
      </c>
      <c r="O1603" s="5">
        <f>M1603-N1603</f>
        <v>59.713000000000022</v>
      </c>
      <c r="P1603" s="2">
        <f>IFERROR(O1603/M1603,0)</f>
        <v>0.4368721786908395</v>
      </c>
      <c r="Q1603" s="4">
        <f>YEAR(SalesDataTable[[#This Row],[Order Date]])</f>
        <v>2026</v>
      </c>
      <c r="R1603" s="2" t="str">
        <f>"Q"&amp;ROUNDUP(MONTH(SalesDataTable[[#This Row],[Order Date]])/3,0)</f>
        <v>Q3</v>
      </c>
      <c r="S1603" s="3">
        <f>MONTH(SalesDataTable[[#This Row],[Order Date]])</f>
        <v>8</v>
      </c>
      <c r="T1603" s="2" t="str">
        <f>TEXT(SalesDataTable[[#This Row],[Order Date]],"mmm")</f>
        <v>Aug</v>
      </c>
    </row>
    <row r="1604" spans="1:20" ht="15.75" x14ac:dyDescent="0.25">
      <c r="A1604" s="9" t="s">
        <v>1157</v>
      </c>
      <c r="B1604" s="8">
        <v>46242</v>
      </c>
      <c r="C1604" s="7" t="s">
        <v>15</v>
      </c>
      <c r="D1604" s="7" t="s">
        <v>61</v>
      </c>
      <c r="E1604" s="7" t="s">
        <v>18</v>
      </c>
      <c r="F1604" s="7" t="s">
        <v>2</v>
      </c>
      <c r="G1604" s="7" t="s">
        <v>22</v>
      </c>
      <c r="H1604" s="7" t="s">
        <v>92</v>
      </c>
      <c r="I1604" s="3">
        <v>1</v>
      </c>
      <c r="J1604" s="5">
        <v>156.55000000000001</v>
      </c>
      <c r="K1604" s="6">
        <v>0</v>
      </c>
      <c r="L1604" s="5">
        <v>80.430000000000007</v>
      </c>
      <c r="M1604" s="5">
        <f>I1604*J1604*(1-K1604)</f>
        <v>156.55000000000001</v>
      </c>
      <c r="N1604" s="5">
        <f>I1604*L1604</f>
        <v>80.430000000000007</v>
      </c>
      <c r="O1604" s="5">
        <f>M1604-N1604</f>
        <v>76.12</v>
      </c>
      <c r="P1604" s="2">
        <f>IFERROR(O1604/M1604,0)</f>
        <v>0.48623442989460236</v>
      </c>
      <c r="Q1604" s="4">
        <f>YEAR(SalesDataTable[[#This Row],[Order Date]])</f>
        <v>2026</v>
      </c>
      <c r="R1604" s="2" t="str">
        <f>"Q"&amp;ROUNDUP(MONTH(SalesDataTable[[#This Row],[Order Date]])/3,0)</f>
        <v>Q3</v>
      </c>
      <c r="S1604" s="3">
        <f>MONTH(SalesDataTable[[#This Row],[Order Date]])</f>
        <v>8</v>
      </c>
      <c r="T1604" s="2" t="str">
        <f>TEXT(SalesDataTable[[#This Row],[Order Date]],"mmm")</f>
        <v>Aug</v>
      </c>
    </row>
    <row r="1605" spans="1:20" ht="15.75" x14ac:dyDescent="0.25">
      <c r="A1605" s="9" t="s">
        <v>1156</v>
      </c>
      <c r="B1605" s="8">
        <v>46242</v>
      </c>
      <c r="C1605" s="7" t="s">
        <v>9</v>
      </c>
      <c r="D1605" s="7" t="s">
        <v>8</v>
      </c>
      <c r="E1605" s="7" t="s">
        <v>13</v>
      </c>
      <c r="F1605" s="7" t="s">
        <v>2</v>
      </c>
      <c r="G1605" s="7" t="s">
        <v>22</v>
      </c>
      <c r="H1605" s="7" t="s">
        <v>92</v>
      </c>
      <c r="I1605" s="3">
        <v>1</v>
      </c>
      <c r="J1605" s="5">
        <v>152.72</v>
      </c>
      <c r="K1605" s="6">
        <v>0</v>
      </c>
      <c r="L1605" s="5">
        <v>77.73</v>
      </c>
      <c r="M1605" s="5">
        <f>I1605*J1605*(1-K1605)</f>
        <v>152.72</v>
      </c>
      <c r="N1605" s="5">
        <f>I1605*L1605</f>
        <v>77.73</v>
      </c>
      <c r="O1605" s="5">
        <f>M1605-N1605</f>
        <v>74.989999999999995</v>
      </c>
      <c r="P1605" s="2">
        <f>IFERROR(O1605/M1605,0)</f>
        <v>0.4910293347302252</v>
      </c>
      <c r="Q1605" s="4">
        <f>YEAR(SalesDataTable[[#This Row],[Order Date]])</f>
        <v>2026</v>
      </c>
      <c r="R1605" s="2" t="str">
        <f>"Q"&amp;ROUNDUP(MONTH(SalesDataTable[[#This Row],[Order Date]])/3,0)</f>
        <v>Q3</v>
      </c>
      <c r="S1605" s="3">
        <f>MONTH(SalesDataTable[[#This Row],[Order Date]])</f>
        <v>8</v>
      </c>
      <c r="T1605" s="2" t="str">
        <f>TEXT(SalesDataTable[[#This Row],[Order Date]],"mmm")</f>
        <v>Aug</v>
      </c>
    </row>
    <row r="1606" spans="1:20" ht="15.75" x14ac:dyDescent="0.25">
      <c r="A1606" s="9" t="s">
        <v>1155</v>
      </c>
      <c r="B1606" s="8">
        <v>46242</v>
      </c>
      <c r="C1606" s="7" t="s">
        <v>9</v>
      </c>
      <c r="D1606" s="7" t="s">
        <v>8</v>
      </c>
      <c r="E1606" s="7" t="s">
        <v>3</v>
      </c>
      <c r="F1606" s="7" t="s">
        <v>12</v>
      </c>
      <c r="G1606" s="7" t="s">
        <v>1</v>
      </c>
      <c r="H1606" s="7" t="s">
        <v>17</v>
      </c>
      <c r="I1606" s="3">
        <v>1</v>
      </c>
      <c r="J1606" s="5">
        <v>40.51</v>
      </c>
      <c r="K1606" s="6">
        <v>0.05</v>
      </c>
      <c r="L1606" s="5">
        <v>16.29</v>
      </c>
      <c r="M1606" s="5">
        <f>I1606*J1606*(1-K1606)</f>
        <v>38.484499999999997</v>
      </c>
      <c r="N1606" s="5">
        <f>I1606*L1606</f>
        <v>16.29</v>
      </c>
      <c r="O1606" s="5">
        <f>M1606-N1606</f>
        <v>22.194499999999998</v>
      </c>
      <c r="P1606" s="2">
        <f>IFERROR(O1606/M1606,0)</f>
        <v>0.57671270251659756</v>
      </c>
      <c r="Q1606" s="4">
        <f>YEAR(SalesDataTable[[#This Row],[Order Date]])</f>
        <v>2026</v>
      </c>
      <c r="R1606" s="2" t="str">
        <f>"Q"&amp;ROUNDUP(MONTH(SalesDataTable[[#This Row],[Order Date]])/3,0)</f>
        <v>Q3</v>
      </c>
      <c r="S1606" s="3">
        <f>MONTH(SalesDataTable[[#This Row],[Order Date]])</f>
        <v>8</v>
      </c>
      <c r="T1606" s="2" t="str">
        <f>TEXT(SalesDataTable[[#This Row],[Order Date]],"mmm")</f>
        <v>Aug</v>
      </c>
    </row>
    <row r="1607" spans="1:20" ht="15.75" x14ac:dyDescent="0.25">
      <c r="A1607" s="9" t="s">
        <v>1154</v>
      </c>
      <c r="B1607" s="8">
        <v>46243</v>
      </c>
      <c r="C1607" s="7" t="s">
        <v>15</v>
      </c>
      <c r="D1607" s="7" t="s">
        <v>14</v>
      </c>
      <c r="E1607" s="7" t="s">
        <v>18</v>
      </c>
      <c r="F1607" s="7" t="s">
        <v>23</v>
      </c>
      <c r="G1607" s="7" t="s">
        <v>34</v>
      </c>
      <c r="H1607" s="7" t="s">
        <v>83</v>
      </c>
      <c r="I1607" s="3">
        <v>3</v>
      </c>
      <c r="J1607" s="5">
        <v>40.61</v>
      </c>
      <c r="K1607" s="6">
        <v>0</v>
      </c>
      <c r="L1607" s="5">
        <v>14.72</v>
      </c>
      <c r="M1607" s="5">
        <f>I1607*J1607*(1-K1607)</f>
        <v>121.83</v>
      </c>
      <c r="N1607" s="5">
        <f>I1607*L1607</f>
        <v>44.160000000000004</v>
      </c>
      <c r="O1607" s="5">
        <f>M1607-N1607</f>
        <v>77.669999999999987</v>
      </c>
      <c r="P1607" s="2">
        <f>IFERROR(O1607/M1607,0)</f>
        <v>0.63752770253632096</v>
      </c>
      <c r="Q1607" s="4">
        <f>YEAR(SalesDataTable[[#This Row],[Order Date]])</f>
        <v>2026</v>
      </c>
      <c r="R1607" s="2" t="str">
        <f>"Q"&amp;ROUNDUP(MONTH(SalesDataTable[[#This Row],[Order Date]])/3,0)</f>
        <v>Q3</v>
      </c>
      <c r="S1607" s="3">
        <f>MONTH(SalesDataTable[[#This Row],[Order Date]])</f>
        <v>8</v>
      </c>
      <c r="T1607" s="2" t="str">
        <f>TEXT(SalesDataTable[[#This Row],[Order Date]],"mmm")</f>
        <v>Aug</v>
      </c>
    </row>
    <row r="1608" spans="1:20" ht="15.75" x14ac:dyDescent="0.25">
      <c r="A1608" s="9" t="s">
        <v>1153</v>
      </c>
      <c r="B1608" s="8">
        <v>46243</v>
      </c>
      <c r="C1608" s="7" t="s">
        <v>5</v>
      </c>
      <c r="D1608" s="7" t="s">
        <v>69</v>
      </c>
      <c r="E1608" s="7" t="s">
        <v>13</v>
      </c>
      <c r="F1608" s="7" t="s">
        <v>2</v>
      </c>
      <c r="G1608" s="7" t="s">
        <v>22</v>
      </c>
      <c r="H1608" s="7" t="s">
        <v>44</v>
      </c>
      <c r="I1608" s="3">
        <v>1</v>
      </c>
      <c r="J1608" s="5">
        <v>93.41</v>
      </c>
      <c r="K1608" s="6">
        <v>0.05</v>
      </c>
      <c r="L1608" s="5">
        <v>44.7</v>
      </c>
      <c r="M1608" s="5">
        <f>I1608*J1608*(1-K1608)</f>
        <v>88.739499999999992</v>
      </c>
      <c r="N1608" s="5">
        <f>I1608*L1608</f>
        <v>44.7</v>
      </c>
      <c r="O1608" s="5">
        <f>M1608-N1608</f>
        <v>44.03949999999999</v>
      </c>
      <c r="P1608" s="2">
        <f>IFERROR(O1608/M1608,0)</f>
        <v>0.49627843294136198</v>
      </c>
      <c r="Q1608" s="4">
        <f>YEAR(SalesDataTable[[#This Row],[Order Date]])</f>
        <v>2026</v>
      </c>
      <c r="R1608" s="2" t="str">
        <f>"Q"&amp;ROUNDUP(MONTH(SalesDataTable[[#This Row],[Order Date]])/3,0)</f>
        <v>Q3</v>
      </c>
      <c r="S1608" s="3">
        <f>MONTH(SalesDataTable[[#This Row],[Order Date]])</f>
        <v>8</v>
      </c>
      <c r="T1608" s="2" t="str">
        <f>TEXT(SalesDataTable[[#This Row],[Order Date]],"mmm")</f>
        <v>Aug</v>
      </c>
    </row>
    <row r="1609" spans="1:20" ht="15.75" x14ac:dyDescent="0.25">
      <c r="A1609" s="9" t="s">
        <v>1152</v>
      </c>
      <c r="B1609" s="8">
        <v>46243</v>
      </c>
      <c r="C1609" s="7" t="s">
        <v>42</v>
      </c>
      <c r="D1609" s="7" t="s">
        <v>95</v>
      </c>
      <c r="E1609" s="7" t="s">
        <v>13</v>
      </c>
      <c r="F1609" s="7" t="s">
        <v>2</v>
      </c>
      <c r="G1609" s="7" t="s">
        <v>22</v>
      </c>
      <c r="H1609" s="7" t="s">
        <v>44</v>
      </c>
      <c r="I1609" s="3">
        <v>2</v>
      </c>
      <c r="J1609" s="5">
        <v>90.23</v>
      </c>
      <c r="K1609" s="6">
        <v>0</v>
      </c>
      <c r="L1609" s="5">
        <v>44.22</v>
      </c>
      <c r="M1609" s="5">
        <f>I1609*J1609*(1-K1609)</f>
        <v>180.46</v>
      </c>
      <c r="N1609" s="5">
        <f>I1609*L1609</f>
        <v>88.44</v>
      </c>
      <c r="O1609" s="5">
        <f>M1609-N1609</f>
        <v>92.02000000000001</v>
      </c>
      <c r="P1609" s="2">
        <f>IFERROR(O1609/M1609,0)</f>
        <v>0.50991909564446414</v>
      </c>
      <c r="Q1609" s="4">
        <f>YEAR(SalesDataTable[[#This Row],[Order Date]])</f>
        <v>2026</v>
      </c>
      <c r="R1609" s="2" t="str">
        <f>"Q"&amp;ROUNDUP(MONTH(SalesDataTable[[#This Row],[Order Date]])/3,0)</f>
        <v>Q3</v>
      </c>
      <c r="S1609" s="3">
        <f>MONTH(SalesDataTable[[#This Row],[Order Date]])</f>
        <v>8</v>
      </c>
      <c r="T1609" s="2" t="str">
        <f>TEXT(SalesDataTable[[#This Row],[Order Date]],"mmm")</f>
        <v>Aug</v>
      </c>
    </row>
    <row r="1610" spans="1:20" ht="15.75" x14ac:dyDescent="0.25">
      <c r="A1610" s="9" t="s">
        <v>1151</v>
      </c>
      <c r="B1610" s="8">
        <v>46243</v>
      </c>
      <c r="C1610" s="7" t="s">
        <v>9</v>
      </c>
      <c r="D1610" s="7" t="s">
        <v>45</v>
      </c>
      <c r="E1610" s="7" t="s">
        <v>13</v>
      </c>
      <c r="F1610" s="7" t="s">
        <v>23</v>
      </c>
      <c r="G1610" s="7" t="s">
        <v>1</v>
      </c>
      <c r="H1610" s="7" t="s">
        <v>0</v>
      </c>
      <c r="I1610" s="3">
        <v>1</v>
      </c>
      <c r="J1610" s="5">
        <v>51.75</v>
      </c>
      <c r="K1610" s="6">
        <v>0</v>
      </c>
      <c r="L1610" s="5">
        <v>22.36</v>
      </c>
      <c r="M1610" s="5">
        <f>I1610*J1610*(1-K1610)</f>
        <v>51.75</v>
      </c>
      <c r="N1610" s="5">
        <f>I1610*L1610</f>
        <v>22.36</v>
      </c>
      <c r="O1610" s="5">
        <f>M1610-N1610</f>
        <v>29.39</v>
      </c>
      <c r="P1610" s="2">
        <f>IFERROR(O1610/M1610,0)</f>
        <v>0.56792270531400968</v>
      </c>
      <c r="Q1610" s="4">
        <f>YEAR(SalesDataTable[[#This Row],[Order Date]])</f>
        <v>2026</v>
      </c>
      <c r="R1610" s="2" t="str">
        <f>"Q"&amp;ROUNDUP(MONTH(SalesDataTable[[#This Row],[Order Date]])/3,0)</f>
        <v>Q3</v>
      </c>
      <c r="S1610" s="3">
        <f>MONTH(SalesDataTable[[#This Row],[Order Date]])</f>
        <v>8</v>
      </c>
      <c r="T1610" s="2" t="str">
        <f>TEXT(SalesDataTable[[#This Row],[Order Date]],"mmm")</f>
        <v>Aug</v>
      </c>
    </row>
    <row r="1611" spans="1:20" ht="15.75" x14ac:dyDescent="0.25">
      <c r="A1611" s="9" t="s">
        <v>1150</v>
      </c>
      <c r="B1611" s="8">
        <v>46243</v>
      </c>
      <c r="C1611" s="7" t="s">
        <v>15</v>
      </c>
      <c r="D1611" s="7" t="s">
        <v>19</v>
      </c>
      <c r="E1611" s="7" t="s">
        <v>13</v>
      </c>
      <c r="F1611" s="7" t="s">
        <v>2</v>
      </c>
      <c r="G1611" s="7" t="s">
        <v>1</v>
      </c>
      <c r="H1611" s="7" t="s">
        <v>7</v>
      </c>
      <c r="I1611" s="3">
        <v>3</v>
      </c>
      <c r="J1611" s="5">
        <v>102.91</v>
      </c>
      <c r="K1611" s="6">
        <v>0.1</v>
      </c>
      <c r="L1611" s="5">
        <v>50.23</v>
      </c>
      <c r="M1611" s="5">
        <f>I1611*J1611*(1-K1611)</f>
        <v>277.85700000000003</v>
      </c>
      <c r="N1611" s="5">
        <f>I1611*L1611</f>
        <v>150.69</v>
      </c>
      <c r="O1611" s="5">
        <f>M1611-N1611</f>
        <v>127.16700000000003</v>
      </c>
      <c r="P1611" s="2">
        <f>IFERROR(O1611/M1611,0)</f>
        <v>0.45767067232425318</v>
      </c>
      <c r="Q1611" s="4">
        <f>YEAR(SalesDataTable[[#This Row],[Order Date]])</f>
        <v>2026</v>
      </c>
      <c r="R1611" s="2" t="str">
        <f>"Q"&amp;ROUNDUP(MONTH(SalesDataTable[[#This Row],[Order Date]])/3,0)</f>
        <v>Q3</v>
      </c>
      <c r="S1611" s="3">
        <f>MONTH(SalesDataTable[[#This Row],[Order Date]])</f>
        <v>8</v>
      </c>
      <c r="T1611" s="2" t="str">
        <f>TEXT(SalesDataTable[[#This Row],[Order Date]],"mmm")</f>
        <v>Aug</v>
      </c>
    </row>
    <row r="1612" spans="1:20" ht="15.75" x14ac:dyDescent="0.25">
      <c r="A1612" s="9" t="s">
        <v>1149</v>
      </c>
      <c r="B1612" s="8">
        <v>46243</v>
      </c>
      <c r="C1612" s="7" t="s">
        <v>5</v>
      </c>
      <c r="D1612" s="7" t="s">
        <v>76</v>
      </c>
      <c r="E1612" s="7" t="s">
        <v>3</v>
      </c>
      <c r="F1612" s="7" t="s">
        <v>2</v>
      </c>
      <c r="G1612" s="7" t="s">
        <v>1</v>
      </c>
      <c r="H1612" s="7" t="s">
        <v>11</v>
      </c>
      <c r="I1612" s="3">
        <v>4</v>
      </c>
      <c r="J1612" s="5">
        <v>82.63</v>
      </c>
      <c r="K1612" s="6">
        <v>0.1</v>
      </c>
      <c r="L1612" s="5">
        <v>43.78</v>
      </c>
      <c r="M1612" s="5">
        <f>I1612*J1612*(1-K1612)</f>
        <v>297.46800000000002</v>
      </c>
      <c r="N1612" s="5">
        <f>I1612*L1612</f>
        <v>175.12</v>
      </c>
      <c r="O1612" s="5">
        <f>M1612-N1612</f>
        <v>122.34800000000001</v>
      </c>
      <c r="P1612" s="2">
        <f>IFERROR(O1612/M1612,0)</f>
        <v>0.41129802197211129</v>
      </c>
      <c r="Q1612" s="4">
        <f>YEAR(SalesDataTable[[#This Row],[Order Date]])</f>
        <v>2026</v>
      </c>
      <c r="R1612" s="2" t="str">
        <f>"Q"&amp;ROUNDUP(MONTH(SalesDataTable[[#This Row],[Order Date]])/3,0)</f>
        <v>Q3</v>
      </c>
      <c r="S1612" s="3">
        <f>MONTH(SalesDataTable[[#This Row],[Order Date]])</f>
        <v>8</v>
      </c>
      <c r="T1612" s="2" t="str">
        <f>TEXT(SalesDataTable[[#This Row],[Order Date]],"mmm")</f>
        <v>Aug</v>
      </c>
    </row>
    <row r="1613" spans="1:20" ht="15.75" x14ac:dyDescent="0.25">
      <c r="A1613" s="9" t="s">
        <v>1148</v>
      </c>
      <c r="B1613" s="8">
        <v>46244</v>
      </c>
      <c r="C1613" s="7" t="s">
        <v>42</v>
      </c>
      <c r="D1613" s="7" t="s">
        <v>95</v>
      </c>
      <c r="E1613" s="7" t="s">
        <v>13</v>
      </c>
      <c r="F1613" s="7" t="s">
        <v>23</v>
      </c>
      <c r="G1613" s="7" t="s">
        <v>26</v>
      </c>
      <c r="H1613" s="7" t="s">
        <v>25</v>
      </c>
      <c r="I1613" s="3">
        <v>1</v>
      </c>
      <c r="J1613" s="5">
        <v>196.39</v>
      </c>
      <c r="K1613" s="6">
        <v>0</v>
      </c>
      <c r="L1613" s="5">
        <v>102.92</v>
      </c>
      <c r="M1613" s="5">
        <f>I1613*J1613*(1-K1613)</f>
        <v>196.39</v>
      </c>
      <c r="N1613" s="5">
        <f>I1613*L1613</f>
        <v>102.92</v>
      </c>
      <c r="O1613" s="5">
        <f>M1613-N1613</f>
        <v>93.469999999999985</v>
      </c>
      <c r="P1613" s="2">
        <f>IFERROR(O1613/M1613,0)</f>
        <v>0.47594073017974436</v>
      </c>
      <c r="Q1613" s="4">
        <f>YEAR(SalesDataTable[[#This Row],[Order Date]])</f>
        <v>2026</v>
      </c>
      <c r="R1613" s="2" t="str">
        <f>"Q"&amp;ROUNDUP(MONTH(SalesDataTable[[#This Row],[Order Date]])/3,0)</f>
        <v>Q3</v>
      </c>
      <c r="S1613" s="3">
        <f>MONTH(SalesDataTable[[#This Row],[Order Date]])</f>
        <v>8</v>
      </c>
      <c r="T1613" s="2" t="str">
        <f>TEXT(SalesDataTable[[#This Row],[Order Date]],"mmm")</f>
        <v>Aug</v>
      </c>
    </row>
    <row r="1614" spans="1:20" ht="15.75" x14ac:dyDescent="0.25">
      <c r="A1614" s="9" t="s">
        <v>1147</v>
      </c>
      <c r="B1614" s="8">
        <v>46244</v>
      </c>
      <c r="C1614" s="7" t="s">
        <v>5</v>
      </c>
      <c r="D1614" s="7" t="s">
        <v>4</v>
      </c>
      <c r="E1614" s="7" t="s">
        <v>18</v>
      </c>
      <c r="F1614" s="7" t="s">
        <v>12</v>
      </c>
      <c r="G1614" s="7" t="s">
        <v>29</v>
      </c>
      <c r="H1614" s="7" t="s">
        <v>28</v>
      </c>
      <c r="I1614" s="3">
        <v>2</v>
      </c>
      <c r="J1614" s="5">
        <v>36.25</v>
      </c>
      <c r="K1614" s="6">
        <v>0</v>
      </c>
      <c r="L1614" s="5">
        <v>13.77</v>
      </c>
      <c r="M1614" s="5">
        <f>I1614*J1614*(1-K1614)</f>
        <v>72.5</v>
      </c>
      <c r="N1614" s="5">
        <f>I1614*L1614</f>
        <v>27.54</v>
      </c>
      <c r="O1614" s="5">
        <f>M1614-N1614</f>
        <v>44.96</v>
      </c>
      <c r="P1614" s="2">
        <f>IFERROR(O1614/M1614,0)</f>
        <v>0.62013793103448278</v>
      </c>
      <c r="Q1614" s="4">
        <f>YEAR(SalesDataTable[[#This Row],[Order Date]])</f>
        <v>2026</v>
      </c>
      <c r="R1614" s="2" t="str">
        <f>"Q"&amp;ROUNDUP(MONTH(SalesDataTable[[#This Row],[Order Date]])/3,0)</f>
        <v>Q3</v>
      </c>
      <c r="S1614" s="3">
        <f>MONTH(SalesDataTable[[#This Row],[Order Date]])</f>
        <v>8</v>
      </c>
      <c r="T1614" s="2" t="str">
        <f>TEXT(SalesDataTable[[#This Row],[Order Date]],"mmm")</f>
        <v>Aug</v>
      </c>
    </row>
    <row r="1615" spans="1:20" ht="15.75" x14ac:dyDescent="0.25">
      <c r="A1615" s="9" t="s">
        <v>1146</v>
      </c>
      <c r="B1615" s="8">
        <v>46244</v>
      </c>
      <c r="C1615" s="7" t="s">
        <v>9</v>
      </c>
      <c r="D1615" s="7" t="s">
        <v>79</v>
      </c>
      <c r="E1615" s="7" t="s">
        <v>13</v>
      </c>
      <c r="F1615" s="7" t="s">
        <v>23</v>
      </c>
      <c r="G1615" s="7" t="s">
        <v>26</v>
      </c>
      <c r="H1615" s="7" t="s">
        <v>25</v>
      </c>
      <c r="I1615" s="3">
        <v>2</v>
      </c>
      <c r="J1615" s="5">
        <v>199.85</v>
      </c>
      <c r="K1615" s="6">
        <v>0.05</v>
      </c>
      <c r="L1615" s="5">
        <v>104.34</v>
      </c>
      <c r="M1615" s="5">
        <f>I1615*J1615*(1-K1615)</f>
        <v>379.71499999999997</v>
      </c>
      <c r="N1615" s="5">
        <f>I1615*L1615</f>
        <v>208.68</v>
      </c>
      <c r="O1615" s="5">
        <f>M1615-N1615</f>
        <v>171.03499999999997</v>
      </c>
      <c r="P1615" s="2">
        <f>IFERROR(O1615/M1615,0)</f>
        <v>0.45042992770893953</v>
      </c>
      <c r="Q1615" s="4">
        <f>YEAR(SalesDataTable[[#This Row],[Order Date]])</f>
        <v>2026</v>
      </c>
      <c r="R1615" s="2" t="str">
        <f>"Q"&amp;ROUNDUP(MONTH(SalesDataTable[[#This Row],[Order Date]])/3,0)</f>
        <v>Q3</v>
      </c>
      <c r="S1615" s="3">
        <f>MONTH(SalesDataTable[[#This Row],[Order Date]])</f>
        <v>8</v>
      </c>
      <c r="T1615" s="2" t="str">
        <f>TEXT(SalesDataTable[[#This Row],[Order Date]],"mmm")</f>
        <v>Aug</v>
      </c>
    </row>
    <row r="1616" spans="1:20" ht="15.75" x14ac:dyDescent="0.25">
      <c r="A1616" s="9" t="s">
        <v>1145</v>
      </c>
      <c r="B1616" s="8">
        <v>46244</v>
      </c>
      <c r="C1616" s="7" t="s">
        <v>5</v>
      </c>
      <c r="D1616" s="7" t="s">
        <v>66</v>
      </c>
      <c r="E1616" s="7" t="s">
        <v>13</v>
      </c>
      <c r="F1616" s="7" t="s">
        <v>2</v>
      </c>
      <c r="G1616" s="7" t="s">
        <v>29</v>
      </c>
      <c r="H1616" s="7" t="s">
        <v>39</v>
      </c>
      <c r="I1616" s="3">
        <v>1</v>
      </c>
      <c r="J1616" s="5">
        <v>46.32</v>
      </c>
      <c r="K1616" s="6">
        <v>0.05</v>
      </c>
      <c r="L1616" s="5">
        <v>18.34</v>
      </c>
      <c r="M1616" s="5">
        <f>I1616*J1616*(1-K1616)</f>
        <v>44.003999999999998</v>
      </c>
      <c r="N1616" s="5">
        <f>I1616*L1616</f>
        <v>18.34</v>
      </c>
      <c r="O1616" s="5">
        <f>M1616-N1616</f>
        <v>25.663999999999998</v>
      </c>
      <c r="P1616" s="2">
        <f>IFERROR(O1616/M1616,0)</f>
        <v>0.58321970729933637</v>
      </c>
      <c r="Q1616" s="4">
        <f>YEAR(SalesDataTable[[#This Row],[Order Date]])</f>
        <v>2026</v>
      </c>
      <c r="R1616" s="2" t="str">
        <f>"Q"&amp;ROUNDUP(MONTH(SalesDataTable[[#This Row],[Order Date]])/3,0)</f>
        <v>Q3</v>
      </c>
      <c r="S1616" s="3">
        <f>MONTH(SalesDataTable[[#This Row],[Order Date]])</f>
        <v>8</v>
      </c>
      <c r="T1616" s="2" t="str">
        <f>TEXT(SalesDataTable[[#This Row],[Order Date]],"mmm")</f>
        <v>Aug</v>
      </c>
    </row>
    <row r="1617" spans="1:20" ht="15.75" x14ac:dyDescent="0.25">
      <c r="A1617" s="9" t="s">
        <v>1144</v>
      </c>
      <c r="B1617" s="8">
        <v>46244</v>
      </c>
      <c r="C1617" s="7" t="s">
        <v>9</v>
      </c>
      <c r="D1617" s="7" t="s">
        <v>47</v>
      </c>
      <c r="E1617" s="7" t="s">
        <v>3</v>
      </c>
      <c r="F1617" s="7" t="s">
        <v>2</v>
      </c>
      <c r="G1617" s="7" t="s">
        <v>22</v>
      </c>
      <c r="H1617" s="7" t="s">
        <v>92</v>
      </c>
      <c r="I1617" s="3">
        <v>4</v>
      </c>
      <c r="J1617" s="5">
        <v>151.06</v>
      </c>
      <c r="K1617" s="6">
        <v>0</v>
      </c>
      <c r="L1617" s="5">
        <v>77.67</v>
      </c>
      <c r="M1617" s="5">
        <f>I1617*J1617*(1-K1617)</f>
        <v>604.24</v>
      </c>
      <c r="N1617" s="5">
        <f>I1617*L1617</f>
        <v>310.68</v>
      </c>
      <c r="O1617" s="5">
        <f>M1617-N1617</f>
        <v>293.56</v>
      </c>
      <c r="P1617" s="2">
        <f>IFERROR(O1617/M1617,0)</f>
        <v>0.48583344366476894</v>
      </c>
      <c r="Q1617" s="4">
        <f>YEAR(SalesDataTable[[#This Row],[Order Date]])</f>
        <v>2026</v>
      </c>
      <c r="R1617" s="2" t="str">
        <f>"Q"&amp;ROUNDUP(MONTH(SalesDataTable[[#This Row],[Order Date]])/3,0)</f>
        <v>Q3</v>
      </c>
      <c r="S1617" s="3">
        <f>MONTH(SalesDataTable[[#This Row],[Order Date]])</f>
        <v>8</v>
      </c>
      <c r="T1617" s="2" t="str">
        <f>TEXT(SalesDataTable[[#This Row],[Order Date]],"mmm")</f>
        <v>Aug</v>
      </c>
    </row>
    <row r="1618" spans="1:20" ht="15.75" x14ac:dyDescent="0.25">
      <c r="A1618" s="9" t="s">
        <v>1143</v>
      </c>
      <c r="B1618" s="8">
        <v>46244</v>
      </c>
      <c r="C1618" s="7" t="s">
        <v>15</v>
      </c>
      <c r="D1618" s="7" t="s">
        <v>14</v>
      </c>
      <c r="E1618" s="7" t="s">
        <v>3</v>
      </c>
      <c r="F1618" s="7" t="s">
        <v>23</v>
      </c>
      <c r="G1618" s="7" t="s">
        <v>22</v>
      </c>
      <c r="H1618" s="7" t="s">
        <v>21</v>
      </c>
      <c r="I1618" s="3">
        <v>1</v>
      </c>
      <c r="J1618" s="5">
        <v>72.39</v>
      </c>
      <c r="K1618" s="6">
        <v>0.1</v>
      </c>
      <c r="L1618" s="5">
        <v>31.64</v>
      </c>
      <c r="M1618" s="5">
        <f>I1618*J1618*(1-K1618)</f>
        <v>65.150999999999996</v>
      </c>
      <c r="N1618" s="5">
        <f>I1618*L1618</f>
        <v>31.64</v>
      </c>
      <c r="O1618" s="5">
        <f>M1618-N1618</f>
        <v>33.510999999999996</v>
      </c>
      <c r="P1618" s="2">
        <f>IFERROR(O1618/M1618,0)</f>
        <v>0.51435895074519189</v>
      </c>
      <c r="Q1618" s="4">
        <f>YEAR(SalesDataTable[[#This Row],[Order Date]])</f>
        <v>2026</v>
      </c>
      <c r="R1618" s="2" t="str">
        <f>"Q"&amp;ROUNDUP(MONTH(SalesDataTable[[#This Row],[Order Date]])/3,0)</f>
        <v>Q3</v>
      </c>
      <c r="S1618" s="3">
        <f>MONTH(SalesDataTable[[#This Row],[Order Date]])</f>
        <v>8</v>
      </c>
      <c r="T1618" s="2" t="str">
        <f>TEXT(SalesDataTable[[#This Row],[Order Date]],"mmm")</f>
        <v>Aug</v>
      </c>
    </row>
    <row r="1619" spans="1:20" ht="15.75" x14ac:dyDescent="0.25">
      <c r="A1619" s="9" t="s">
        <v>1142</v>
      </c>
      <c r="B1619" s="8">
        <v>46245</v>
      </c>
      <c r="C1619" s="7" t="s">
        <v>42</v>
      </c>
      <c r="D1619" s="7" t="s">
        <v>119</v>
      </c>
      <c r="E1619" s="7" t="s">
        <v>13</v>
      </c>
      <c r="F1619" s="7" t="s">
        <v>23</v>
      </c>
      <c r="G1619" s="7" t="s">
        <v>22</v>
      </c>
      <c r="H1619" s="7" t="s">
        <v>21</v>
      </c>
      <c r="I1619" s="3">
        <v>1</v>
      </c>
      <c r="J1619" s="5">
        <v>72.650000000000006</v>
      </c>
      <c r="K1619" s="6">
        <v>0</v>
      </c>
      <c r="L1619" s="5">
        <v>31.72</v>
      </c>
      <c r="M1619" s="5">
        <f>I1619*J1619*(1-K1619)</f>
        <v>72.650000000000006</v>
      </c>
      <c r="N1619" s="5">
        <f>I1619*L1619</f>
        <v>31.72</v>
      </c>
      <c r="O1619" s="5">
        <f>M1619-N1619</f>
        <v>40.930000000000007</v>
      </c>
      <c r="P1619" s="2">
        <f>IFERROR(O1619/M1619,0)</f>
        <v>0.56338609772883697</v>
      </c>
      <c r="Q1619" s="4">
        <f>YEAR(SalesDataTable[[#This Row],[Order Date]])</f>
        <v>2026</v>
      </c>
      <c r="R1619" s="2" t="str">
        <f>"Q"&amp;ROUNDUP(MONTH(SalesDataTable[[#This Row],[Order Date]])/3,0)</f>
        <v>Q3</v>
      </c>
      <c r="S1619" s="3">
        <f>MONTH(SalesDataTable[[#This Row],[Order Date]])</f>
        <v>8</v>
      </c>
      <c r="T1619" s="2" t="str">
        <f>TEXT(SalesDataTable[[#This Row],[Order Date]],"mmm")</f>
        <v>Aug</v>
      </c>
    </row>
    <row r="1620" spans="1:20" ht="15.75" x14ac:dyDescent="0.25">
      <c r="A1620" s="9" t="s">
        <v>1141</v>
      </c>
      <c r="B1620" s="8">
        <v>46245</v>
      </c>
      <c r="C1620" s="7" t="s">
        <v>15</v>
      </c>
      <c r="D1620" s="7" t="s">
        <v>19</v>
      </c>
      <c r="E1620" s="7" t="s">
        <v>3</v>
      </c>
      <c r="F1620" s="7" t="s">
        <v>2</v>
      </c>
      <c r="G1620" s="7" t="s">
        <v>26</v>
      </c>
      <c r="H1620" s="7" t="s">
        <v>25</v>
      </c>
      <c r="I1620" s="3">
        <v>1</v>
      </c>
      <c r="J1620" s="5">
        <v>198.44</v>
      </c>
      <c r="K1620" s="6">
        <v>0</v>
      </c>
      <c r="L1620" s="5">
        <v>106.79</v>
      </c>
      <c r="M1620" s="5">
        <f>I1620*J1620*(1-K1620)</f>
        <v>198.44</v>
      </c>
      <c r="N1620" s="5">
        <f>I1620*L1620</f>
        <v>106.79</v>
      </c>
      <c r="O1620" s="5">
        <f>M1620-N1620</f>
        <v>91.649999999999991</v>
      </c>
      <c r="P1620" s="2">
        <f>IFERROR(O1620/M1620,0)</f>
        <v>0.46185244910300338</v>
      </c>
      <c r="Q1620" s="4">
        <f>YEAR(SalesDataTable[[#This Row],[Order Date]])</f>
        <v>2026</v>
      </c>
      <c r="R1620" s="2" t="str">
        <f>"Q"&amp;ROUNDUP(MONTH(SalesDataTable[[#This Row],[Order Date]])/3,0)</f>
        <v>Q3</v>
      </c>
      <c r="S1620" s="3">
        <f>MONTH(SalesDataTable[[#This Row],[Order Date]])</f>
        <v>8</v>
      </c>
      <c r="T1620" s="2" t="str">
        <f>TEXT(SalesDataTable[[#This Row],[Order Date]],"mmm")</f>
        <v>Aug</v>
      </c>
    </row>
    <row r="1621" spans="1:20" ht="15.75" x14ac:dyDescent="0.25">
      <c r="A1621" s="9" t="s">
        <v>1140</v>
      </c>
      <c r="B1621" s="8">
        <v>46245</v>
      </c>
      <c r="C1621" s="7" t="s">
        <v>5</v>
      </c>
      <c r="D1621" s="7" t="s">
        <v>76</v>
      </c>
      <c r="E1621" s="7" t="s">
        <v>3</v>
      </c>
      <c r="F1621" s="7" t="s">
        <v>23</v>
      </c>
      <c r="G1621" s="7" t="s">
        <v>26</v>
      </c>
      <c r="H1621" s="7" t="s">
        <v>25</v>
      </c>
      <c r="I1621" s="3">
        <v>1</v>
      </c>
      <c r="J1621" s="5">
        <v>193.67</v>
      </c>
      <c r="K1621" s="6">
        <v>0</v>
      </c>
      <c r="L1621" s="5">
        <v>103.79</v>
      </c>
      <c r="M1621" s="5">
        <f>I1621*J1621*(1-K1621)</f>
        <v>193.67</v>
      </c>
      <c r="N1621" s="5">
        <f>I1621*L1621</f>
        <v>103.79</v>
      </c>
      <c r="O1621" s="5">
        <f>M1621-N1621</f>
        <v>89.879999999999981</v>
      </c>
      <c r="P1621" s="2">
        <f>IFERROR(O1621/M1621,0)</f>
        <v>0.46408839779005517</v>
      </c>
      <c r="Q1621" s="4">
        <f>YEAR(SalesDataTable[[#This Row],[Order Date]])</f>
        <v>2026</v>
      </c>
      <c r="R1621" s="2" t="str">
        <f>"Q"&amp;ROUNDUP(MONTH(SalesDataTable[[#This Row],[Order Date]])/3,0)</f>
        <v>Q3</v>
      </c>
      <c r="S1621" s="3">
        <f>MONTH(SalesDataTable[[#This Row],[Order Date]])</f>
        <v>8</v>
      </c>
      <c r="T1621" s="2" t="str">
        <f>TEXT(SalesDataTable[[#This Row],[Order Date]],"mmm")</f>
        <v>Aug</v>
      </c>
    </row>
    <row r="1622" spans="1:20" ht="15.75" x14ac:dyDescent="0.25">
      <c r="A1622" s="9" t="s">
        <v>1139</v>
      </c>
      <c r="B1622" s="8">
        <v>46245</v>
      </c>
      <c r="C1622" s="7" t="s">
        <v>15</v>
      </c>
      <c r="D1622" s="7" t="s">
        <v>61</v>
      </c>
      <c r="E1622" s="7" t="s">
        <v>3</v>
      </c>
      <c r="F1622" s="7" t="s">
        <v>23</v>
      </c>
      <c r="G1622" s="7" t="s">
        <v>29</v>
      </c>
      <c r="H1622" s="7" t="s">
        <v>88</v>
      </c>
      <c r="I1622" s="3">
        <v>5</v>
      </c>
      <c r="J1622" s="5">
        <v>166.03</v>
      </c>
      <c r="K1622" s="6">
        <v>0</v>
      </c>
      <c r="L1622" s="5">
        <v>87.46</v>
      </c>
      <c r="M1622" s="5">
        <f>I1622*J1622*(1-K1622)</f>
        <v>830.15</v>
      </c>
      <c r="N1622" s="5">
        <f>I1622*L1622</f>
        <v>437.29999999999995</v>
      </c>
      <c r="O1622" s="5">
        <f>M1622-N1622</f>
        <v>392.85</v>
      </c>
      <c r="P1622" s="2">
        <f>IFERROR(O1622/M1622,0)</f>
        <v>0.47322772992832624</v>
      </c>
      <c r="Q1622" s="4">
        <f>YEAR(SalesDataTable[[#This Row],[Order Date]])</f>
        <v>2026</v>
      </c>
      <c r="R1622" s="2" t="str">
        <f>"Q"&amp;ROUNDUP(MONTH(SalesDataTable[[#This Row],[Order Date]])/3,0)</f>
        <v>Q3</v>
      </c>
      <c r="S1622" s="3">
        <f>MONTH(SalesDataTable[[#This Row],[Order Date]])</f>
        <v>8</v>
      </c>
      <c r="T1622" s="2" t="str">
        <f>TEXT(SalesDataTable[[#This Row],[Order Date]],"mmm")</f>
        <v>Aug</v>
      </c>
    </row>
    <row r="1623" spans="1:20" ht="15.75" x14ac:dyDescent="0.25">
      <c r="A1623" s="9" t="s">
        <v>1138</v>
      </c>
      <c r="B1623" s="8">
        <v>46245</v>
      </c>
      <c r="C1623" s="7" t="s">
        <v>42</v>
      </c>
      <c r="D1623" s="7" t="s">
        <v>95</v>
      </c>
      <c r="E1623" s="7" t="s">
        <v>3</v>
      </c>
      <c r="F1623" s="7" t="s">
        <v>12</v>
      </c>
      <c r="G1623" s="7" t="s">
        <v>26</v>
      </c>
      <c r="H1623" s="7" t="s">
        <v>65</v>
      </c>
      <c r="I1623" s="3">
        <v>2</v>
      </c>
      <c r="J1623" s="5">
        <v>81.569999999999993</v>
      </c>
      <c r="K1623" s="6">
        <v>0</v>
      </c>
      <c r="L1623" s="5">
        <v>40.36</v>
      </c>
      <c r="M1623" s="5">
        <f>I1623*J1623*(1-K1623)</f>
        <v>163.13999999999999</v>
      </c>
      <c r="N1623" s="5">
        <f>I1623*L1623</f>
        <v>80.72</v>
      </c>
      <c r="O1623" s="5">
        <f>M1623-N1623</f>
        <v>82.419999999999987</v>
      </c>
      <c r="P1623" s="2">
        <f>IFERROR(O1623/M1623,0)</f>
        <v>0.50521024886600463</v>
      </c>
      <c r="Q1623" s="4">
        <f>YEAR(SalesDataTable[[#This Row],[Order Date]])</f>
        <v>2026</v>
      </c>
      <c r="R1623" s="2" t="str">
        <f>"Q"&amp;ROUNDUP(MONTH(SalesDataTable[[#This Row],[Order Date]])/3,0)</f>
        <v>Q3</v>
      </c>
      <c r="S1623" s="3">
        <f>MONTH(SalesDataTable[[#This Row],[Order Date]])</f>
        <v>8</v>
      </c>
      <c r="T1623" s="2" t="str">
        <f>TEXT(SalesDataTable[[#This Row],[Order Date]],"mmm")</f>
        <v>Aug</v>
      </c>
    </row>
    <row r="1624" spans="1:20" ht="15.75" x14ac:dyDescent="0.25">
      <c r="A1624" s="9" t="s">
        <v>1137</v>
      </c>
      <c r="B1624" s="8">
        <v>46245</v>
      </c>
      <c r="C1624" s="7" t="s">
        <v>42</v>
      </c>
      <c r="D1624" s="7" t="s">
        <v>41</v>
      </c>
      <c r="E1624" s="7" t="s">
        <v>13</v>
      </c>
      <c r="F1624" s="7" t="s">
        <v>12</v>
      </c>
      <c r="G1624" s="7" t="s">
        <v>22</v>
      </c>
      <c r="H1624" s="7" t="s">
        <v>37</v>
      </c>
      <c r="I1624" s="3">
        <v>2</v>
      </c>
      <c r="J1624" s="5">
        <v>143.86000000000001</v>
      </c>
      <c r="K1624" s="6">
        <v>0</v>
      </c>
      <c r="L1624" s="5">
        <v>81.23</v>
      </c>
      <c r="M1624" s="5">
        <f>I1624*J1624*(1-K1624)</f>
        <v>287.72000000000003</v>
      </c>
      <c r="N1624" s="5">
        <f>I1624*L1624</f>
        <v>162.46</v>
      </c>
      <c r="O1624" s="5">
        <f>M1624-N1624</f>
        <v>125.26000000000002</v>
      </c>
      <c r="P1624" s="2">
        <f>IFERROR(O1624/M1624,0)</f>
        <v>0.43535381621020441</v>
      </c>
      <c r="Q1624" s="4">
        <f>YEAR(SalesDataTable[[#This Row],[Order Date]])</f>
        <v>2026</v>
      </c>
      <c r="R1624" s="2" t="str">
        <f>"Q"&amp;ROUNDUP(MONTH(SalesDataTable[[#This Row],[Order Date]])/3,0)</f>
        <v>Q3</v>
      </c>
      <c r="S1624" s="3">
        <f>MONTH(SalesDataTable[[#This Row],[Order Date]])</f>
        <v>8</v>
      </c>
      <c r="T1624" s="2" t="str">
        <f>TEXT(SalesDataTable[[#This Row],[Order Date]],"mmm")</f>
        <v>Aug</v>
      </c>
    </row>
    <row r="1625" spans="1:20" ht="15.75" x14ac:dyDescent="0.25">
      <c r="A1625" s="9" t="s">
        <v>1136</v>
      </c>
      <c r="B1625" s="8">
        <v>46245</v>
      </c>
      <c r="C1625" s="7" t="s">
        <v>9</v>
      </c>
      <c r="D1625" s="7" t="s">
        <v>47</v>
      </c>
      <c r="E1625" s="7" t="s">
        <v>3</v>
      </c>
      <c r="F1625" s="7" t="s">
        <v>23</v>
      </c>
      <c r="G1625" s="7" t="s">
        <v>22</v>
      </c>
      <c r="H1625" s="7" t="s">
        <v>44</v>
      </c>
      <c r="I1625" s="3">
        <v>3</v>
      </c>
      <c r="J1625" s="5">
        <v>93.53</v>
      </c>
      <c r="K1625" s="6">
        <v>0</v>
      </c>
      <c r="L1625" s="5">
        <v>46.19</v>
      </c>
      <c r="M1625" s="5">
        <f>I1625*J1625*(1-K1625)</f>
        <v>280.59000000000003</v>
      </c>
      <c r="N1625" s="5">
        <f>I1625*L1625</f>
        <v>138.57</v>
      </c>
      <c r="O1625" s="5">
        <f>M1625-N1625</f>
        <v>142.02000000000004</v>
      </c>
      <c r="P1625" s="2">
        <f>IFERROR(O1625/M1625,0)</f>
        <v>0.5061477600769807</v>
      </c>
      <c r="Q1625" s="4">
        <f>YEAR(SalesDataTable[[#This Row],[Order Date]])</f>
        <v>2026</v>
      </c>
      <c r="R1625" s="2" t="str">
        <f>"Q"&amp;ROUNDUP(MONTH(SalesDataTable[[#This Row],[Order Date]])/3,0)</f>
        <v>Q3</v>
      </c>
      <c r="S1625" s="3">
        <f>MONTH(SalesDataTable[[#This Row],[Order Date]])</f>
        <v>8</v>
      </c>
      <c r="T1625" s="2" t="str">
        <f>TEXT(SalesDataTable[[#This Row],[Order Date]],"mmm")</f>
        <v>Aug</v>
      </c>
    </row>
    <row r="1626" spans="1:20" ht="15.75" x14ac:dyDescent="0.25">
      <c r="A1626" s="9" t="s">
        <v>1135</v>
      </c>
      <c r="B1626" s="8">
        <v>46245</v>
      </c>
      <c r="C1626" s="7" t="s">
        <v>15</v>
      </c>
      <c r="D1626" s="7" t="s">
        <v>51</v>
      </c>
      <c r="E1626" s="7" t="s">
        <v>60</v>
      </c>
      <c r="F1626" s="7" t="s">
        <v>12</v>
      </c>
      <c r="G1626" s="7" t="s">
        <v>29</v>
      </c>
      <c r="H1626" s="7" t="s">
        <v>88</v>
      </c>
      <c r="I1626" s="3">
        <v>10</v>
      </c>
      <c r="J1626" s="5">
        <v>162.38</v>
      </c>
      <c r="K1626" s="6">
        <v>0.05</v>
      </c>
      <c r="L1626" s="5">
        <v>85.82</v>
      </c>
      <c r="M1626" s="5">
        <f>I1626*J1626*(1-K1626)</f>
        <v>1542.61</v>
      </c>
      <c r="N1626" s="5">
        <f>I1626*L1626</f>
        <v>858.19999999999993</v>
      </c>
      <c r="O1626" s="5">
        <f>M1626-N1626</f>
        <v>684.41</v>
      </c>
      <c r="P1626" s="2">
        <f>IFERROR(O1626/M1626,0)</f>
        <v>0.44367014345816508</v>
      </c>
      <c r="Q1626" s="4">
        <f>YEAR(SalesDataTable[[#This Row],[Order Date]])</f>
        <v>2026</v>
      </c>
      <c r="R1626" s="2" t="str">
        <f>"Q"&amp;ROUNDUP(MONTH(SalesDataTable[[#This Row],[Order Date]])/3,0)</f>
        <v>Q3</v>
      </c>
      <c r="S1626" s="3">
        <f>MONTH(SalesDataTable[[#This Row],[Order Date]])</f>
        <v>8</v>
      </c>
      <c r="T1626" s="2" t="str">
        <f>TEXT(SalesDataTable[[#This Row],[Order Date]],"mmm")</f>
        <v>Aug</v>
      </c>
    </row>
    <row r="1627" spans="1:20" ht="15.75" x14ac:dyDescent="0.25">
      <c r="A1627" s="9" t="s">
        <v>1134</v>
      </c>
      <c r="B1627" s="8">
        <v>46245</v>
      </c>
      <c r="C1627" s="7" t="s">
        <v>42</v>
      </c>
      <c r="D1627" s="7" t="s">
        <v>41</v>
      </c>
      <c r="E1627" s="7" t="s">
        <v>18</v>
      </c>
      <c r="F1627" s="7" t="s">
        <v>12</v>
      </c>
      <c r="G1627" s="7" t="s">
        <v>34</v>
      </c>
      <c r="H1627" s="7" t="s">
        <v>121</v>
      </c>
      <c r="I1627" s="3">
        <v>1</v>
      </c>
      <c r="J1627" s="5">
        <v>122.52</v>
      </c>
      <c r="K1627" s="6">
        <v>0.05</v>
      </c>
      <c r="L1627" s="5">
        <v>69.66</v>
      </c>
      <c r="M1627" s="5">
        <f>I1627*J1627*(1-K1627)</f>
        <v>116.39399999999999</v>
      </c>
      <c r="N1627" s="5">
        <f>I1627*L1627</f>
        <v>69.66</v>
      </c>
      <c r="O1627" s="5">
        <f>M1627-N1627</f>
        <v>46.733999999999995</v>
      </c>
      <c r="P1627" s="2">
        <f>IFERROR(O1627/M1627,0)</f>
        <v>0.40151554203824935</v>
      </c>
      <c r="Q1627" s="4">
        <f>YEAR(SalesDataTable[[#This Row],[Order Date]])</f>
        <v>2026</v>
      </c>
      <c r="R1627" s="2" t="str">
        <f>"Q"&amp;ROUNDUP(MONTH(SalesDataTable[[#This Row],[Order Date]])/3,0)</f>
        <v>Q3</v>
      </c>
      <c r="S1627" s="3">
        <f>MONTH(SalesDataTable[[#This Row],[Order Date]])</f>
        <v>8</v>
      </c>
      <c r="T1627" s="2" t="str">
        <f>TEXT(SalesDataTable[[#This Row],[Order Date]],"mmm")</f>
        <v>Aug</v>
      </c>
    </row>
    <row r="1628" spans="1:20" ht="15.75" x14ac:dyDescent="0.25">
      <c r="A1628" s="9" t="s">
        <v>1133</v>
      </c>
      <c r="B1628" s="8">
        <v>46246</v>
      </c>
      <c r="C1628" s="7" t="s">
        <v>15</v>
      </c>
      <c r="D1628" s="7" t="s">
        <v>19</v>
      </c>
      <c r="E1628" s="7" t="s">
        <v>18</v>
      </c>
      <c r="F1628" s="7" t="s">
        <v>23</v>
      </c>
      <c r="G1628" s="7" t="s">
        <v>22</v>
      </c>
      <c r="H1628" s="7" t="s">
        <v>37</v>
      </c>
      <c r="I1628" s="3">
        <v>1</v>
      </c>
      <c r="J1628" s="5">
        <v>142.84</v>
      </c>
      <c r="K1628" s="6">
        <v>0</v>
      </c>
      <c r="L1628" s="5">
        <v>77.7</v>
      </c>
      <c r="M1628" s="5">
        <f>I1628*J1628*(1-K1628)</f>
        <v>142.84</v>
      </c>
      <c r="N1628" s="5">
        <f>I1628*L1628</f>
        <v>77.7</v>
      </c>
      <c r="O1628" s="5">
        <f>M1628-N1628</f>
        <v>65.14</v>
      </c>
      <c r="P1628" s="2">
        <f>IFERROR(O1628/M1628,0)</f>
        <v>0.4560347241669</v>
      </c>
      <c r="Q1628" s="4">
        <f>YEAR(SalesDataTable[[#This Row],[Order Date]])</f>
        <v>2026</v>
      </c>
      <c r="R1628" s="2" t="str">
        <f>"Q"&amp;ROUNDUP(MONTH(SalesDataTable[[#This Row],[Order Date]])/3,0)</f>
        <v>Q3</v>
      </c>
      <c r="S1628" s="3">
        <f>MONTH(SalesDataTable[[#This Row],[Order Date]])</f>
        <v>8</v>
      </c>
      <c r="T1628" s="2" t="str">
        <f>TEXT(SalesDataTable[[#This Row],[Order Date]],"mmm")</f>
        <v>Aug</v>
      </c>
    </row>
    <row r="1629" spans="1:20" ht="15.75" x14ac:dyDescent="0.25">
      <c r="A1629" s="9" t="s">
        <v>1132</v>
      </c>
      <c r="B1629" s="8">
        <v>46246</v>
      </c>
      <c r="C1629" s="7" t="s">
        <v>9</v>
      </c>
      <c r="D1629" s="7" t="s">
        <v>47</v>
      </c>
      <c r="E1629" s="7" t="s">
        <v>13</v>
      </c>
      <c r="F1629" s="7" t="s">
        <v>23</v>
      </c>
      <c r="G1629" s="7" t="s">
        <v>22</v>
      </c>
      <c r="H1629" s="7" t="s">
        <v>21</v>
      </c>
      <c r="I1629" s="3">
        <v>3</v>
      </c>
      <c r="J1629" s="5">
        <v>72.349999999999994</v>
      </c>
      <c r="K1629" s="6">
        <v>0</v>
      </c>
      <c r="L1629" s="5">
        <v>32.119999999999997</v>
      </c>
      <c r="M1629" s="5">
        <f>I1629*J1629*(1-K1629)</f>
        <v>217.04999999999998</v>
      </c>
      <c r="N1629" s="5">
        <f>I1629*L1629</f>
        <v>96.359999999999985</v>
      </c>
      <c r="O1629" s="5">
        <f>M1629-N1629</f>
        <v>120.69</v>
      </c>
      <c r="P1629" s="2">
        <f>IFERROR(O1629/M1629,0)</f>
        <v>0.55604699378023503</v>
      </c>
      <c r="Q1629" s="4">
        <f>YEAR(SalesDataTable[[#This Row],[Order Date]])</f>
        <v>2026</v>
      </c>
      <c r="R1629" s="2" t="str">
        <f>"Q"&amp;ROUNDUP(MONTH(SalesDataTable[[#This Row],[Order Date]])/3,0)</f>
        <v>Q3</v>
      </c>
      <c r="S1629" s="3">
        <f>MONTH(SalesDataTable[[#This Row],[Order Date]])</f>
        <v>8</v>
      </c>
      <c r="T1629" s="2" t="str">
        <f>TEXT(SalesDataTable[[#This Row],[Order Date]],"mmm")</f>
        <v>Aug</v>
      </c>
    </row>
    <row r="1630" spans="1:20" ht="15.75" x14ac:dyDescent="0.25">
      <c r="A1630" s="9" t="s">
        <v>1131</v>
      </c>
      <c r="B1630" s="8">
        <v>46246</v>
      </c>
      <c r="C1630" s="7" t="s">
        <v>15</v>
      </c>
      <c r="D1630" s="7" t="s">
        <v>51</v>
      </c>
      <c r="E1630" s="7" t="s">
        <v>3</v>
      </c>
      <c r="F1630" s="7" t="s">
        <v>2</v>
      </c>
      <c r="G1630" s="7" t="s">
        <v>34</v>
      </c>
      <c r="H1630" s="7" t="s">
        <v>83</v>
      </c>
      <c r="I1630" s="3">
        <v>3</v>
      </c>
      <c r="J1630" s="5">
        <v>40.14</v>
      </c>
      <c r="K1630" s="6">
        <v>0.05</v>
      </c>
      <c r="L1630" s="5">
        <v>14.53</v>
      </c>
      <c r="M1630" s="5">
        <f>I1630*J1630*(1-K1630)</f>
        <v>114.399</v>
      </c>
      <c r="N1630" s="5">
        <f>I1630*L1630</f>
        <v>43.589999999999996</v>
      </c>
      <c r="O1630" s="5">
        <f>M1630-N1630</f>
        <v>70.808999999999997</v>
      </c>
      <c r="P1630" s="2">
        <f>IFERROR(O1630/M1630,0)</f>
        <v>0.61896520074476169</v>
      </c>
      <c r="Q1630" s="4">
        <f>YEAR(SalesDataTable[[#This Row],[Order Date]])</f>
        <v>2026</v>
      </c>
      <c r="R1630" s="2" t="str">
        <f>"Q"&amp;ROUNDUP(MONTH(SalesDataTable[[#This Row],[Order Date]])/3,0)</f>
        <v>Q3</v>
      </c>
      <c r="S1630" s="3">
        <f>MONTH(SalesDataTable[[#This Row],[Order Date]])</f>
        <v>8</v>
      </c>
      <c r="T1630" s="2" t="str">
        <f>TEXT(SalesDataTable[[#This Row],[Order Date]],"mmm")</f>
        <v>Aug</v>
      </c>
    </row>
    <row r="1631" spans="1:20" ht="15.75" x14ac:dyDescent="0.25">
      <c r="A1631" s="9" t="s">
        <v>1130</v>
      </c>
      <c r="B1631" s="8">
        <v>46246</v>
      </c>
      <c r="C1631" s="7" t="s">
        <v>15</v>
      </c>
      <c r="D1631" s="7" t="s">
        <v>19</v>
      </c>
      <c r="E1631" s="7" t="s">
        <v>3</v>
      </c>
      <c r="F1631" s="7" t="s">
        <v>2</v>
      </c>
      <c r="G1631" s="7" t="s">
        <v>34</v>
      </c>
      <c r="H1631" s="7" t="s">
        <v>33</v>
      </c>
      <c r="I1631" s="3">
        <v>2</v>
      </c>
      <c r="J1631" s="5">
        <v>51.84</v>
      </c>
      <c r="K1631" s="6">
        <v>0</v>
      </c>
      <c r="L1631" s="5">
        <v>21.62</v>
      </c>
      <c r="M1631" s="5">
        <f>I1631*J1631*(1-K1631)</f>
        <v>103.68</v>
      </c>
      <c r="N1631" s="5">
        <f>I1631*L1631</f>
        <v>43.24</v>
      </c>
      <c r="O1631" s="5">
        <f>M1631-N1631</f>
        <v>60.440000000000005</v>
      </c>
      <c r="P1631" s="2">
        <f>IFERROR(O1631/M1631,0)</f>
        <v>0.58294753086419759</v>
      </c>
      <c r="Q1631" s="4">
        <f>YEAR(SalesDataTable[[#This Row],[Order Date]])</f>
        <v>2026</v>
      </c>
      <c r="R1631" s="2" t="str">
        <f>"Q"&amp;ROUNDUP(MONTH(SalesDataTable[[#This Row],[Order Date]])/3,0)</f>
        <v>Q3</v>
      </c>
      <c r="S1631" s="3">
        <f>MONTH(SalesDataTable[[#This Row],[Order Date]])</f>
        <v>8</v>
      </c>
      <c r="T1631" s="2" t="str">
        <f>TEXT(SalesDataTable[[#This Row],[Order Date]],"mmm")</f>
        <v>Aug</v>
      </c>
    </row>
    <row r="1632" spans="1:20" ht="15.75" x14ac:dyDescent="0.25">
      <c r="A1632" s="9" t="s">
        <v>1129</v>
      </c>
      <c r="B1632" s="8">
        <v>46246</v>
      </c>
      <c r="C1632" s="7" t="s">
        <v>15</v>
      </c>
      <c r="D1632" s="7" t="s">
        <v>61</v>
      </c>
      <c r="E1632" s="7" t="s">
        <v>3</v>
      </c>
      <c r="F1632" s="7" t="s">
        <v>2</v>
      </c>
      <c r="G1632" s="7" t="s">
        <v>1</v>
      </c>
      <c r="H1632" s="7" t="s">
        <v>11</v>
      </c>
      <c r="I1632" s="3">
        <v>3</v>
      </c>
      <c r="J1632" s="5">
        <v>82.32</v>
      </c>
      <c r="K1632" s="6">
        <v>0.15</v>
      </c>
      <c r="L1632" s="5">
        <v>41.95</v>
      </c>
      <c r="M1632" s="5">
        <f>I1632*J1632*(1-K1632)</f>
        <v>209.91599999999997</v>
      </c>
      <c r="N1632" s="5">
        <f>I1632*L1632</f>
        <v>125.85000000000001</v>
      </c>
      <c r="O1632" s="5">
        <f>M1632-N1632</f>
        <v>84.06599999999996</v>
      </c>
      <c r="P1632" s="2">
        <f>IFERROR(O1632/M1632,0)</f>
        <v>0.40047447550448739</v>
      </c>
      <c r="Q1632" s="4">
        <f>YEAR(SalesDataTable[[#This Row],[Order Date]])</f>
        <v>2026</v>
      </c>
      <c r="R1632" s="2" t="str">
        <f>"Q"&amp;ROUNDUP(MONTH(SalesDataTable[[#This Row],[Order Date]])/3,0)</f>
        <v>Q3</v>
      </c>
      <c r="S1632" s="3">
        <f>MONTH(SalesDataTable[[#This Row],[Order Date]])</f>
        <v>8</v>
      </c>
      <c r="T1632" s="2" t="str">
        <f>TEXT(SalesDataTable[[#This Row],[Order Date]],"mmm")</f>
        <v>Aug</v>
      </c>
    </row>
    <row r="1633" spans="1:20" ht="15.75" x14ac:dyDescent="0.25">
      <c r="A1633" s="9" t="s">
        <v>1128</v>
      </c>
      <c r="B1633" s="8">
        <v>46247</v>
      </c>
      <c r="C1633" s="7" t="s">
        <v>5</v>
      </c>
      <c r="D1633" s="7" t="s">
        <v>69</v>
      </c>
      <c r="E1633" s="7" t="s">
        <v>3</v>
      </c>
      <c r="F1633" s="7" t="s">
        <v>23</v>
      </c>
      <c r="G1633" s="7" t="s">
        <v>22</v>
      </c>
      <c r="H1633" s="7" t="s">
        <v>44</v>
      </c>
      <c r="I1633" s="3">
        <v>1</v>
      </c>
      <c r="J1633" s="5">
        <v>91.78</v>
      </c>
      <c r="K1633" s="6">
        <v>0</v>
      </c>
      <c r="L1633" s="5">
        <v>46.15</v>
      </c>
      <c r="M1633" s="5">
        <f>I1633*J1633*(1-K1633)</f>
        <v>91.78</v>
      </c>
      <c r="N1633" s="5">
        <f>I1633*L1633</f>
        <v>46.15</v>
      </c>
      <c r="O1633" s="5">
        <f>M1633-N1633</f>
        <v>45.63</v>
      </c>
      <c r="P1633" s="2">
        <f>IFERROR(O1633/M1633,0)</f>
        <v>0.49716713881019831</v>
      </c>
      <c r="Q1633" s="4">
        <f>YEAR(SalesDataTable[[#This Row],[Order Date]])</f>
        <v>2026</v>
      </c>
      <c r="R1633" s="2" t="str">
        <f>"Q"&amp;ROUNDUP(MONTH(SalesDataTable[[#This Row],[Order Date]])/3,0)</f>
        <v>Q3</v>
      </c>
      <c r="S1633" s="3">
        <f>MONTH(SalesDataTable[[#This Row],[Order Date]])</f>
        <v>8</v>
      </c>
      <c r="T1633" s="2" t="str">
        <f>TEXT(SalesDataTable[[#This Row],[Order Date]],"mmm")</f>
        <v>Aug</v>
      </c>
    </row>
    <row r="1634" spans="1:20" ht="15.75" x14ac:dyDescent="0.25">
      <c r="A1634" s="9" t="s">
        <v>1127</v>
      </c>
      <c r="B1634" s="8">
        <v>46247</v>
      </c>
      <c r="C1634" s="7" t="s">
        <v>9</v>
      </c>
      <c r="D1634" s="7" t="s">
        <v>47</v>
      </c>
      <c r="E1634" s="7" t="s">
        <v>3</v>
      </c>
      <c r="F1634" s="7" t="s">
        <v>12</v>
      </c>
      <c r="G1634" s="7" t="s">
        <v>22</v>
      </c>
      <c r="H1634" s="7" t="s">
        <v>44</v>
      </c>
      <c r="I1634" s="3">
        <v>2</v>
      </c>
      <c r="J1634" s="5">
        <v>93.13</v>
      </c>
      <c r="K1634" s="6">
        <v>0</v>
      </c>
      <c r="L1634" s="5">
        <v>45.68</v>
      </c>
      <c r="M1634" s="5">
        <f>I1634*J1634*(1-K1634)</f>
        <v>186.26</v>
      </c>
      <c r="N1634" s="5">
        <f>I1634*L1634</f>
        <v>91.36</v>
      </c>
      <c r="O1634" s="5">
        <f>M1634-N1634</f>
        <v>94.899999999999991</v>
      </c>
      <c r="P1634" s="2">
        <f>IFERROR(O1634/M1634,0)</f>
        <v>0.50950284548480618</v>
      </c>
      <c r="Q1634" s="4">
        <f>YEAR(SalesDataTable[[#This Row],[Order Date]])</f>
        <v>2026</v>
      </c>
      <c r="R1634" s="2" t="str">
        <f>"Q"&amp;ROUNDUP(MONTH(SalesDataTable[[#This Row],[Order Date]])/3,0)</f>
        <v>Q3</v>
      </c>
      <c r="S1634" s="3">
        <f>MONTH(SalesDataTable[[#This Row],[Order Date]])</f>
        <v>8</v>
      </c>
      <c r="T1634" s="2" t="str">
        <f>TEXT(SalesDataTable[[#This Row],[Order Date]],"mmm")</f>
        <v>Aug</v>
      </c>
    </row>
    <row r="1635" spans="1:20" ht="15.75" x14ac:dyDescent="0.25">
      <c r="A1635" s="9" t="s">
        <v>1126</v>
      </c>
      <c r="B1635" s="8">
        <v>46247</v>
      </c>
      <c r="C1635" s="7" t="s">
        <v>9</v>
      </c>
      <c r="D1635" s="7" t="s">
        <v>8</v>
      </c>
      <c r="E1635" s="7" t="s">
        <v>3</v>
      </c>
      <c r="F1635" s="7" t="s">
        <v>23</v>
      </c>
      <c r="G1635" s="7" t="s">
        <v>29</v>
      </c>
      <c r="H1635" s="7" t="s">
        <v>28</v>
      </c>
      <c r="I1635" s="3">
        <v>1</v>
      </c>
      <c r="J1635" s="5">
        <v>36.67</v>
      </c>
      <c r="K1635" s="6">
        <v>0.1</v>
      </c>
      <c r="L1635" s="5">
        <v>13.18</v>
      </c>
      <c r="M1635" s="5">
        <f>I1635*J1635*(1-K1635)</f>
        <v>33.003</v>
      </c>
      <c r="N1635" s="5">
        <f>I1635*L1635</f>
        <v>13.18</v>
      </c>
      <c r="O1635" s="5">
        <f>M1635-N1635</f>
        <v>19.823</v>
      </c>
      <c r="P1635" s="2">
        <f>IFERROR(O1635/M1635,0)</f>
        <v>0.60064236584552921</v>
      </c>
      <c r="Q1635" s="4">
        <f>YEAR(SalesDataTable[[#This Row],[Order Date]])</f>
        <v>2026</v>
      </c>
      <c r="R1635" s="2" t="str">
        <f>"Q"&amp;ROUNDUP(MONTH(SalesDataTable[[#This Row],[Order Date]])/3,0)</f>
        <v>Q3</v>
      </c>
      <c r="S1635" s="3">
        <f>MONTH(SalesDataTable[[#This Row],[Order Date]])</f>
        <v>8</v>
      </c>
      <c r="T1635" s="2" t="str">
        <f>TEXT(SalesDataTable[[#This Row],[Order Date]],"mmm")</f>
        <v>Aug</v>
      </c>
    </row>
    <row r="1636" spans="1:20" ht="15.75" x14ac:dyDescent="0.25">
      <c r="A1636" s="9" t="s">
        <v>1125</v>
      </c>
      <c r="B1636" s="8">
        <v>46247</v>
      </c>
      <c r="C1636" s="7" t="s">
        <v>15</v>
      </c>
      <c r="D1636" s="7" t="s">
        <v>61</v>
      </c>
      <c r="E1636" s="7" t="s">
        <v>60</v>
      </c>
      <c r="F1636" s="7" t="s">
        <v>23</v>
      </c>
      <c r="G1636" s="7" t="s">
        <v>34</v>
      </c>
      <c r="H1636" s="7" t="s">
        <v>33</v>
      </c>
      <c r="I1636" s="3">
        <v>4</v>
      </c>
      <c r="J1636" s="5">
        <v>51.25</v>
      </c>
      <c r="K1636" s="6">
        <v>0.1</v>
      </c>
      <c r="L1636" s="5">
        <v>21.77</v>
      </c>
      <c r="M1636" s="5">
        <f>I1636*J1636*(1-K1636)</f>
        <v>184.5</v>
      </c>
      <c r="N1636" s="5">
        <f>I1636*L1636</f>
        <v>87.08</v>
      </c>
      <c r="O1636" s="5">
        <f>M1636-N1636</f>
        <v>97.42</v>
      </c>
      <c r="P1636" s="2">
        <f>IFERROR(O1636/M1636,0)</f>
        <v>0.52802168021680218</v>
      </c>
      <c r="Q1636" s="4">
        <f>YEAR(SalesDataTable[[#This Row],[Order Date]])</f>
        <v>2026</v>
      </c>
      <c r="R1636" s="2" t="str">
        <f>"Q"&amp;ROUNDUP(MONTH(SalesDataTable[[#This Row],[Order Date]])/3,0)</f>
        <v>Q3</v>
      </c>
      <c r="S1636" s="3">
        <f>MONTH(SalesDataTable[[#This Row],[Order Date]])</f>
        <v>8</v>
      </c>
      <c r="T1636" s="2" t="str">
        <f>TEXT(SalesDataTable[[#This Row],[Order Date]],"mmm")</f>
        <v>Aug</v>
      </c>
    </row>
    <row r="1637" spans="1:20" ht="15.75" x14ac:dyDescent="0.25">
      <c r="A1637" s="9" t="s">
        <v>1124</v>
      </c>
      <c r="B1637" s="8">
        <v>46247</v>
      </c>
      <c r="C1637" s="7" t="s">
        <v>15</v>
      </c>
      <c r="D1637" s="7" t="s">
        <v>61</v>
      </c>
      <c r="E1637" s="7" t="s">
        <v>18</v>
      </c>
      <c r="F1637" s="7" t="s">
        <v>12</v>
      </c>
      <c r="G1637" s="7" t="s">
        <v>34</v>
      </c>
      <c r="H1637" s="7" t="s">
        <v>83</v>
      </c>
      <c r="I1637" s="3">
        <v>1</v>
      </c>
      <c r="J1637" s="5">
        <v>39.61</v>
      </c>
      <c r="K1637" s="6">
        <v>0.1</v>
      </c>
      <c r="L1637" s="5">
        <v>14.85</v>
      </c>
      <c r="M1637" s="5">
        <f>I1637*J1637*(1-K1637)</f>
        <v>35.649000000000001</v>
      </c>
      <c r="N1637" s="5">
        <f>I1637*L1637</f>
        <v>14.85</v>
      </c>
      <c r="O1637" s="5">
        <f>M1637-N1637</f>
        <v>20.798999999999999</v>
      </c>
      <c r="P1637" s="2">
        <f>IFERROR(O1637/M1637,0)</f>
        <v>0.58343852562484222</v>
      </c>
      <c r="Q1637" s="4">
        <f>YEAR(SalesDataTable[[#This Row],[Order Date]])</f>
        <v>2026</v>
      </c>
      <c r="R1637" s="2" t="str">
        <f>"Q"&amp;ROUNDUP(MONTH(SalesDataTable[[#This Row],[Order Date]])/3,0)</f>
        <v>Q3</v>
      </c>
      <c r="S1637" s="3">
        <f>MONTH(SalesDataTable[[#This Row],[Order Date]])</f>
        <v>8</v>
      </c>
      <c r="T1637" s="2" t="str">
        <f>TEXT(SalesDataTable[[#This Row],[Order Date]],"mmm")</f>
        <v>Aug</v>
      </c>
    </row>
    <row r="1638" spans="1:20" ht="15.75" x14ac:dyDescent="0.25">
      <c r="A1638" s="9" t="s">
        <v>1123</v>
      </c>
      <c r="B1638" s="8">
        <v>46247</v>
      </c>
      <c r="C1638" s="7" t="s">
        <v>42</v>
      </c>
      <c r="D1638" s="7" t="s">
        <v>41</v>
      </c>
      <c r="E1638" s="7" t="s">
        <v>18</v>
      </c>
      <c r="F1638" s="7" t="s">
        <v>23</v>
      </c>
      <c r="G1638" s="7" t="s">
        <v>1</v>
      </c>
      <c r="H1638" s="7" t="s">
        <v>11</v>
      </c>
      <c r="I1638" s="3">
        <v>2</v>
      </c>
      <c r="J1638" s="5">
        <v>81.59</v>
      </c>
      <c r="K1638" s="6">
        <v>0.15</v>
      </c>
      <c r="L1638" s="5">
        <v>43.9</v>
      </c>
      <c r="M1638" s="5">
        <f>I1638*J1638*(1-K1638)</f>
        <v>138.703</v>
      </c>
      <c r="N1638" s="5">
        <f>I1638*L1638</f>
        <v>87.8</v>
      </c>
      <c r="O1638" s="5">
        <f>M1638-N1638</f>
        <v>50.903000000000006</v>
      </c>
      <c r="P1638" s="2">
        <f>IFERROR(O1638/M1638,0)</f>
        <v>0.3669927831409559</v>
      </c>
      <c r="Q1638" s="4">
        <f>YEAR(SalesDataTable[[#This Row],[Order Date]])</f>
        <v>2026</v>
      </c>
      <c r="R1638" s="2" t="str">
        <f>"Q"&amp;ROUNDUP(MONTH(SalesDataTable[[#This Row],[Order Date]])/3,0)</f>
        <v>Q3</v>
      </c>
      <c r="S1638" s="3">
        <f>MONTH(SalesDataTable[[#This Row],[Order Date]])</f>
        <v>8</v>
      </c>
      <c r="T1638" s="2" t="str">
        <f>TEXT(SalesDataTable[[#This Row],[Order Date]],"mmm")</f>
        <v>Aug</v>
      </c>
    </row>
    <row r="1639" spans="1:20" ht="15.75" x14ac:dyDescent="0.25">
      <c r="A1639" s="9" t="s">
        <v>1122</v>
      </c>
      <c r="B1639" s="8">
        <v>46248</v>
      </c>
      <c r="C1639" s="7" t="s">
        <v>9</v>
      </c>
      <c r="D1639" s="7" t="s">
        <v>79</v>
      </c>
      <c r="E1639" s="7" t="s">
        <v>13</v>
      </c>
      <c r="F1639" s="7" t="s">
        <v>2</v>
      </c>
      <c r="G1639" s="7" t="s">
        <v>34</v>
      </c>
      <c r="H1639" s="7" t="s">
        <v>121</v>
      </c>
      <c r="I1639" s="3">
        <v>3</v>
      </c>
      <c r="J1639" s="5">
        <v>122.96</v>
      </c>
      <c r="K1639" s="6">
        <v>0.1</v>
      </c>
      <c r="L1639" s="5">
        <v>67.62</v>
      </c>
      <c r="M1639" s="5">
        <f>I1639*J1639*(1-K1639)</f>
        <v>331.99200000000002</v>
      </c>
      <c r="N1639" s="5">
        <f>I1639*L1639</f>
        <v>202.86</v>
      </c>
      <c r="O1639" s="5">
        <f>M1639-N1639</f>
        <v>129.13200000000001</v>
      </c>
      <c r="P1639" s="2">
        <f>IFERROR(O1639/M1639,0)</f>
        <v>0.38896117978746475</v>
      </c>
      <c r="Q1639" s="4">
        <f>YEAR(SalesDataTable[[#This Row],[Order Date]])</f>
        <v>2026</v>
      </c>
      <c r="R1639" s="2" t="str">
        <f>"Q"&amp;ROUNDUP(MONTH(SalesDataTable[[#This Row],[Order Date]])/3,0)</f>
        <v>Q3</v>
      </c>
      <c r="S1639" s="3">
        <f>MONTH(SalesDataTable[[#This Row],[Order Date]])</f>
        <v>8</v>
      </c>
      <c r="T1639" s="2" t="str">
        <f>TEXT(SalesDataTable[[#This Row],[Order Date]],"mmm")</f>
        <v>Aug</v>
      </c>
    </row>
    <row r="1640" spans="1:20" ht="15.75" x14ac:dyDescent="0.25">
      <c r="A1640" s="9" t="s">
        <v>1121</v>
      </c>
      <c r="B1640" s="8">
        <v>46248</v>
      </c>
      <c r="C1640" s="7" t="s">
        <v>9</v>
      </c>
      <c r="D1640" s="7" t="s">
        <v>45</v>
      </c>
      <c r="E1640" s="7" t="s">
        <v>13</v>
      </c>
      <c r="F1640" s="7" t="s">
        <v>23</v>
      </c>
      <c r="G1640" s="7" t="s">
        <v>22</v>
      </c>
      <c r="H1640" s="7" t="s">
        <v>21</v>
      </c>
      <c r="I1640" s="3">
        <v>1</v>
      </c>
      <c r="J1640" s="5">
        <v>70.91</v>
      </c>
      <c r="K1640" s="6">
        <v>0</v>
      </c>
      <c r="L1640" s="5">
        <v>33.11</v>
      </c>
      <c r="M1640" s="5">
        <f>I1640*J1640*(1-K1640)</f>
        <v>70.91</v>
      </c>
      <c r="N1640" s="5">
        <f>I1640*L1640</f>
        <v>33.11</v>
      </c>
      <c r="O1640" s="5">
        <f>M1640-N1640</f>
        <v>37.799999999999997</v>
      </c>
      <c r="P1640" s="2">
        <f>IFERROR(O1640/M1640,0)</f>
        <v>0.53307008884501483</v>
      </c>
      <c r="Q1640" s="4">
        <f>YEAR(SalesDataTable[[#This Row],[Order Date]])</f>
        <v>2026</v>
      </c>
      <c r="R1640" s="2" t="str">
        <f>"Q"&amp;ROUNDUP(MONTH(SalesDataTable[[#This Row],[Order Date]])/3,0)</f>
        <v>Q3</v>
      </c>
      <c r="S1640" s="3">
        <f>MONTH(SalesDataTable[[#This Row],[Order Date]])</f>
        <v>8</v>
      </c>
      <c r="T1640" s="2" t="str">
        <f>TEXT(SalesDataTable[[#This Row],[Order Date]],"mmm")</f>
        <v>Aug</v>
      </c>
    </row>
    <row r="1641" spans="1:20" ht="15.75" x14ac:dyDescent="0.25">
      <c r="A1641" s="9" t="s">
        <v>1120</v>
      </c>
      <c r="B1641" s="8">
        <v>46248</v>
      </c>
      <c r="C1641" s="7" t="s">
        <v>9</v>
      </c>
      <c r="D1641" s="7" t="s">
        <v>30</v>
      </c>
      <c r="E1641" s="7" t="s">
        <v>60</v>
      </c>
      <c r="F1641" s="7" t="s">
        <v>12</v>
      </c>
      <c r="G1641" s="7" t="s">
        <v>1</v>
      </c>
      <c r="H1641" s="7" t="s">
        <v>0</v>
      </c>
      <c r="I1641" s="3">
        <v>6</v>
      </c>
      <c r="J1641" s="5">
        <v>50.94</v>
      </c>
      <c r="K1641" s="6">
        <v>0.1</v>
      </c>
      <c r="L1641" s="5">
        <v>22.76</v>
      </c>
      <c r="M1641" s="5">
        <f>I1641*J1641*(1-K1641)</f>
        <v>275.07600000000002</v>
      </c>
      <c r="N1641" s="5">
        <f>I1641*L1641</f>
        <v>136.56</v>
      </c>
      <c r="O1641" s="5">
        <f>M1641-N1641</f>
        <v>138.51600000000002</v>
      </c>
      <c r="P1641" s="2">
        <f>IFERROR(O1641/M1641,0)</f>
        <v>0.50355538105832576</v>
      </c>
      <c r="Q1641" s="4">
        <f>YEAR(SalesDataTable[[#This Row],[Order Date]])</f>
        <v>2026</v>
      </c>
      <c r="R1641" s="2" t="str">
        <f>"Q"&amp;ROUNDUP(MONTH(SalesDataTable[[#This Row],[Order Date]])/3,0)</f>
        <v>Q3</v>
      </c>
      <c r="S1641" s="3">
        <f>MONTH(SalesDataTable[[#This Row],[Order Date]])</f>
        <v>8</v>
      </c>
      <c r="T1641" s="2" t="str">
        <f>TEXT(SalesDataTable[[#This Row],[Order Date]],"mmm")</f>
        <v>Aug</v>
      </c>
    </row>
    <row r="1642" spans="1:20" ht="15.75" x14ac:dyDescent="0.25">
      <c r="A1642" s="9" t="s">
        <v>1119</v>
      </c>
      <c r="B1642" s="8">
        <v>46248</v>
      </c>
      <c r="C1642" s="7" t="s">
        <v>9</v>
      </c>
      <c r="D1642" s="7" t="s">
        <v>79</v>
      </c>
      <c r="E1642" s="7" t="s">
        <v>3</v>
      </c>
      <c r="F1642" s="7" t="s">
        <v>2</v>
      </c>
      <c r="G1642" s="7" t="s">
        <v>22</v>
      </c>
      <c r="H1642" s="7" t="s">
        <v>37</v>
      </c>
      <c r="I1642" s="3">
        <v>1</v>
      </c>
      <c r="J1642" s="5">
        <v>144.96</v>
      </c>
      <c r="K1642" s="6">
        <v>0.05</v>
      </c>
      <c r="L1642" s="5">
        <v>77.959999999999994</v>
      </c>
      <c r="M1642" s="5">
        <f>I1642*J1642*(1-K1642)</f>
        <v>137.71199999999999</v>
      </c>
      <c r="N1642" s="5">
        <f>I1642*L1642</f>
        <v>77.959999999999994</v>
      </c>
      <c r="O1642" s="5">
        <f>M1642-N1642</f>
        <v>59.751999999999995</v>
      </c>
      <c r="P1642" s="2">
        <f>IFERROR(O1642/M1642,0)</f>
        <v>0.43389101893807364</v>
      </c>
      <c r="Q1642" s="4">
        <f>YEAR(SalesDataTable[[#This Row],[Order Date]])</f>
        <v>2026</v>
      </c>
      <c r="R1642" s="2" t="str">
        <f>"Q"&amp;ROUNDUP(MONTH(SalesDataTable[[#This Row],[Order Date]])/3,0)</f>
        <v>Q3</v>
      </c>
      <c r="S1642" s="3">
        <f>MONTH(SalesDataTable[[#This Row],[Order Date]])</f>
        <v>8</v>
      </c>
      <c r="T1642" s="2" t="str">
        <f>TEXT(SalesDataTable[[#This Row],[Order Date]],"mmm")</f>
        <v>Aug</v>
      </c>
    </row>
    <row r="1643" spans="1:20" ht="15.75" x14ac:dyDescent="0.25">
      <c r="A1643" s="9" t="s">
        <v>1118</v>
      </c>
      <c r="B1643" s="8">
        <v>46248</v>
      </c>
      <c r="C1643" s="7" t="s">
        <v>15</v>
      </c>
      <c r="D1643" s="7" t="s">
        <v>61</v>
      </c>
      <c r="E1643" s="7" t="s">
        <v>13</v>
      </c>
      <c r="F1643" s="7" t="s">
        <v>2</v>
      </c>
      <c r="G1643" s="7" t="s">
        <v>22</v>
      </c>
      <c r="H1643" s="7" t="s">
        <v>92</v>
      </c>
      <c r="I1643" s="3">
        <v>1</v>
      </c>
      <c r="J1643" s="5">
        <v>152.97</v>
      </c>
      <c r="K1643" s="6">
        <v>0</v>
      </c>
      <c r="L1643" s="5">
        <v>79.66</v>
      </c>
      <c r="M1643" s="5">
        <f>I1643*J1643*(1-K1643)</f>
        <v>152.97</v>
      </c>
      <c r="N1643" s="5">
        <f>I1643*L1643</f>
        <v>79.66</v>
      </c>
      <c r="O1643" s="5">
        <f>M1643-N1643</f>
        <v>73.31</v>
      </c>
      <c r="P1643" s="2">
        <f>IFERROR(O1643/M1643,0)</f>
        <v>0.47924429626724196</v>
      </c>
      <c r="Q1643" s="4">
        <f>YEAR(SalesDataTable[[#This Row],[Order Date]])</f>
        <v>2026</v>
      </c>
      <c r="R1643" s="2" t="str">
        <f>"Q"&amp;ROUNDUP(MONTH(SalesDataTable[[#This Row],[Order Date]])/3,0)</f>
        <v>Q3</v>
      </c>
      <c r="S1643" s="3">
        <f>MONTH(SalesDataTable[[#This Row],[Order Date]])</f>
        <v>8</v>
      </c>
      <c r="T1643" s="2" t="str">
        <f>TEXT(SalesDataTable[[#This Row],[Order Date]],"mmm")</f>
        <v>Aug</v>
      </c>
    </row>
    <row r="1644" spans="1:20" ht="15.75" x14ac:dyDescent="0.25">
      <c r="A1644" s="9" t="s">
        <v>1117</v>
      </c>
      <c r="B1644" s="8">
        <v>46248</v>
      </c>
      <c r="C1644" s="7" t="s">
        <v>5</v>
      </c>
      <c r="D1644" s="7" t="s">
        <v>76</v>
      </c>
      <c r="E1644" s="7" t="s">
        <v>3</v>
      </c>
      <c r="F1644" s="7" t="s">
        <v>12</v>
      </c>
      <c r="G1644" s="7" t="s">
        <v>29</v>
      </c>
      <c r="H1644" s="7" t="s">
        <v>39</v>
      </c>
      <c r="I1644" s="3">
        <v>2</v>
      </c>
      <c r="J1644" s="5">
        <v>45.79</v>
      </c>
      <c r="K1644" s="6">
        <v>0</v>
      </c>
      <c r="L1644" s="5">
        <v>18.23</v>
      </c>
      <c r="M1644" s="5">
        <f>I1644*J1644*(1-K1644)</f>
        <v>91.58</v>
      </c>
      <c r="N1644" s="5">
        <f>I1644*L1644</f>
        <v>36.46</v>
      </c>
      <c r="O1644" s="5">
        <f>M1644-N1644</f>
        <v>55.12</v>
      </c>
      <c r="P1644" s="2">
        <f>IFERROR(O1644/M1644,0)</f>
        <v>0.60187813933173184</v>
      </c>
      <c r="Q1644" s="4">
        <f>YEAR(SalesDataTable[[#This Row],[Order Date]])</f>
        <v>2026</v>
      </c>
      <c r="R1644" s="2" t="str">
        <f>"Q"&amp;ROUNDUP(MONTH(SalesDataTable[[#This Row],[Order Date]])/3,0)</f>
        <v>Q3</v>
      </c>
      <c r="S1644" s="3">
        <f>MONTH(SalesDataTable[[#This Row],[Order Date]])</f>
        <v>8</v>
      </c>
      <c r="T1644" s="2" t="str">
        <f>TEXT(SalesDataTable[[#This Row],[Order Date]],"mmm")</f>
        <v>Aug</v>
      </c>
    </row>
    <row r="1645" spans="1:20" ht="15.75" x14ac:dyDescent="0.25">
      <c r="A1645" s="9" t="s">
        <v>1116</v>
      </c>
      <c r="B1645" s="8">
        <v>46248</v>
      </c>
      <c r="C1645" s="7" t="s">
        <v>9</v>
      </c>
      <c r="D1645" s="7" t="s">
        <v>30</v>
      </c>
      <c r="E1645" s="7" t="s">
        <v>3</v>
      </c>
      <c r="F1645" s="7" t="s">
        <v>2</v>
      </c>
      <c r="G1645" s="7" t="s">
        <v>29</v>
      </c>
      <c r="H1645" s="7" t="s">
        <v>88</v>
      </c>
      <c r="I1645" s="3">
        <v>1</v>
      </c>
      <c r="J1645" s="5">
        <v>161.31</v>
      </c>
      <c r="K1645" s="6">
        <v>0</v>
      </c>
      <c r="L1645" s="5">
        <v>87.81</v>
      </c>
      <c r="M1645" s="5">
        <f>I1645*J1645*(1-K1645)</f>
        <v>161.31</v>
      </c>
      <c r="N1645" s="5">
        <f>I1645*L1645</f>
        <v>87.81</v>
      </c>
      <c r="O1645" s="5">
        <f>M1645-N1645</f>
        <v>73.5</v>
      </c>
      <c r="P1645" s="2">
        <f>IFERROR(O1645/M1645,0)</f>
        <v>0.45564441138181139</v>
      </c>
      <c r="Q1645" s="4">
        <f>YEAR(SalesDataTable[[#This Row],[Order Date]])</f>
        <v>2026</v>
      </c>
      <c r="R1645" s="2" t="str">
        <f>"Q"&amp;ROUNDUP(MONTH(SalesDataTable[[#This Row],[Order Date]])/3,0)</f>
        <v>Q3</v>
      </c>
      <c r="S1645" s="3">
        <f>MONTH(SalesDataTable[[#This Row],[Order Date]])</f>
        <v>8</v>
      </c>
      <c r="T1645" s="2" t="str">
        <f>TEXT(SalesDataTable[[#This Row],[Order Date]],"mmm")</f>
        <v>Aug</v>
      </c>
    </row>
    <row r="1646" spans="1:20" ht="15.75" x14ac:dyDescent="0.25">
      <c r="A1646" s="9" t="s">
        <v>1115</v>
      </c>
      <c r="B1646" s="8">
        <v>46249</v>
      </c>
      <c r="C1646" s="7" t="s">
        <v>15</v>
      </c>
      <c r="D1646" s="7" t="s">
        <v>14</v>
      </c>
      <c r="E1646" s="7" t="s">
        <v>3</v>
      </c>
      <c r="F1646" s="7" t="s">
        <v>2</v>
      </c>
      <c r="G1646" s="7" t="s">
        <v>34</v>
      </c>
      <c r="H1646" s="7" t="s">
        <v>74</v>
      </c>
      <c r="I1646" s="3">
        <v>2</v>
      </c>
      <c r="J1646" s="5">
        <v>35.97</v>
      </c>
      <c r="K1646" s="6">
        <v>0.05</v>
      </c>
      <c r="L1646" s="5">
        <v>14.28</v>
      </c>
      <c r="M1646" s="5">
        <f>I1646*J1646*(1-K1646)</f>
        <v>68.342999999999989</v>
      </c>
      <c r="N1646" s="5">
        <f>I1646*L1646</f>
        <v>28.56</v>
      </c>
      <c r="O1646" s="5">
        <f>M1646-N1646</f>
        <v>39.782999999999987</v>
      </c>
      <c r="P1646" s="2">
        <f>IFERROR(O1646/M1646,0)</f>
        <v>0.58210789693165343</v>
      </c>
      <c r="Q1646" s="4">
        <f>YEAR(SalesDataTable[[#This Row],[Order Date]])</f>
        <v>2026</v>
      </c>
      <c r="R1646" s="2" t="str">
        <f>"Q"&amp;ROUNDUP(MONTH(SalesDataTable[[#This Row],[Order Date]])/3,0)</f>
        <v>Q3</v>
      </c>
      <c r="S1646" s="3">
        <f>MONTH(SalesDataTable[[#This Row],[Order Date]])</f>
        <v>8</v>
      </c>
      <c r="T1646" s="2" t="str">
        <f>TEXT(SalesDataTable[[#This Row],[Order Date]],"mmm")</f>
        <v>Aug</v>
      </c>
    </row>
    <row r="1647" spans="1:20" ht="15.75" x14ac:dyDescent="0.25">
      <c r="A1647" s="9" t="s">
        <v>1114</v>
      </c>
      <c r="B1647" s="8">
        <v>46249</v>
      </c>
      <c r="C1647" s="7" t="s">
        <v>42</v>
      </c>
      <c r="D1647" s="7" t="s">
        <v>95</v>
      </c>
      <c r="E1647" s="7" t="s">
        <v>13</v>
      </c>
      <c r="F1647" s="7" t="s">
        <v>2</v>
      </c>
      <c r="G1647" s="7" t="s">
        <v>34</v>
      </c>
      <c r="H1647" s="7" t="s">
        <v>83</v>
      </c>
      <c r="I1647" s="3">
        <v>2</v>
      </c>
      <c r="J1647" s="5">
        <v>39.729999999999997</v>
      </c>
      <c r="K1647" s="6">
        <v>0</v>
      </c>
      <c r="L1647" s="5">
        <v>14.95</v>
      </c>
      <c r="M1647" s="5">
        <f>I1647*J1647*(1-K1647)</f>
        <v>79.459999999999994</v>
      </c>
      <c r="N1647" s="5">
        <f>I1647*L1647</f>
        <v>29.9</v>
      </c>
      <c r="O1647" s="5">
        <f>M1647-N1647</f>
        <v>49.559999999999995</v>
      </c>
      <c r="P1647" s="2">
        <f>IFERROR(O1647/M1647,0)</f>
        <v>0.62371004278882458</v>
      </c>
      <c r="Q1647" s="4">
        <f>YEAR(SalesDataTable[[#This Row],[Order Date]])</f>
        <v>2026</v>
      </c>
      <c r="R1647" s="2" t="str">
        <f>"Q"&amp;ROUNDUP(MONTH(SalesDataTable[[#This Row],[Order Date]])/3,0)</f>
        <v>Q3</v>
      </c>
      <c r="S1647" s="3">
        <f>MONTH(SalesDataTable[[#This Row],[Order Date]])</f>
        <v>8</v>
      </c>
      <c r="T1647" s="2" t="str">
        <f>TEXT(SalesDataTable[[#This Row],[Order Date]],"mmm")</f>
        <v>Aug</v>
      </c>
    </row>
    <row r="1648" spans="1:20" ht="15.75" x14ac:dyDescent="0.25">
      <c r="A1648" s="9" t="s">
        <v>1113</v>
      </c>
      <c r="B1648" s="8">
        <v>46249</v>
      </c>
      <c r="C1648" s="7" t="s">
        <v>9</v>
      </c>
      <c r="D1648" s="7" t="s">
        <v>8</v>
      </c>
      <c r="E1648" s="7" t="s">
        <v>3</v>
      </c>
      <c r="F1648" s="7" t="s">
        <v>12</v>
      </c>
      <c r="G1648" s="7" t="s">
        <v>29</v>
      </c>
      <c r="H1648" s="7" t="s">
        <v>28</v>
      </c>
      <c r="I1648" s="3">
        <v>2</v>
      </c>
      <c r="J1648" s="5">
        <v>36.049999999999997</v>
      </c>
      <c r="K1648" s="6">
        <v>0</v>
      </c>
      <c r="L1648" s="5">
        <v>13.8</v>
      </c>
      <c r="M1648" s="5">
        <f>I1648*J1648*(1-K1648)</f>
        <v>72.099999999999994</v>
      </c>
      <c r="N1648" s="5">
        <f>I1648*L1648</f>
        <v>27.6</v>
      </c>
      <c r="O1648" s="5">
        <f>M1648-N1648</f>
        <v>44.499999999999993</v>
      </c>
      <c r="P1648" s="2">
        <f>IFERROR(O1648/M1648,0)</f>
        <v>0.61719833564493753</v>
      </c>
      <c r="Q1648" s="4">
        <f>YEAR(SalesDataTable[[#This Row],[Order Date]])</f>
        <v>2026</v>
      </c>
      <c r="R1648" s="2" t="str">
        <f>"Q"&amp;ROUNDUP(MONTH(SalesDataTable[[#This Row],[Order Date]])/3,0)</f>
        <v>Q3</v>
      </c>
      <c r="S1648" s="3">
        <f>MONTH(SalesDataTable[[#This Row],[Order Date]])</f>
        <v>8</v>
      </c>
      <c r="T1648" s="2" t="str">
        <f>TEXT(SalesDataTable[[#This Row],[Order Date]],"mmm")</f>
        <v>Aug</v>
      </c>
    </row>
    <row r="1649" spans="1:20" ht="15.75" x14ac:dyDescent="0.25">
      <c r="A1649" s="9" t="s">
        <v>1112</v>
      </c>
      <c r="B1649" s="8">
        <v>46249</v>
      </c>
      <c r="C1649" s="7" t="s">
        <v>15</v>
      </c>
      <c r="D1649" s="7" t="s">
        <v>14</v>
      </c>
      <c r="E1649" s="7" t="s">
        <v>3</v>
      </c>
      <c r="F1649" s="7" t="s">
        <v>2</v>
      </c>
      <c r="G1649" s="7" t="s">
        <v>26</v>
      </c>
      <c r="H1649" s="7" t="s">
        <v>25</v>
      </c>
      <c r="I1649" s="3">
        <v>1</v>
      </c>
      <c r="J1649" s="5">
        <v>194.36</v>
      </c>
      <c r="K1649" s="6">
        <v>0</v>
      </c>
      <c r="L1649" s="5">
        <v>106.01</v>
      </c>
      <c r="M1649" s="5">
        <f>I1649*J1649*(1-K1649)</f>
        <v>194.36</v>
      </c>
      <c r="N1649" s="5">
        <f>I1649*L1649</f>
        <v>106.01</v>
      </c>
      <c r="O1649" s="5">
        <f>M1649-N1649</f>
        <v>88.350000000000009</v>
      </c>
      <c r="P1649" s="2">
        <f>IFERROR(O1649/M1649,0)</f>
        <v>0.45456884132537562</v>
      </c>
      <c r="Q1649" s="4">
        <f>YEAR(SalesDataTable[[#This Row],[Order Date]])</f>
        <v>2026</v>
      </c>
      <c r="R1649" s="2" t="str">
        <f>"Q"&amp;ROUNDUP(MONTH(SalesDataTable[[#This Row],[Order Date]])/3,0)</f>
        <v>Q3</v>
      </c>
      <c r="S1649" s="3">
        <f>MONTH(SalesDataTable[[#This Row],[Order Date]])</f>
        <v>8</v>
      </c>
      <c r="T1649" s="2" t="str">
        <f>TEXT(SalesDataTable[[#This Row],[Order Date]],"mmm")</f>
        <v>Aug</v>
      </c>
    </row>
    <row r="1650" spans="1:20" ht="15.75" x14ac:dyDescent="0.25">
      <c r="A1650" s="9" t="s">
        <v>1111</v>
      </c>
      <c r="B1650" s="8">
        <v>46249</v>
      </c>
      <c r="C1650" s="7" t="s">
        <v>15</v>
      </c>
      <c r="D1650" s="7" t="s">
        <v>51</v>
      </c>
      <c r="E1650" s="7" t="s">
        <v>13</v>
      </c>
      <c r="F1650" s="7" t="s">
        <v>23</v>
      </c>
      <c r="G1650" s="7" t="s">
        <v>26</v>
      </c>
      <c r="H1650" s="7" t="s">
        <v>25</v>
      </c>
      <c r="I1650" s="3">
        <v>1</v>
      </c>
      <c r="J1650" s="5">
        <v>192.67</v>
      </c>
      <c r="K1650" s="6">
        <v>0.05</v>
      </c>
      <c r="L1650" s="5">
        <v>103.37</v>
      </c>
      <c r="M1650" s="5">
        <f>I1650*J1650*(1-K1650)</f>
        <v>183.03649999999999</v>
      </c>
      <c r="N1650" s="5">
        <f>I1650*L1650</f>
        <v>103.37</v>
      </c>
      <c r="O1650" s="5">
        <f>M1650-N1650</f>
        <v>79.666499999999985</v>
      </c>
      <c r="P1650" s="2">
        <f>IFERROR(O1650/M1650,0)</f>
        <v>0.43524925356417976</v>
      </c>
      <c r="Q1650" s="4">
        <f>YEAR(SalesDataTable[[#This Row],[Order Date]])</f>
        <v>2026</v>
      </c>
      <c r="R1650" s="2" t="str">
        <f>"Q"&amp;ROUNDUP(MONTH(SalesDataTable[[#This Row],[Order Date]])/3,0)</f>
        <v>Q3</v>
      </c>
      <c r="S1650" s="3">
        <f>MONTH(SalesDataTable[[#This Row],[Order Date]])</f>
        <v>8</v>
      </c>
      <c r="T1650" s="2" t="str">
        <f>TEXT(SalesDataTable[[#This Row],[Order Date]],"mmm")</f>
        <v>Aug</v>
      </c>
    </row>
    <row r="1651" spans="1:20" ht="15.75" x14ac:dyDescent="0.25">
      <c r="A1651" s="9" t="s">
        <v>1110</v>
      </c>
      <c r="B1651" s="8">
        <v>46249</v>
      </c>
      <c r="C1651" s="7" t="s">
        <v>5</v>
      </c>
      <c r="D1651" s="7" t="s">
        <v>76</v>
      </c>
      <c r="E1651" s="7" t="s">
        <v>3</v>
      </c>
      <c r="F1651" s="7" t="s">
        <v>2</v>
      </c>
      <c r="G1651" s="7" t="s">
        <v>22</v>
      </c>
      <c r="H1651" s="7" t="s">
        <v>44</v>
      </c>
      <c r="I1651" s="3">
        <v>3</v>
      </c>
      <c r="J1651" s="5">
        <v>92.12</v>
      </c>
      <c r="K1651" s="6">
        <v>0.1</v>
      </c>
      <c r="L1651" s="5">
        <v>44.1</v>
      </c>
      <c r="M1651" s="5">
        <f>I1651*J1651*(1-K1651)</f>
        <v>248.72400000000002</v>
      </c>
      <c r="N1651" s="5">
        <f>I1651*L1651</f>
        <v>132.30000000000001</v>
      </c>
      <c r="O1651" s="5">
        <f>M1651-N1651</f>
        <v>116.42400000000001</v>
      </c>
      <c r="P1651" s="2">
        <f>IFERROR(O1651/M1651,0)</f>
        <v>0.46808510638297873</v>
      </c>
      <c r="Q1651" s="4">
        <f>YEAR(SalesDataTable[[#This Row],[Order Date]])</f>
        <v>2026</v>
      </c>
      <c r="R1651" s="2" t="str">
        <f>"Q"&amp;ROUNDUP(MONTH(SalesDataTable[[#This Row],[Order Date]])/3,0)</f>
        <v>Q3</v>
      </c>
      <c r="S1651" s="3">
        <f>MONTH(SalesDataTable[[#This Row],[Order Date]])</f>
        <v>8</v>
      </c>
      <c r="T1651" s="2" t="str">
        <f>TEXT(SalesDataTable[[#This Row],[Order Date]],"mmm")</f>
        <v>Aug</v>
      </c>
    </row>
    <row r="1652" spans="1:20" ht="15.75" x14ac:dyDescent="0.25">
      <c r="A1652" s="9" t="s">
        <v>1109</v>
      </c>
      <c r="B1652" s="8">
        <v>46249</v>
      </c>
      <c r="C1652" s="7" t="s">
        <v>9</v>
      </c>
      <c r="D1652" s="7" t="s">
        <v>79</v>
      </c>
      <c r="E1652" s="7" t="s">
        <v>13</v>
      </c>
      <c r="F1652" s="7" t="s">
        <v>12</v>
      </c>
      <c r="G1652" s="7" t="s">
        <v>26</v>
      </c>
      <c r="H1652" s="7" t="s">
        <v>25</v>
      </c>
      <c r="I1652" s="3">
        <v>1</v>
      </c>
      <c r="J1652" s="5">
        <v>192.82</v>
      </c>
      <c r="K1652" s="6">
        <v>0</v>
      </c>
      <c r="L1652" s="5">
        <v>104.98</v>
      </c>
      <c r="M1652" s="5">
        <f>I1652*J1652*(1-K1652)</f>
        <v>192.82</v>
      </c>
      <c r="N1652" s="5">
        <f>I1652*L1652</f>
        <v>104.98</v>
      </c>
      <c r="O1652" s="5">
        <f>M1652-N1652</f>
        <v>87.839999999999989</v>
      </c>
      <c r="P1652" s="2">
        <f>IFERROR(O1652/M1652,0)</f>
        <v>0.45555440307022088</v>
      </c>
      <c r="Q1652" s="4">
        <f>YEAR(SalesDataTable[[#This Row],[Order Date]])</f>
        <v>2026</v>
      </c>
      <c r="R1652" s="2" t="str">
        <f>"Q"&amp;ROUNDUP(MONTH(SalesDataTable[[#This Row],[Order Date]])/3,0)</f>
        <v>Q3</v>
      </c>
      <c r="S1652" s="3">
        <f>MONTH(SalesDataTable[[#This Row],[Order Date]])</f>
        <v>8</v>
      </c>
      <c r="T1652" s="2" t="str">
        <f>TEXT(SalesDataTable[[#This Row],[Order Date]],"mmm")</f>
        <v>Aug</v>
      </c>
    </row>
    <row r="1653" spans="1:20" ht="15.75" x14ac:dyDescent="0.25">
      <c r="A1653" s="9" t="s">
        <v>1108</v>
      </c>
      <c r="B1653" s="8">
        <v>46250</v>
      </c>
      <c r="C1653" s="7" t="s">
        <v>5</v>
      </c>
      <c r="D1653" s="7" t="s">
        <v>76</v>
      </c>
      <c r="E1653" s="7" t="s">
        <v>3</v>
      </c>
      <c r="F1653" s="7" t="s">
        <v>2</v>
      </c>
      <c r="G1653" s="7" t="s">
        <v>1</v>
      </c>
      <c r="H1653" s="7" t="s">
        <v>11</v>
      </c>
      <c r="I1653" s="3">
        <v>3</v>
      </c>
      <c r="J1653" s="5">
        <v>80.099999999999994</v>
      </c>
      <c r="K1653" s="6">
        <v>0</v>
      </c>
      <c r="L1653" s="5">
        <v>42.41</v>
      </c>
      <c r="M1653" s="5">
        <f>I1653*J1653*(1-K1653)</f>
        <v>240.29999999999998</v>
      </c>
      <c r="N1653" s="5">
        <f>I1653*L1653</f>
        <v>127.22999999999999</v>
      </c>
      <c r="O1653" s="5">
        <f>M1653-N1653</f>
        <v>113.07</v>
      </c>
      <c r="P1653" s="2">
        <f>IFERROR(O1653/M1653,0)</f>
        <v>0.47053682896379528</v>
      </c>
      <c r="Q1653" s="4">
        <f>YEAR(SalesDataTable[[#This Row],[Order Date]])</f>
        <v>2026</v>
      </c>
      <c r="R1653" s="2" t="str">
        <f>"Q"&amp;ROUNDUP(MONTH(SalesDataTable[[#This Row],[Order Date]])/3,0)</f>
        <v>Q3</v>
      </c>
      <c r="S1653" s="3">
        <f>MONTH(SalesDataTable[[#This Row],[Order Date]])</f>
        <v>8</v>
      </c>
      <c r="T1653" s="2" t="str">
        <f>TEXT(SalesDataTable[[#This Row],[Order Date]],"mmm")</f>
        <v>Aug</v>
      </c>
    </row>
    <row r="1654" spans="1:20" ht="15.75" x14ac:dyDescent="0.25">
      <c r="A1654" s="9" t="s">
        <v>1107</v>
      </c>
      <c r="B1654" s="8">
        <v>46250</v>
      </c>
      <c r="C1654" s="7" t="s">
        <v>15</v>
      </c>
      <c r="D1654" s="7" t="s">
        <v>14</v>
      </c>
      <c r="E1654" s="7" t="s">
        <v>18</v>
      </c>
      <c r="F1654" s="7" t="s">
        <v>2</v>
      </c>
      <c r="G1654" s="7" t="s">
        <v>1</v>
      </c>
      <c r="H1654" s="7" t="s">
        <v>11</v>
      </c>
      <c r="I1654" s="3">
        <v>6</v>
      </c>
      <c r="J1654" s="5">
        <v>83.26</v>
      </c>
      <c r="K1654" s="6">
        <v>0</v>
      </c>
      <c r="L1654" s="5">
        <v>43.8</v>
      </c>
      <c r="M1654" s="5">
        <f>I1654*J1654*(1-K1654)</f>
        <v>499.56000000000006</v>
      </c>
      <c r="N1654" s="5">
        <f>I1654*L1654</f>
        <v>262.79999999999995</v>
      </c>
      <c r="O1654" s="5">
        <f>M1654-N1654</f>
        <v>236.7600000000001</v>
      </c>
      <c r="P1654" s="2">
        <f>IFERROR(O1654/M1654,0)</f>
        <v>0.47393706461686297</v>
      </c>
      <c r="Q1654" s="4">
        <f>YEAR(SalesDataTable[[#This Row],[Order Date]])</f>
        <v>2026</v>
      </c>
      <c r="R1654" s="2" t="str">
        <f>"Q"&amp;ROUNDUP(MONTH(SalesDataTable[[#This Row],[Order Date]])/3,0)</f>
        <v>Q3</v>
      </c>
      <c r="S1654" s="3">
        <f>MONTH(SalesDataTable[[#This Row],[Order Date]])</f>
        <v>8</v>
      </c>
      <c r="T1654" s="2" t="str">
        <f>TEXT(SalesDataTable[[#This Row],[Order Date]],"mmm")</f>
        <v>Aug</v>
      </c>
    </row>
    <row r="1655" spans="1:20" ht="15.75" x14ac:dyDescent="0.25">
      <c r="A1655" s="9" t="s">
        <v>1106</v>
      </c>
      <c r="B1655" s="8">
        <v>46250</v>
      </c>
      <c r="C1655" s="7" t="s">
        <v>9</v>
      </c>
      <c r="D1655" s="7" t="s">
        <v>79</v>
      </c>
      <c r="E1655" s="7" t="s">
        <v>13</v>
      </c>
      <c r="F1655" s="7" t="s">
        <v>23</v>
      </c>
      <c r="G1655" s="7" t="s">
        <v>34</v>
      </c>
      <c r="H1655" s="7" t="s">
        <v>83</v>
      </c>
      <c r="I1655" s="3">
        <v>4</v>
      </c>
      <c r="J1655" s="5">
        <v>40.46</v>
      </c>
      <c r="K1655" s="6">
        <v>0</v>
      </c>
      <c r="L1655" s="5">
        <v>15.12</v>
      </c>
      <c r="M1655" s="5">
        <f>I1655*J1655*(1-K1655)</f>
        <v>161.84</v>
      </c>
      <c r="N1655" s="5">
        <f>I1655*L1655</f>
        <v>60.48</v>
      </c>
      <c r="O1655" s="5">
        <f>M1655-N1655</f>
        <v>101.36000000000001</v>
      </c>
      <c r="P1655" s="2">
        <f>IFERROR(O1655/M1655,0)</f>
        <v>0.62629757785467133</v>
      </c>
      <c r="Q1655" s="4">
        <f>YEAR(SalesDataTable[[#This Row],[Order Date]])</f>
        <v>2026</v>
      </c>
      <c r="R1655" s="2" t="str">
        <f>"Q"&amp;ROUNDUP(MONTH(SalesDataTable[[#This Row],[Order Date]])/3,0)</f>
        <v>Q3</v>
      </c>
      <c r="S1655" s="3">
        <f>MONTH(SalesDataTable[[#This Row],[Order Date]])</f>
        <v>8</v>
      </c>
      <c r="T1655" s="2" t="str">
        <f>TEXT(SalesDataTable[[#This Row],[Order Date]],"mmm")</f>
        <v>Aug</v>
      </c>
    </row>
    <row r="1656" spans="1:20" ht="15.75" x14ac:dyDescent="0.25">
      <c r="A1656" s="9" t="s">
        <v>1105</v>
      </c>
      <c r="B1656" s="8">
        <v>46250</v>
      </c>
      <c r="C1656" s="7" t="s">
        <v>5</v>
      </c>
      <c r="D1656" s="7" t="s">
        <v>76</v>
      </c>
      <c r="E1656" s="7" t="s">
        <v>60</v>
      </c>
      <c r="F1656" s="7" t="s">
        <v>23</v>
      </c>
      <c r="G1656" s="7" t="s">
        <v>1</v>
      </c>
      <c r="H1656" s="7" t="s">
        <v>11</v>
      </c>
      <c r="I1656" s="3">
        <v>5</v>
      </c>
      <c r="J1656" s="5">
        <v>81.55</v>
      </c>
      <c r="K1656" s="6">
        <v>0.2</v>
      </c>
      <c r="L1656" s="5">
        <v>42.09</v>
      </c>
      <c r="M1656" s="5">
        <f>I1656*J1656*(1-K1656)</f>
        <v>326.20000000000005</v>
      </c>
      <c r="N1656" s="5">
        <f>I1656*L1656</f>
        <v>210.45000000000002</v>
      </c>
      <c r="O1656" s="5">
        <f>M1656-N1656</f>
        <v>115.75000000000003</v>
      </c>
      <c r="P1656" s="2">
        <f>IFERROR(O1656/M1656,0)</f>
        <v>0.3548436541998774</v>
      </c>
      <c r="Q1656" s="4">
        <f>YEAR(SalesDataTable[[#This Row],[Order Date]])</f>
        <v>2026</v>
      </c>
      <c r="R1656" s="2" t="str">
        <f>"Q"&amp;ROUNDUP(MONTH(SalesDataTable[[#This Row],[Order Date]])/3,0)</f>
        <v>Q3</v>
      </c>
      <c r="S1656" s="3">
        <f>MONTH(SalesDataTable[[#This Row],[Order Date]])</f>
        <v>8</v>
      </c>
      <c r="T1656" s="2" t="str">
        <f>TEXT(SalesDataTable[[#This Row],[Order Date]],"mmm")</f>
        <v>Aug</v>
      </c>
    </row>
    <row r="1657" spans="1:20" ht="15.75" x14ac:dyDescent="0.25">
      <c r="A1657" s="9" t="s">
        <v>1104</v>
      </c>
      <c r="B1657" s="8">
        <v>46250</v>
      </c>
      <c r="C1657" s="7" t="s">
        <v>9</v>
      </c>
      <c r="D1657" s="7" t="s">
        <v>8</v>
      </c>
      <c r="E1657" s="7" t="s">
        <v>13</v>
      </c>
      <c r="F1657" s="7" t="s">
        <v>2</v>
      </c>
      <c r="G1657" s="7" t="s">
        <v>26</v>
      </c>
      <c r="H1657" s="7" t="s">
        <v>65</v>
      </c>
      <c r="I1657" s="3">
        <v>2</v>
      </c>
      <c r="J1657" s="5">
        <v>83.56</v>
      </c>
      <c r="K1657" s="6">
        <v>0</v>
      </c>
      <c r="L1657" s="5">
        <v>39.119999999999997</v>
      </c>
      <c r="M1657" s="5">
        <f>I1657*J1657*(1-K1657)</f>
        <v>167.12</v>
      </c>
      <c r="N1657" s="5">
        <f>I1657*L1657</f>
        <v>78.239999999999995</v>
      </c>
      <c r="O1657" s="5">
        <f>M1657-N1657</f>
        <v>88.88000000000001</v>
      </c>
      <c r="P1657" s="2">
        <f>IFERROR(O1657/M1657,0)</f>
        <v>0.53183341311632359</v>
      </c>
      <c r="Q1657" s="4">
        <f>YEAR(SalesDataTable[[#This Row],[Order Date]])</f>
        <v>2026</v>
      </c>
      <c r="R1657" s="2" t="str">
        <f>"Q"&amp;ROUNDUP(MONTH(SalesDataTable[[#This Row],[Order Date]])/3,0)</f>
        <v>Q3</v>
      </c>
      <c r="S1657" s="3">
        <f>MONTH(SalesDataTable[[#This Row],[Order Date]])</f>
        <v>8</v>
      </c>
      <c r="T1657" s="2" t="str">
        <f>TEXT(SalesDataTable[[#This Row],[Order Date]],"mmm")</f>
        <v>Aug</v>
      </c>
    </row>
    <row r="1658" spans="1:20" ht="15.75" x14ac:dyDescent="0.25">
      <c r="A1658" s="9" t="s">
        <v>1103</v>
      </c>
      <c r="B1658" s="8">
        <v>46250</v>
      </c>
      <c r="C1658" s="7" t="s">
        <v>5</v>
      </c>
      <c r="D1658" s="7" t="s">
        <v>4</v>
      </c>
      <c r="E1658" s="7" t="s">
        <v>3</v>
      </c>
      <c r="F1658" s="7" t="s">
        <v>23</v>
      </c>
      <c r="G1658" s="7" t="s">
        <v>26</v>
      </c>
      <c r="H1658" s="7" t="s">
        <v>50</v>
      </c>
      <c r="I1658" s="3">
        <v>3</v>
      </c>
      <c r="J1658" s="5">
        <v>125.75</v>
      </c>
      <c r="K1658" s="6">
        <v>0</v>
      </c>
      <c r="L1658" s="5">
        <v>62.05</v>
      </c>
      <c r="M1658" s="5">
        <f>I1658*J1658*(1-K1658)</f>
        <v>377.25</v>
      </c>
      <c r="N1658" s="5">
        <f>I1658*L1658</f>
        <v>186.14999999999998</v>
      </c>
      <c r="O1658" s="5">
        <f>M1658-N1658</f>
        <v>191.10000000000002</v>
      </c>
      <c r="P1658" s="2">
        <f>IFERROR(O1658/M1658,0)</f>
        <v>0.50656063618290259</v>
      </c>
      <c r="Q1658" s="4">
        <f>YEAR(SalesDataTable[[#This Row],[Order Date]])</f>
        <v>2026</v>
      </c>
      <c r="R1658" s="2" t="str">
        <f>"Q"&amp;ROUNDUP(MONTH(SalesDataTable[[#This Row],[Order Date]])/3,0)</f>
        <v>Q3</v>
      </c>
      <c r="S1658" s="3">
        <f>MONTH(SalesDataTable[[#This Row],[Order Date]])</f>
        <v>8</v>
      </c>
      <c r="T1658" s="2" t="str">
        <f>TEXT(SalesDataTable[[#This Row],[Order Date]],"mmm")</f>
        <v>Aug</v>
      </c>
    </row>
    <row r="1659" spans="1:20" ht="15.75" x14ac:dyDescent="0.25">
      <c r="A1659" s="9" t="s">
        <v>1102</v>
      </c>
      <c r="B1659" s="8">
        <v>46250</v>
      </c>
      <c r="C1659" s="7" t="s">
        <v>42</v>
      </c>
      <c r="D1659" s="7" t="s">
        <v>95</v>
      </c>
      <c r="E1659" s="7" t="s">
        <v>3</v>
      </c>
      <c r="F1659" s="7" t="s">
        <v>23</v>
      </c>
      <c r="G1659" s="7" t="s">
        <v>29</v>
      </c>
      <c r="H1659" s="7" t="s">
        <v>28</v>
      </c>
      <c r="I1659" s="3">
        <v>1</v>
      </c>
      <c r="J1659" s="5">
        <v>35.619999999999997</v>
      </c>
      <c r="K1659" s="6">
        <v>0.1</v>
      </c>
      <c r="L1659" s="5">
        <v>13.55</v>
      </c>
      <c r="M1659" s="5">
        <f>I1659*J1659*(1-K1659)</f>
        <v>32.058</v>
      </c>
      <c r="N1659" s="5">
        <f>I1659*L1659</f>
        <v>13.55</v>
      </c>
      <c r="O1659" s="5">
        <f>M1659-N1659</f>
        <v>18.507999999999999</v>
      </c>
      <c r="P1659" s="2">
        <f>IFERROR(O1659/M1659,0)</f>
        <v>0.57732859192713204</v>
      </c>
      <c r="Q1659" s="4">
        <f>YEAR(SalesDataTable[[#This Row],[Order Date]])</f>
        <v>2026</v>
      </c>
      <c r="R1659" s="2" t="str">
        <f>"Q"&amp;ROUNDUP(MONTH(SalesDataTable[[#This Row],[Order Date]])/3,0)</f>
        <v>Q3</v>
      </c>
      <c r="S1659" s="3">
        <f>MONTH(SalesDataTable[[#This Row],[Order Date]])</f>
        <v>8</v>
      </c>
      <c r="T1659" s="2" t="str">
        <f>TEXT(SalesDataTable[[#This Row],[Order Date]],"mmm")</f>
        <v>Aug</v>
      </c>
    </row>
    <row r="1660" spans="1:20" ht="15.75" x14ac:dyDescent="0.25">
      <c r="A1660" s="9" t="s">
        <v>1101</v>
      </c>
      <c r="B1660" s="8">
        <v>46250</v>
      </c>
      <c r="C1660" s="7" t="s">
        <v>9</v>
      </c>
      <c r="D1660" s="7" t="s">
        <v>47</v>
      </c>
      <c r="E1660" s="7" t="s">
        <v>3</v>
      </c>
      <c r="F1660" s="7" t="s">
        <v>12</v>
      </c>
      <c r="G1660" s="7" t="s">
        <v>1</v>
      </c>
      <c r="H1660" s="7" t="s">
        <v>7</v>
      </c>
      <c r="I1660" s="3">
        <v>2</v>
      </c>
      <c r="J1660" s="5">
        <v>104.02</v>
      </c>
      <c r="K1660" s="6">
        <v>0</v>
      </c>
      <c r="L1660" s="5">
        <v>50.26</v>
      </c>
      <c r="M1660" s="5">
        <f>I1660*J1660*(1-K1660)</f>
        <v>208.04</v>
      </c>
      <c r="N1660" s="5">
        <f>I1660*L1660</f>
        <v>100.52</v>
      </c>
      <c r="O1660" s="5">
        <f>M1660-N1660</f>
        <v>107.52</v>
      </c>
      <c r="P1660" s="2">
        <f>IFERROR(O1660/M1660,0)</f>
        <v>0.51682368775235532</v>
      </c>
      <c r="Q1660" s="4">
        <f>YEAR(SalesDataTable[[#This Row],[Order Date]])</f>
        <v>2026</v>
      </c>
      <c r="R1660" s="2" t="str">
        <f>"Q"&amp;ROUNDUP(MONTH(SalesDataTable[[#This Row],[Order Date]])/3,0)</f>
        <v>Q3</v>
      </c>
      <c r="S1660" s="3">
        <f>MONTH(SalesDataTable[[#This Row],[Order Date]])</f>
        <v>8</v>
      </c>
      <c r="T1660" s="2" t="str">
        <f>TEXT(SalesDataTable[[#This Row],[Order Date]],"mmm")</f>
        <v>Aug</v>
      </c>
    </row>
    <row r="1661" spans="1:20" ht="15.75" x14ac:dyDescent="0.25">
      <c r="A1661" s="9" t="s">
        <v>1100</v>
      </c>
      <c r="B1661" s="8">
        <v>46250</v>
      </c>
      <c r="C1661" s="7" t="s">
        <v>9</v>
      </c>
      <c r="D1661" s="7" t="s">
        <v>30</v>
      </c>
      <c r="E1661" s="7" t="s">
        <v>60</v>
      </c>
      <c r="F1661" s="7" t="s">
        <v>12</v>
      </c>
      <c r="G1661" s="7" t="s">
        <v>22</v>
      </c>
      <c r="H1661" s="7" t="s">
        <v>44</v>
      </c>
      <c r="I1661" s="3">
        <v>8</v>
      </c>
      <c r="J1661" s="5">
        <v>92.71</v>
      </c>
      <c r="K1661" s="6">
        <v>0.1</v>
      </c>
      <c r="L1661" s="5">
        <v>44.83</v>
      </c>
      <c r="M1661" s="5">
        <f>I1661*J1661*(1-K1661)</f>
        <v>667.51199999999994</v>
      </c>
      <c r="N1661" s="5">
        <f>I1661*L1661</f>
        <v>358.64</v>
      </c>
      <c r="O1661" s="5">
        <f>M1661-N1661</f>
        <v>308.87199999999996</v>
      </c>
      <c r="P1661" s="2">
        <f>IFERROR(O1661/M1661,0)</f>
        <v>0.46272126943036229</v>
      </c>
      <c r="Q1661" s="4">
        <f>YEAR(SalesDataTable[[#This Row],[Order Date]])</f>
        <v>2026</v>
      </c>
      <c r="R1661" s="2" t="str">
        <f>"Q"&amp;ROUNDUP(MONTH(SalesDataTable[[#This Row],[Order Date]])/3,0)</f>
        <v>Q3</v>
      </c>
      <c r="S1661" s="3">
        <f>MONTH(SalesDataTable[[#This Row],[Order Date]])</f>
        <v>8</v>
      </c>
      <c r="T1661" s="2" t="str">
        <f>TEXT(SalesDataTable[[#This Row],[Order Date]],"mmm")</f>
        <v>Aug</v>
      </c>
    </row>
    <row r="1662" spans="1:20" ht="15.75" x14ac:dyDescent="0.25">
      <c r="A1662" s="9" t="s">
        <v>1099</v>
      </c>
      <c r="B1662" s="8">
        <v>46250</v>
      </c>
      <c r="C1662" s="7" t="s">
        <v>9</v>
      </c>
      <c r="D1662" s="7" t="s">
        <v>8</v>
      </c>
      <c r="E1662" s="7" t="s">
        <v>3</v>
      </c>
      <c r="F1662" s="7" t="s">
        <v>2</v>
      </c>
      <c r="G1662" s="7" t="s">
        <v>22</v>
      </c>
      <c r="H1662" s="7" t="s">
        <v>44</v>
      </c>
      <c r="I1662" s="3">
        <v>1</v>
      </c>
      <c r="J1662" s="5">
        <v>90.58</v>
      </c>
      <c r="K1662" s="6">
        <v>0</v>
      </c>
      <c r="L1662" s="5">
        <v>44.53</v>
      </c>
      <c r="M1662" s="5">
        <f>I1662*J1662*(1-K1662)</f>
        <v>90.58</v>
      </c>
      <c r="N1662" s="5">
        <f>I1662*L1662</f>
        <v>44.53</v>
      </c>
      <c r="O1662" s="5">
        <f>M1662-N1662</f>
        <v>46.05</v>
      </c>
      <c r="P1662" s="2">
        <f>IFERROR(O1662/M1662,0)</f>
        <v>0.50839037315080593</v>
      </c>
      <c r="Q1662" s="4">
        <f>YEAR(SalesDataTable[[#This Row],[Order Date]])</f>
        <v>2026</v>
      </c>
      <c r="R1662" s="2" t="str">
        <f>"Q"&amp;ROUNDUP(MONTH(SalesDataTable[[#This Row],[Order Date]])/3,0)</f>
        <v>Q3</v>
      </c>
      <c r="S1662" s="3">
        <f>MONTH(SalesDataTable[[#This Row],[Order Date]])</f>
        <v>8</v>
      </c>
      <c r="T1662" s="2" t="str">
        <f>TEXT(SalesDataTable[[#This Row],[Order Date]],"mmm")</f>
        <v>Aug</v>
      </c>
    </row>
    <row r="1663" spans="1:20" ht="15.75" x14ac:dyDescent="0.25">
      <c r="A1663" s="9" t="s">
        <v>1098</v>
      </c>
      <c r="B1663" s="8">
        <v>46250</v>
      </c>
      <c r="C1663" s="7" t="s">
        <v>9</v>
      </c>
      <c r="D1663" s="7" t="s">
        <v>47</v>
      </c>
      <c r="E1663" s="7" t="s">
        <v>3</v>
      </c>
      <c r="F1663" s="7" t="s">
        <v>2</v>
      </c>
      <c r="G1663" s="7" t="s">
        <v>26</v>
      </c>
      <c r="H1663" s="7" t="s">
        <v>50</v>
      </c>
      <c r="I1663" s="3">
        <v>1</v>
      </c>
      <c r="J1663" s="5">
        <v>120.22</v>
      </c>
      <c r="K1663" s="6">
        <v>0</v>
      </c>
      <c r="L1663" s="5">
        <v>62.31</v>
      </c>
      <c r="M1663" s="5">
        <f>I1663*J1663*(1-K1663)</f>
        <v>120.22</v>
      </c>
      <c r="N1663" s="5">
        <f>I1663*L1663</f>
        <v>62.31</v>
      </c>
      <c r="O1663" s="5">
        <f>M1663-N1663</f>
        <v>57.91</v>
      </c>
      <c r="P1663" s="2">
        <f>IFERROR(O1663/M1663,0)</f>
        <v>0.48170021627017134</v>
      </c>
      <c r="Q1663" s="4">
        <f>YEAR(SalesDataTable[[#This Row],[Order Date]])</f>
        <v>2026</v>
      </c>
      <c r="R1663" s="2" t="str">
        <f>"Q"&amp;ROUNDUP(MONTH(SalesDataTable[[#This Row],[Order Date]])/3,0)</f>
        <v>Q3</v>
      </c>
      <c r="S1663" s="3">
        <f>MONTH(SalesDataTable[[#This Row],[Order Date]])</f>
        <v>8</v>
      </c>
      <c r="T1663" s="2" t="str">
        <f>TEXT(SalesDataTable[[#This Row],[Order Date]],"mmm")</f>
        <v>Aug</v>
      </c>
    </row>
    <row r="1664" spans="1:20" ht="15.75" x14ac:dyDescent="0.25">
      <c r="A1664" s="9" t="s">
        <v>1097</v>
      </c>
      <c r="B1664" s="8">
        <v>46250</v>
      </c>
      <c r="C1664" s="7" t="s">
        <v>5</v>
      </c>
      <c r="D1664" s="7" t="s">
        <v>66</v>
      </c>
      <c r="E1664" s="7" t="s">
        <v>13</v>
      </c>
      <c r="F1664" s="7" t="s">
        <v>2</v>
      </c>
      <c r="G1664" s="7" t="s">
        <v>29</v>
      </c>
      <c r="H1664" s="7" t="s">
        <v>28</v>
      </c>
      <c r="I1664" s="3">
        <v>3</v>
      </c>
      <c r="J1664" s="5">
        <v>36.35</v>
      </c>
      <c r="K1664" s="6">
        <v>0</v>
      </c>
      <c r="L1664" s="5">
        <v>13.42</v>
      </c>
      <c r="M1664" s="5">
        <f>I1664*J1664*(1-K1664)</f>
        <v>109.05000000000001</v>
      </c>
      <c r="N1664" s="5">
        <f>I1664*L1664</f>
        <v>40.26</v>
      </c>
      <c r="O1664" s="5">
        <f>M1664-N1664</f>
        <v>68.79000000000002</v>
      </c>
      <c r="P1664" s="2">
        <f>IFERROR(O1664/M1664,0)</f>
        <v>0.63081155433287495</v>
      </c>
      <c r="Q1664" s="4">
        <f>YEAR(SalesDataTable[[#This Row],[Order Date]])</f>
        <v>2026</v>
      </c>
      <c r="R1664" s="2" t="str">
        <f>"Q"&amp;ROUNDUP(MONTH(SalesDataTable[[#This Row],[Order Date]])/3,0)</f>
        <v>Q3</v>
      </c>
      <c r="S1664" s="3">
        <f>MONTH(SalesDataTable[[#This Row],[Order Date]])</f>
        <v>8</v>
      </c>
      <c r="T1664" s="2" t="str">
        <f>TEXT(SalesDataTable[[#This Row],[Order Date]],"mmm")</f>
        <v>Aug</v>
      </c>
    </row>
    <row r="1665" spans="1:20" ht="15.75" x14ac:dyDescent="0.25">
      <c r="A1665" s="9" t="s">
        <v>1096</v>
      </c>
      <c r="B1665" s="8">
        <v>46250</v>
      </c>
      <c r="C1665" s="7" t="s">
        <v>9</v>
      </c>
      <c r="D1665" s="7" t="s">
        <v>8</v>
      </c>
      <c r="E1665" s="7" t="s">
        <v>18</v>
      </c>
      <c r="F1665" s="7" t="s">
        <v>23</v>
      </c>
      <c r="G1665" s="7" t="s">
        <v>26</v>
      </c>
      <c r="H1665" s="7" t="s">
        <v>25</v>
      </c>
      <c r="I1665" s="3">
        <v>2</v>
      </c>
      <c r="J1665" s="5">
        <v>195.28</v>
      </c>
      <c r="K1665" s="6">
        <v>0</v>
      </c>
      <c r="L1665" s="5">
        <v>102.24</v>
      </c>
      <c r="M1665" s="5">
        <f>I1665*J1665*(1-K1665)</f>
        <v>390.56</v>
      </c>
      <c r="N1665" s="5">
        <f>I1665*L1665</f>
        <v>204.48</v>
      </c>
      <c r="O1665" s="5">
        <f>M1665-N1665</f>
        <v>186.08</v>
      </c>
      <c r="P1665" s="2">
        <f>IFERROR(O1665/M1665,0)</f>
        <v>0.4764440802949611</v>
      </c>
      <c r="Q1665" s="4">
        <f>YEAR(SalesDataTable[[#This Row],[Order Date]])</f>
        <v>2026</v>
      </c>
      <c r="R1665" s="2" t="str">
        <f>"Q"&amp;ROUNDUP(MONTH(SalesDataTable[[#This Row],[Order Date]])/3,0)</f>
        <v>Q3</v>
      </c>
      <c r="S1665" s="3">
        <f>MONTH(SalesDataTable[[#This Row],[Order Date]])</f>
        <v>8</v>
      </c>
      <c r="T1665" s="2" t="str">
        <f>TEXT(SalesDataTable[[#This Row],[Order Date]],"mmm")</f>
        <v>Aug</v>
      </c>
    </row>
    <row r="1666" spans="1:20" ht="15.75" x14ac:dyDescent="0.25">
      <c r="A1666" s="9" t="s">
        <v>1095</v>
      </c>
      <c r="B1666" s="8">
        <v>46250</v>
      </c>
      <c r="C1666" s="7" t="s">
        <v>5</v>
      </c>
      <c r="D1666" s="7" t="s">
        <v>76</v>
      </c>
      <c r="E1666" s="7" t="s">
        <v>18</v>
      </c>
      <c r="F1666" s="7" t="s">
        <v>23</v>
      </c>
      <c r="G1666" s="7" t="s">
        <v>29</v>
      </c>
      <c r="H1666" s="7" t="s">
        <v>39</v>
      </c>
      <c r="I1666" s="3">
        <v>4</v>
      </c>
      <c r="J1666" s="5">
        <v>46.05</v>
      </c>
      <c r="K1666" s="6">
        <v>0</v>
      </c>
      <c r="L1666" s="5">
        <v>18.75</v>
      </c>
      <c r="M1666" s="5">
        <f>I1666*J1666*(1-K1666)</f>
        <v>184.2</v>
      </c>
      <c r="N1666" s="5">
        <f>I1666*L1666</f>
        <v>75</v>
      </c>
      <c r="O1666" s="5">
        <f>M1666-N1666</f>
        <v>109.19999999999999</v>
      </c>
      <c r="P1666" s="2">
        <f>IFERROR(O1666/M1666,0)</f>
        <v>0.5928338762214983</v>
      </c>
      <c r="Q1666" s="4">
        <f>YEAR(SalesDataTable[[#This Row],[Order Date]])</f>
        <v>2026</v>
      </c>
      <c r="R1666" s="2" t="str">
        <f>"Q"&amp;ROUNDUP(MONTH(SalesDataTable[[#This Row],[Order Date]])/3,0)</f>
        <v>Q3</v>
      </c>
      <c r="S1666" s="3">
        <f>MONTH(SalesDataTable[[#This Row],[Order Date]])</f>
        <v>8</v>
      </c>
      <c r="T1666" s="2" t="str">
        <f>TEXT(SalesDataTable[[#This Row],[Order Date]],"mmm")</f>
        <v>Aug</v>
      </c>
    </row>
    <row r="1667" spans="1:20" ht="15.75" x14ac:dyDescent="0.25">
      <c r="A1667" s="9" t="s">
        <v>1094</v>
      </c>
      <c r="B1667" s="8">
        <v>46250</v>
      </c>
      <c r="C1667" s="7" t="s">
        <v>42</v>
      </c>
      <c r="D1667" s="7" t="s">
        <v>95</v>
      </c>
      <c r="E1667" s="7" t="s">
        <v>13</v>
      </c>
      <c r="F1667" s="7" t="s">
        <v>23</v>
      </c>
      <c r="G1667" s="7" t="s">
        <v>26</v>
      </c>
      <c r="H1667" s="7" t="s">
        <v>65</v>
      </c>
      <c r="I1667" s="3">
        <v>1</v>
      </c>
      <c r="J1667" s="5">
        <v>81.040000000000006</v>
      </c>
      <c r="K1667" s="6">
        <v>0.1</v>
      </c>
      <c r="L1667" s="5">
        <v>39.29</v>
      </c>
      <c r="M1667" s="5">
        <f>I1667*J1667*(1-K1667)</f>
        <v>72.936000000000007</v>
      </c>
      <c r="N1667" s="5">
        <f>I1667*L1667</f>
        <v>39.29</v>
      </c>
      <c r="O1667" s="5">
        <f>M1667-N1667</f>
        <v>33.646000000000008</v>
      </c>
      <c r="P1667" s="2">
        <f>IFERROR(O1667/M1667,0)</f>
        <v>0.46130854447735009</v>
      </c>
      <c r="Q1667" s="4">
        <f>YEAR(SalesDataTable[[#This Row],[Order Date]])</f>
        <v>2026</v>
      </c>
      <c r="R1667" s="2" t="str">
        <f>"Q"&amp;ROUNDUP(MONTH(SalesDataTable[[#This Row],[Order Date]])/3,0)</f>
        <v>Q3</v>
      </c>
      <c r="S1667" s="3">
        <f>MONTH(SalesDataTable[[#This Row],[Order Date]])</f>
        <v>8</v>
      </c>
      <c r="T1667" s="2" t="str">
        <f>TEXT(SalesDataTable[[#This Row],[Order Date]],"mmm")</f>
        <v>Aug</v>
      </c>
    </row>
    <row r="1668" spans="1:20" ht="15.75" x14ac:dyDescent="0.25">
      <c r="A1668" s="9" t="s">
        <v>1093</v>
      </c>
      <c r="B1668" s="8">
        <v>46250</v>
      </c>
      <c r="C1668" s="7" t="s">
        <v>42</v>
      </c>
      <c r="D1668" s="7" t="s">
        <v>41</v>
      </c>
      <c r="E1668" s="7" t="s">
        <v>13</v>
      </c>
      <c r="F1668" s="7" t="s">
        <v>12</v>
      </c>
      <c r="G1668" s="7" t="s">
        <v>26</v>
      </c>
      <c r="H1668" s="7" t="s">
        <v>25</v>
      </c>
      <c r="I1668" s="3">
        <v>1</v>
      </c>
      <c r="J1668" s="5">
        <v>191.12</v>
      </c>
      <c r="K1668" s="6">
        <v>0.05</v>
      </c>
      <c r="L1668" s="5">
        <v>106.14</v>
      </c>
      <c r="M1668" s="5">
        <f>I1668*J1668*(1-K1668)</f>
        <v>181.56399999999999</v>
      </c>
      <c r="N1668" s="5">
        <f>I1668*L1668</f>
        <v>106.14</v>
      </c>
      <c r="O1668" s="5">
        <f>M1668-N1668</f>
        <v>75.423999999999992</v>
      </c>
      <c r="P1668" s="2">
        <f>IFERROR(O1668/M1668,0)</f>
        <v>0.41541274702033443</v>
      </c>
      <c r="Q1668" s="4">
        <f>YEAR(SalesDataTable[[#This Row],[Order Date]])</f>
        <v>2026</v>
      </c>
      <c r="R1668" s="2" t="str">
        <f>"Q"&amp;ROUNDUP(MONTH(SalesDataTable[[#This Row],[Order Date]])/3,0)</f>
        <v>Q3</v>
      </c>
      <c r="S1668" s="3">
        <f>MONTH(SalesDataTable[[#This Row],[Order Date]])</f>
        <v>8</v>
      </c>
      <c r="T1668" s="2" t="str">
        <f>TEXT(SalesDataTable[[#This Row],[Order Date]],"mmm")</f>
        <v>Aug</v>
      </c>
    </row>
    <row r="1669" spans="1:20" ht="15.75" x14ac:dyDescent="0.25">
      <c r="A1669" s="9" t="s">
        <v>1092</v>
      </c>
      <c r="B1669" s="8">
        <v>46250</v>
      </c>
      <c r="C1669" s="7" t="s">
        <v>42</v>
      </c>
      <c r="D1669" s="7" t="s">
        <v>41</v>
      </c>
      <c r="E1669" s="7" t="s">
        <v>3</v>
      </c>
      <c r="F1669" s="7" t="s">
        <v>2</v>
      </c>
      <c r="G1669" s="7" t="s">
        <v>22</v>
      </c>
      <c r="H1669" s="7" t="s">
        <v>92</v>
      </c>
      <c r="I1669" s="3">
        <v>1</v>
      </c>
      <c r="J1669" s="5">
        <v>156.19</v>
      </c>
      <c r="K1669" s="6">
        <v>0</v>
      </c>
      <c r="L1669" s="5">
        <v>79.239999999999995</v>
      </c>
      <c r="M1669" s="5">
        <f>I1669*J1669*(1-K1669)</f>
        <v>156.19</v>
      </c>
      <c r="N1669" s="5">
        <f>I1669*L1669</f>
        <v>79.239999999999995</v>
      </c>
      <c r="O1669" s="5">
        <f>M1669-N1669</f>
        <v>76.95</v>
      </c>
      <c r="P1669" s="2">
        <f>IFERROR(O1669/M1669,0)</f>
        <v>0.49266918496702738</v>
      </c>
      <c r="Q1669" s="4">
        <f>YEAR(SalesDataTable[[#This Row],[Order Date]])</f>
        <v>2026</v>
      </c>
      <c r="R1669" s="2" t="str">
        <f>"Q"&amp;ROUNDUP(MONTH(SalesDataTable[[#This Row],[Order Date]])/3,0)</f>
        <v>Q3</v>
      </c>
      <c r="S1669" s="3">
        <f>MONTH(SalesDataTable[[#This Row],[Order Date]])</f>
        <v>8</v>
      </c>
      <c r="T1669" s="2" t="str">
        <f>TEXT(SalesDataTable[[#This Row],[Order Date]],"mmm")</f>
        <v>Aug</v>
      </c>
    </row>
    <row r="1670" spans="1:20" ht="15.75" x14ac:dyDescent="0.25">
      <c r="A1670" s="9" t="s">
        <v>1091</v>
      </c>
      <c r="B1670" s="8">
        <v>46251</v>
      </c>
      <c r="C1670" s="7" t="s">
        <v>9</v>
      </c>
      <c r="D1670" s="7" t="s">
        <v>45</v>
      </c>
      <c r="E1670" s="7" t="s">
        <v>3</v>
      </c>
      <c r="F1670" s="7" t="s">
        <v>23</v>
      </c>
      <c r="G1670" s="7" t="s">
        <v>29</v>
      </c>
      <c r="H1670" s="7" t="s">
        <v>28</v>
      </c>
      <c r="I1670" s="3">
        <v>4</v>
      </c>
      <c r="J1670" s="5">
        <v>36.93</v>
      </c>
      <c r="K1670" s="6">
        <v>0</v>
      </c>
      <c r="L1670" s="5">
        <v>13.36</v>
      </c>
      <c r="M1670" s="5">
        <f>I1670*J1670*(1-K1670)</f>
        <v>147.72</v>
      </c>
      <c r="N1670" s="5">
        <f>I1670*L1670</f>
        <v>53.44</v>
      </c>
      <c r="O1670" s="5">
        <f>M1670-N1670</f>
        <v>94.28</v>
      </c>
      <c r="P1670" s="2">
        <f>IFERROR(O1670/M1670,0)</f>
        <v>0.63823449769834828</v>
      </c>
      <c r="Q1670" s="4">
        <f>YEAR(SalesDataTable[[#This Row],[Order Date]])</f>
        <v>2026</v>
      </c>
      <c r="R1670" s="2" t="str">
        <f>"Q"&amp;ROUNDUP(MONTH(SalesDataTable[[#This Row],[Order Date]])/3,0)</f>
        <v>Q3</v>
      </c>
      <c r="S1670" s="3">
        <f>MONTH(SalesDataTable[[#This Row],[Order Date]])</f>
        <v>8</v>
      </c>
      <c r="T1670" s="2" t="str">
        <f>TEXT(SalesDataTable[[#This Row],[Order Date]],"mmm")</f>
        <v>Aug</v>
      </c>
    </row>
    <row r="1671" spans="1:20" ht="15.75" x14ac:dyDescent="0.25">
      <c r="A1671" s="9" t="s">
        <v>1090</v>
      </c>
      <c r="B1671" s="8">
        <v>46251</v>
      </c>
      <c r="C1671" s="7" t="s">
        <v>9</v>
      </c>
      <c r="D1671" s="7" t="s">
        <v>8</v>
      </c>
      <c r="E1671" s="7" t="s">
        <v>13</v>
      </c>
      <c r="F1671" s="7" t="s">
        <v>23</v>
      </c>
      <c r="G1671" s="7" t="s">
        <v>1</v>
      </c>
      <c r="H1671" s="7" t="s">
        <v>7</v>
      </c>
      <c r="I1671" s="3">
        <v>3</v>
      </c>
      <c r="J1671" s="5">
        <v>104.96</v>
      </c>
      <c r="K1671" s="6">
        <v>0.05</v>
      </c>
      <c r="L1671" s="5">
        <v>51.66</v>
      </c>
      <c r="M1671" s="5">
        <f>I1671*J1671*(1-K1671)</f>
        <v>299.13599999999997</v>
      </c>
      <c r="N1671" s="5">
        <f>I1671*L1671</f>
        <v>154.97999999999999</v>
      </c>
      <c r="O1671" s="5">
        <f>M1671-N1671</f>
        <v>144.15599999999998</v>
      </c>
      <c r="P1671" s="2">
        <f>IFERROR(O1671/M1671,0)</f>
        <v>0.48190789473684209</v>
      </c>
      <c r="Q1671" s="4">
        <f>YEAR(SalesDataTable[[#This Row],[Order Date]])</f>
        <v>2026</v>
      </c>
      <c r="R1671" s="2" t="str">
        <f>"Q"&amp;ROUNDUP(MONTH(SalesDataTable[[#This Row],[Order Date]])/3,0)</f>
        <v>Q3</v>
      </c>
      <c r="S1671" s="3">
        <f>MONTH(SalesDataTable[[#This Row],[Order Date]])</f>
        <v>8</v>
      </c>
      <c r="T1671" s="2" t="str">
        <f>TEXT(SalesDataTable[[#This Row],[Order Date]],"mmm")</f>
        <v>Aug</v>
      </c>
    </row>
    <row r="1672" spans="1:20" ht="15.75" x14ac:dyDescent="0.25">
      <c r="A1672" s="9" t="s">
        <v>1089</v>
      </c>
      <c r="B1672" s="8">
        <v>46251</v>
      </c>
      <c r="C1672" s="7" t="s">
        <v>9</v>
      </c>
      <c r="D1672" s="7" t="s">
        <v>79</v>
      </c>
      <c r="E1672" s="7" t="s">
        <v>18</v>
      </c>
      <c r="F1672" s="7" t="s">
        <v>2</v>
      </c>
      <c r="G1672" s="7" t="s">
        <v>29</v>
      </c>
      <c r="H1672" s="7" t="s">
        <v>88</v>
      </c>
      <c r="I1672" s="3">
        <v>3</v>
      </c>
      <c r="J1672" s="5">
        <v>168.51</v>
      </c>
      <c r="K1672" s="6">
        <v>0</v>
      </c>
      <c r="L1672" s="5">
        <v>85.34</v>
      </c>
      <c r="M1672" s="5">
        <f>I1672*J1672*(1-K1672)</f>
        <v>505.53</v>
      </c>
      <c r="N1672" s="5">
        <f>I1672*L1672</f>
        <v>256.02</v>
      </c>
      <c r="O1672" s="5">
        <f>M1672-N1672</f>
        <v>249.51</v>
      </c>
      <c r="P1672" s="2">
        <f>IFERROR(O1672/M1672,0)</f>
        <v>0.49356121298439265</v>
      </c>
      <c r="Q1672" s="4">
        <f>YEAR(SalesDataTable[[#This Row],[Order Date]])</f>
        <v>2026</v>
      </c>
      <c r="R1672" s="2" t="str">
        <f>"Q"&amp;ROUNDUP(MONTH(SalesDataTable[[#This Row],[Order Date]])/3,0)</f>
        <v>Q3</v>
      </c>
      <c r="S1672" s="3">
        <f>MONTH(SalesDataTable[[#This Row],[Order Date]])</f>
        <v>8</v>
      </c>
      <c r="T1672" s="2" t="str">
        <f>TEXT(SalesDataTable[[#This Row],[Order Date]],"mmm")</f>
        <v>Aug</v>
      </c>
    </row>
    <row r="1673" spans="1:20" ht="15.75" x14ac:dyDescent="0.25">
      <c r="A1673" s="9" t="s">
        <v>1088</v>
      </c>
      <c r="B1673" s="8">
        <v>46251</v>
      </c>
      <c r="C1673" s="7" t="s">
        <v>9</v>
      </c>
      <c r="D1673" s="7" t="s">
        <v>8</v>
      </c>
      <c r="E1673" s="7" t="s">
        <v>13</v>
      </c>
      <c r="F1673" s="7" t="s">
        <v>2</v>
      </c>
      <c r="G1673" s="7" t="s">
        <v>29</v>
      </c>
      <c r="H1673" s="7" t="s">
        <v>39</v>
      </c>
      <c r="I1673" s="3">
        <v>1</v>
      </c>
      <c r="J1673" s="5">
        <v>46.44</v>
      </c>
      <c r="K1673" s="6">
        <v>0.05</v>
      </c>
      <c r="L1673" s="5">
        <v>18.59</v>
      </c>
      <c r="M1673" s="5">
        <f>I1673*J1673*(1-K1673)</f>
        <v>44.117999999999995</v>
      </c>
      <c r="N1673" s="5">
        <f>I1673*L1673</f>
        <v>18.59</v>
      </c>
      <c r="O1673" s="5">
        <f>M1673-N1673</f>
        <v>25.527999999999995</v>
      </c>
      <c r="P1673" s="2">
        <f>IFERROR(O1673/M1673,0)</f>
        <v>0.57863003762636556</v>
      </c>
      <c r="Q1673" s="4">
        <f>YEAR(SalesDataTable[[#This Row],[Order Date]])</f>
        <v>2026</v>
      </c>
      <c r="R1673" s="2" t="str">
        <f>"Q"&amp;ROUNDUP(MONTH(SalesDataTable[[#This Row],[Order Date]])/3,0)</f>
        <v>Q3</v>
      </c>
      <c r="S1673" s="3">
        <f>MONTH(SalesDataTable[[#This Row],[Order Date]])</f>
        <v>8</v>
      </c>
      <c r="T1673" s="2" t="str">
        <f>TEXT(SalesDataTable[[#This Row],[Order Date]],"mmm")</f>
        <v>Aug</v>
      </c>
    </row>
    <row r="1674" spans="1:20" ht="15.75" x14ac:dyDescent="0.25">
      <c r="A1674" s="9" t="s">
        <v>1087</v>
      </c>
      <c r="B1674" s="8">
        <v>46251</v>
      </c>
      <c r="C1674" s="7" t="s">
        <v>42</v>
      </c>
      <c r="D1674" s="7" t="s">
        <v>95</v>
      </c>
      <c r="E1674" s="7" t="s">
        <v>3</v>
      </c>
      <c r="F1674" s="7" t="s">
        <v>2</v>
      </c>
      <c r="G1674" s="7" t="s">
        <v>22</v>
      </c>
      <c r="H1674" s="7" t="s">
        <v>21</v>
      </c>
      <c r="I1674" s="3">
        <v>1</v>
      </c>
      <c r="J1674" s="5">
        <v>69.900000000000006</v>
      </c>
      <c r="K1674" s="6">
        <v>0.1</v>
      </c>
      <c r="L1674" s="5">
        <v>31.43</v>
      </c>
      <c r="M1674" s="5">
        <f>I1674*J1674*(1-K1674)</f>
        <v>62.910000000000004</v>
      </c>
      <c r="N1674" s="5">
        <f>I1674*L1674</f>
        <v>31.43</v>
      </c>
      <c r="O1674" s="5">
        <f>M1674-N1674</f>
        <v>31.480000000000004</v>
      </c>
      <c r="P1674" s="2">
        <f>IFERROR(O1674/M1674,0)</f>
        <v>0.50039739310125575</v>
      </c>
      <c r="Q1674" s="4">
        <f>YEAR(SalesDataTable[[#This Row],[Order Date]])</f>
        <v>2026</v>
      </c>
      <c r="R1674" s="2" t="str">
        <f>"Q"&amp;ROUNDUP(MONTH(SalesDataTable[[#This Row],[Order Date]])/3,0)</f>
        <v>Q3</v>
      </c>
      <c r="S1674" s="3">
        <f>MONTH(SalesDataTable[[#This Row],[Order Date]])</f>
        <v>8</v>
      </c>
      <c r="T1674" s="2" t="str">
        <f>TEXT(SalesDataTable[[#This Row],[Order Date]],"mmm")</f>
        <v>Aug</v>
      </c>
    </row>
    <row r="1675" spans="1:20" ht="15.75" x14ac:dyDescent="0.25">
      <c r="A1675" s="9" t="s">
        <v>1086</v>
      </c>
      <c r="B1675" s="8">
        <v>46252</v>
      </c>
      <c r="C1675" s="7" t="s">
        <v>15</v>
      </c>
      <c r="D1675" s="7" t="s">
        <v>19</v>
      </c>
      <c r="E1675" s="7" t="s">
        <v>3</v>
      </c>
      <c r="F1675" s="7" t="s">
        <v>2</v>
      </c>
      <c r="G1675" s="7" t="s">
        <v>1</v>
      </c>
      <c r="H1675" s="7" t="s">
        <v>17</v>
      </c>
      <c r="I1675" s="3">
        <v>2</v>
      </c>
      <c r="J1675" s="5">
        <v>39.83</v>
      </c>
      <c r="K1675" s="6">
        <v>0</v>
      </c>
      <c r="L1675" s="5">
        <v>17.18</v>
      </c>
      <c r="M1675" s="5">
        <f>I1675*J1675*(1-K1675)</f>
        <v>79.66</v>
      </c>
      <c r="N1675" s="5">
        <f>I1675*L1675</f>
        <v>34.36</v>
      </c>
      <c r="O1675" s="5">
        <f>M1675-N1675</f>
        <v>45.3</v>
      </c>
      <c r="P1675" s="2">
        <f>IFERROR(O1675/M1675,0)</f>
        <v>0.56866683404468987</v>
      </c>
      <c r="Q1675" s="4">
        <f>YEAR(SalesDataTable[[#This Row],[Order Date]])</f>
        <v>2026</v>
      </c>
      <c r="R1675" s="2" t="str">
        <f>"Q"&amp;ROUNDUP(MONTH(SalesDataTable[[#This Row],[Order Date]])/3,0)</f>
        <v>Q3</v>
      </c>
      <c r="S1675" s="3">
        <f>MONTH(SalesDataTable[[#This Row],[Order Date]])</f>
        <v>8</v>
      </c>
      <c r="T1675" s="2" t="str">
        <f>TEXT(SalesDataTable[[#This Row],[Order Date]],"mmm")</f>
        <v>Aug</v>
      </c>
    </row>
    <row r="1676" spans="1:20" ht="15.75" x14ac:dyDescent="0.25">
      <c r="A1676" s="9" t="s">
        <v>1085</v>
      </c>
      <c r="B1676" s="8">
        <v>46252</v>
      </c>
      <c r="C1676" s="7" t="s">
        <v>42</v>
      </c>
      <c r="D1676" s="7" t="s">
        <v>119</v>
      </c>
      <c r="E1676" s="7" t="s">
        <v>3</v>
      </c>
      <c r="F1676" s="7" t="s">
        <v>2</v>
      </c>
      <c r="G1676" s="7" t="s">
        <v>29</v>
      </c>
      <c r="H1676" s="7" t="s">
        <v>28</v>
      </c>
      <c r="I1676" s="3">
        <v>2</v>
      </c>
      <c r="J1676" s="5">
        <v>36.020000000000003</v>
      </c>
      <c r="K1676" s="6">
        <v>0</v>
      </c>
      <c r="L1676" s="5">
        <v>13.87</v>
      </c>
      <c r="M1676" s="5">
        <f>I1676*J1676*(1-K1676)</f>
        <v>72.040000000000006</v>
      </c>
      <c r="N1676" s="5">
        <f>I1676*L1676</f>
        <v>27.74</v>
      </c>
      <c r="O1676" s="5">
        <f>M1676-N1676</f>
        <v>44.300000000000011</v>
      </c>
      <c r="P1676" s="2">
        <f>IFERROR(O1676/M1676,0)</f>
        <v>0.61493614658523055</v>
      </c>
      <c r="Q1676" s="4">
        <f>YEAR(SalesDataTable[[#This Row],[Order Date]])</f>
        <v>2026</v>
      </c>
      <c r="R1676" s="2" t="str">
        <f>"Q"&amp;ROUNDUP(MONTH(SalesDataTable[[#This Row],[Order Date]])/3,0)</f>
        <v>Q3</v>
      </c>
      <c r="S1676" s="3">
        <f>MONTH(SalesDataTable[[#This Row],[Order Date]])</f>
        <v>8</v>
      </c>
      <c r="T1676" s="2" t="str">
        <f>TEXT(SalesDataTable[[#This Row],[Order Date]],"mmm")</f>
        <v>Aug</v>
      </c>
    </row>
    <row r="1677" spans="1:20" ht="15.75" x14ac:dyDescent="0.25">
      <c r="A1677" s="9" t="s">
        <v>1084</v>
      </c>
      <c r="B1677" s="8">
        <v>46252</v>
      </c>
      <c r="C1677" s="7" t="s">
        <v>42</v>
      </c>
      <c r="D1677" s="7" t="s">
        <v>41</v>
      </c>
      <c r="E1677" s="7" t="s">
        <v>18</v>
      </c>
      <c r="F1677" s="7" t="s">
        <v>12</v>
      </c>
      <c r="G1677" s="7" t="s">
        <v>34</v>
      </c>
      <c r="H1677" s="7" t="s">
        <v>121</v>
      </c>
      <c r="I1677" s="3">
        <v>3</v>
      </c>
      <c r="J1677" s="5">
        <v>125.31</v>
      </c>
      <c r="K1677" s="6">
        <v>0</v>
      </c>
      <c r="L1677" s="5">
        <v>67.64</v>
      </c>
      <c r="M1677" s="5">
        <f>I1677*J1677*(1-K1677)</f>
        <v>375.93</v>
      </c>
      <c r="N1677" s="5">
        <f>I1677*L1677</f>
        <v>202.92000000000002</v>
      </c>
      <c r="O1677" s="5">
        <f>M1677-N1677</f>
        <v>173.01</v>
      </c>
      <c r="P1677" s="2">
        <f>IFERROR(O1677/M1677,0)</f>
        <v>0.46021865772883247</v>
      </c>
      <c r="Q1677" s="4">
        <f>YEAR(SalesDataTable[[#This Row],[Order Date]])</f>
        <v>2026</v>
      </c>
      <c r="R1677" s="2" t="str">
        <f>"Q"&amp;ROUNDUP(MONTH(SalesDataTable[[#This Row],[Order Date]])/3,0)</f>
        <v>Q3</v>
      </c>
      <c r="S1677" s="3">
        <f>MONTH(SalesDataTable[[#This Row],[Order Date]])</f>
        <v>8</v>
      </c>
      <c r="T1677" s="2" t="str">
        <f>TEXT(SalesDataTable[[#This Row],[Order Date]],"mmm")</f>
        <v>Aug</v>
      </c>
    </row>
    <row r="1678" spans="1:20" ht="15.75" x14ac:dyDescent="0.25">
      <c r="A1678" s="9" t="s">
        <v>1083</v>
      </c>
      <c r="B1678" s="8">
        <v>46252</v>
      </c>
      <c r="C1678" s="7" t="s">
        <v>9</v>
      </c>
      <c r="D1678" s="7" t="s">
        <v>8</v>
      </c>
      <c r="E1678" s="7" t="s">
        <v>3</v>
      </c>
      <c r="F1678" s="7" t="s">
        <v>23</v>
      </c>
      <c r="G1678" s="7" t="s">
        <v>22</v>
      </c>
      <c r="H1678" s="7" t="s">
        <v>44</v>
      </c>
      <c r="I1678" s="3">
        <v>3</v>
      </c>
      <c r="J1678" s="5">
        <v>92.5</v>
      </c>
      <c r="K1678" s="6">
        <v>0.1</v>
      </c>
      <c r="L1678" s="5">
        <v>46.38</v>
      </c>
      <c r="M1678" s="5">
        <f>I1678*J1678*(1-K1678)</f>
        <v>249.75</v>
      </c>
      <c r="N1678" s="5">
        <f>I1678*L1678</f>
        <v>139.14000000000001</v>
      </c>
      <c r="O1678" s="5">
        <f>M1678-N1678</f>
        <v>110.60999999999999</v>
      </c>
      <c r="P1678" s="2">
        <f>IFERROR(O1678/M1678,0)</f>
        <v>0.4428828828828828</v>
      </c>
      <c r="Q1678" s="4">
        <f>YEAR(SalesDataTable[[#This Row],[Order Date]])</f>
        <v>2026</v>
      </c>
      <c r="R1678" s="2" t="str">
        <f>"Q"&amp;ROUNDUP(MONTH(SalesDataTable[[#This Row],[Order Date]])/3,0)</f>
        <v>Q3</v>
      </c>
      <c r="S1678" s="3">
        <f>MONTH(SalesDataTable[[#This Row],[Order Date]])</f>
        <v>8</v>
      </c>
      <c r="T1678" s="2" t="str">
        <f>TEXT(SalesDataTable[[#This Row],[Order Date]],"mmm")</f>
        <v>Aug</v>
      </c>
    </row>
    <row r="1679" spans="1:20" ht="15.75" x14ac:dyDescent="0.25">
      <c r="A1679" s="9" t="s">
        <v>1082</v>
      </c>
      <c r="B1679" s="8">
        <v>46252</v>
      </c>
      <c r="C1679" s="7" t="s">
        <v>9</v>
      </c>
      <c r="D1679" s="7" t="s">
        <v>79</v>
      </c>
      <c r="E1679" s="7" t="s">
        <v>60</v>
      </c>
      <c r="F1679" s="7" t="s">
        <v>12</v>
      </c>
      <c r="G1679" s="7" t="s">
        <v>1</v>
      </c>
      <c r="H1679" s="7" t="s">
        <v>7</v>
      </c>
      <c r="I1679" s="3">
        <v>5</v>
      </c>
      <c r="J1679" s="5">
        <v>100.48</v>
      </c>
      <c r="K1679" s="6">
        <v>0.1</v>
      </c>
      <c r="L1679" s="5">
        <v>49.67</v>
      </c>
      <c r="M1679" s="5">
        <f>I1679*J1679*(1-K1679)</f>
        <v>452.16</v>
      </c>
      <c r="N1679" s="5">
        <f>I1679*L1679</f>
        <v>248.35000000000002</v>
      </c>
      <c r="O1679" s="5">
        <f>M1679-N1679</f>
        <v>203.81</v>
      </c>
      <c r="P1679" s="2">
        <f>IFERROR(O1679/M1679,0)</f>
        <v>0.45074752300070769</v>
      </c>
      <c r="Q1679" s="4">
        <f>YEAR(SalesDataTable[[#This Row],[Order Date]])</f>
        <v>2026</v>
      </c>
      <c r="R1679" s="2" t="str">
        <f>"Q"&amp;ROUNDUP(MONTH(SalesDataTable[[#This Row],[Order Date]])/3,0)</f>
        <v>Q3</v>
      </c>
      <c r="S1679" s="3">
        <f>MONTH(SalesDataTable[[#This Row],[Order Date]])</f>
        <v>8</v>
      </c>
      <c r="T1679" s="2" t="str">
        <f>TEXT(SalesDataTable[[#This Row],[Order Date]],"mmm")</f>
        <v>Aug</v>
      </c>
    </row>
    <row r="1680" spans="1:20" ht="15.75" x14ac:dyDescent="0.25">
      <c r="A1680" s="9" t="s">
        <v>1081</v>
      </c>
      <c r="B1680" s="8">
        <v>46252</v>
      </c>
      <c r="C1680" s="7" t="s">
        <v>42</v>
      </c>
      <c r="D1680" s="7" t="s">
        <v>41</v>
      </c>
      <c r="E1680" s="7" t="s">
        <v>18</v>
      </c>
      <c r="F1680" s="7" t="s">
        <v>2</v>
      </c>
      <c r="G1680" s="7" t="s">
        <v>26</v>
      </c>
      <c r="H1680" s="7" t="s">
        <v>65</v>
      </c>
      <c r="I1680" s="3">
        <v>2</v>
      </c>
      <c r="J1680" s="5">
        <v>79.78</v>
      </c>
      <c r="K1680" s="6">
        <v>0</v>
      </c>
      <c r="L1680" s="5">
        <v>38.770000000000003</v>
      </c>
      <c r="M1680" s="5">
        <f>I1680*J1680*(1-K1680)</f>
        <v>159.56</v>
      </c>
      <c r="N1680" s="5">
        <f>I1680*L1680</f>
        <v>77.540000000000006</v>
      </c>
      <c r="O1680" s="5">
        <f>M1680-N1680</f>
        <v>82.02</v>
      </c>
      <c r="P1680" s="2">
        <f>IFERROR(O1680/M1680,0)</f>
        <v>0.51403860616695907</v>
      </c>
      <c r="Q1680" s="4">
        <f>YEAR(SalesDataTable[[#This Row],[Order Date]])</f>
        <v>2026</v>
      </c>
      <c r="R1680" s="2" t="str">
        <f>"Q"&amp;ROUNDUP(MONTH(SalesDataTable[[#This Row],[Order Date]])/3,0)</f>
        <v>Q3</v>
      </c>
      <c r="S1680" s="3">
        <f>MONTH(SalesDataTable[[#This Row],[Order Date]])</f>
        <v>8</v>
      </c>
      <c r="T1680" s="2" t="str">
        <f>TEXT(SalesDataTable[[#This Row],[Order Date]],"mmm")</f>
        <v>Aug</v>
      </c>
    </row>
    <row r="1681" spans="1:20" ht="15.75" x14ac:dyDescent="0.25">
      <c r="A1681" s="9" t="s">
        <v>1080</v>
      </c>
      <c r="B1681" s="8">
        <v>46252</v>
      </c>
      <c r="C1681" s="7" t="s">
        <v>5</v>
      </c>
      <c r="D1681" s="7" t="s">
        <v>4</v>
      </c>
      <c r="E1681" s="7" t="s">
        <v>60</v>
      </c>
      <c r="F1681" s="7" t="s">
        <v>12</v>
      </c>
      <c r="G1681" s="7" t="s">
        <v>22</v>
      </c>
      <c r="H1681" s="7" t="s">
        <v>37</v>
      </c>
      <c r="I1681" s="3">
        <v>4</v>
      </c>
      <c r="J1681" s="5">
        <v>144.44</v>
      </c>
      <c r="K1681" s="6">
        <v>0.1</v>
      </c>
      <c r="L1681" s="5">
        <v>77.66</v>
      </c>
      <c r="M1681" s="5">
        <f>I1681*J1681*(1-K1681)</f>
        <v>519.98400000000004</v>
      </c>
      <c r="N1681" s="5">
        <f>I1681*L1681</f>
        <v>310.64</v>
      </c>
      <c r="O1681" s="5">
        <f>M1681-N1681</f>
        <v>209.34400000000005</v>
      </c>
      <c r="P1681" s="2">
        <f>IFERROR(O1681/M1681,0)</f>
        <v>0.4025970029847073</v>
      </c>
      <c r="Q1681" s="4">
        <f>YEAR(SalesDataTable[[#This Row],[Order Date]])</f>
        <v>2026</v>
      </c>
      <c r="R1681" s="2" t="str">
        <f>"Q"&amp;ROUNDUP(MONTH(SalesDataTable[[#This Row],[Order Date]])/3,0)</f>
        <v>Q3</v>
      </c>
      <c r="S1681" s="3">
        <f>MONTH(SalesDataTable[[#This Row],[Order Date]])</f>
        <v>8</v>
      </c>
      <c r="T1681" s="2" t="str">
        <f>TEXT(SalesDataTable[[#This Row],[Order Date]],"mmm")</f>
        <v>Aug</v>
      </c>
    </row>
    <row r="1682" spans="1:20" ht="15.75" x14ac:dyDescent="0.25">
      <c r="A1682" s="9" t="s">
        <v>1079</v>
      </c>
      <c r="B1682" s="8">
        <v>46253</v>
      </c>
      <c r="C1682" s="7" t="s">
        <v>9</v>
      </c>
      <c r="D1682" s="7" t="s">
        <v>79</v>
      </c>
      <c r="E1682" s="7" t="s">
        <v>3</v>
      </c>
      <c r="F1682" s="7" t="s">
        <v>23</v>
      </c>
      <c r="G1682" s="7" t="s">
        <v>22</v>
      </c>
      <c r="H1682" s="7" t="s">
        <v>92</v>
      </c>
      <c r="I1682" s="3">
        <v>3</v>
      </c>
      <c r="J1682" s="5">
        <v>157.41999999999999</v>
      </c>
      <c r="K1682" s="6">
        <v>0</v>
      </c>
      <c r="L1682" s="5">
        <v>77.989999999999995</v>
      </c>
      <c r="M1682" s="5">
        <f>I1682*J1682*(1-K1682)</f>
        <v>472.26</v>
      </c>
      <c r="N1682" s="5">
        <f>I1682*L1682</f>
        <v>233.96999999999997</v>
      </c>
      <c r="O1682" s="5">
        <f>M1682-N1682</f>
        <v>238.29000000000002</v>
      </c>
      <c r="P1682" s="2">
        <f>IFERROR(O1682/M1682,0)</f>
        <v>0.5045737517469191</v>
      </c>
      <c r="Q1682" s="4">
        <f>YEAR(SalesDataTable[[#This Row],[Order Date]])</f>
        <v>2026</v>
      </c>
      <c r="R1682" s="2" t="str">
        <f>"Q"&amp;ROUNDUP(MONTH(SalesDataTable[[#This Row],[Order Date]])/3,0)</f>
        <v>Q3</v>
      </c>
      <c r="S1682" s="3">
        <f>MONTH(SalesDataTable[[#This Row],[Order Date]])</f>
        <v>8</v>
      </c>
      <c r="T1682" s="2" t="str">
        <f>TEXT(SalesDataTable[[#This Row],[Order Date]],"mmm")</f>
        <v>Aug</v>
      </c>
    </row>
    <row r="1683" spans="1:20" ht="15.75" x14ac:dyDescent="0.25">
      <c r="A1683" s="9" t="s">
        <v>1078</v>
      </c>
      <c r="B1683" s="8">
        <v>46253</v>
      </c>
      <c r="C1683" s="7" t="s">
        <v>9</v>
      </c>
      <c r="D1683" s="7" t="s">
        <v>47</v>
      </c>
      <c r="E1683" s="7" t="s">
        <v>18</v>
      </c>
      <c r="F1683" s="7" t="s">
        <v>12</v>
      </c>
      <c r="G1683" s="7" t="s">
        <v>22</v>
      </c>
      <c r="H1683" s="7" t="s">
        <v>44</v>
      </c>
      <c r="I1683" s="3">
        <v>1</v>
      </c>
      <c r="J1683" s="5">
        <v>90.37</v>
      </c>
      <c r="K1683" s="6">
        <v>0.05</v>
      </c>
      <c r="L1683" s="5">
        <v>45.89</v>
      </c>
      <c r="M1683" s="5">
        <f>I1683*J1683*(1-K1683)</f>
        <v>85.851500000000001</v>
      </c>
      <c r="N1683" s="5">
        <f>I1683*L1683</f>
        <v>45.89</v>
      </c>
      <c r="O1683" s="5">
        <f>M1683-N1683</f>
        <v>39.961500000000001</v>
      </c>
      <c r="P1683" s="2">
        <f>IFERROR(O1683/M1683,0)</f>
        <v>0.46547235633623174</v>
      </c>
      <c r="Q1683" s="4">
        <f>YEAR(SalesDataTable[[#This Row],[Order Date]])</f>
        <v>2026</v>
      </c>
      <c r="R1683" s="2" t="str">
        <f>"Q"&amp;ROUNDUP(MONTH(SalesDataTable[[#This Row],[Order Date]])/3,0)</f>
        <v>Q3</v>
      </c>
      <c r="S1683" s="3">
        <f>MONTH(SalesDataTable[[#This Row],[Order Date]])</f>
        <v>8</v>
      </c>
      <c r="T1683" s="2" t="str">
        <f>TEXT(SalesDataTable[[#This Row],[Order Date]],"mmm")</f>
        <v>Aug</v>
      </c>
    </row>
    <row r="1684" spans="1:20" ht="15.75" x14ac:dyDescent="0.25">
      <c r="A1684" s="9" t="s">
        <v>1077</v>
      </c>
      <c r="B1684" s="8">
        <v>46253</v>
      </c>
      <c r="C1684" s="7" t="s">
        <v>9</v>
      </c>
      <c r="D1684" s="7" t="s">
        <v>30</v>
      </c>
      <c r="E1684" s="7" t="s">
        <v>60</v>
      </c>
      <c r="F1684" s="7" t="s">
        <v>12</v>
      </c>
      <c r="G1684" s="7" t="s">
        <v>1</v>
      </c>
      <c r="H1684" s="7" t="s">
        <v>7</v>
      </c>
      <c r="I1684" s="3">
        <v>15</v>
      </c>
      <c r="J1684" s="5">
        <v>104.79</v>
      </c>
      <c r="K1684" s="6">
        <v>0.15</v>
      </c>
      <c r="L1684" s="5">
        <v>49.67</v>
      </c>
      <c r="M1684" s="5">
        <f>I1684*J1684*(1-K1684)</f>
        <v>1336.0725</v>
      </c>
      <c r="N1684" s="5">
        <f>I1684*L1684</f>
        <v>745.05000000000007</v>
      </c>
      <c r="O1684" s="5">
        <f>M1684-N1684</f>
        <v>591.02249999999992</v>
      </c>
      <c r="P1684" s="2">
        <f>IFERROR(O1684/M1684,0)</f>
        <v>0.44235810556687599</v>
      </c>
      <c r="Q1684" s="4">
        <f>YEAR(SalesDataTable[[#This Row],[Order Date]])</f>
        <v>2026</v>
      </c>
      <c r="R1684" s="2" t="str">
        <f>"Q"&amp;ROUNDUP(MONTH(SalesDataTable[[#This Row],[Order Date]])/3,0)</f>
        <v>Q3</v>
      </c>
      <c r="S1684" s="3">
        <f>MONTH(SalesDataTable[[#This Row],[Order Date]])</f>
        <v>8</v>
      </c>
      <c r="T1684" s="2" t="str">
        <f>TEXT(SalesDataTable[[#This Row],[Order Date]],"mmm")</f>
        <v>Aug</v>
      </c>
    </row>
    <row r="1685" spans="1:20" ht="15.75" x14ac:dyDescent="0.25">
      <c r="A1685" s="9" t="s">
        <v>1076</v>
      </c>
      <c r="B1685" s="8">
        <v>46253</v>
      </c>
      <c r="C1685" s="7" t="s">
        <v>5</v>
      </c>
      <c r="D1685" s="7" t="s">
        <v>66</v>
      </c>
      <c r="E1685" s="7" t="s">
        <v>3</v>
      </c>
      <c r="F1685" s="7" t="s">
        <v>23</v>
      </c>
      <c r="G1685" s="7" t="s">
        <v>29</v>
      </c>
      <c r="H1685" s="7" t="s">
        <v>72</v>
      </c>
      <c r="I1685" s="3">
        <v>1</v>
      </c>
      <c r="J1685" s="5">
        <v>130.94</v>
      </c>
      <c r="K1685" s="6">
        <v>0</v>
      </c>
      <c r="L1685" s="5">
        <v>66.06</v>
      </c>
      <c r="M1685" s="5">
        <f>I1685*J1685*(1-K1685)</f>
        <v>130.94</v>
      </c>
      <c r="N1685" s="5">
        <f>I1685*L1685</f>
        <v>66.06</v>
      </c>
      <c r="O1685" s="5">
        <f>M1685-N1685</f>
        <v>64.88</v>
      </c>
      <c r="P1685" s="2">
        <f>IFERROR(O1685/M1685,0)</f>
        <v>0.49549411944402011</v>
      </c>
      <c r="Q1685" s="4">
        <f>YEAR(SalesDataTable[[#This Row],[Order Date]])</f>
        <v>2026</v>
      </c>
      <c r="R1685" s="2" t="str">
        <f>"Q"&amp;ROUNDUP(MONTH(SalesDataTable[[#This Row],[Order Date]])/3,0)</f>
        <v>Q3</v>
      </c>
      <c r="S1685" s="3">
        <f>MONTH(SalesDataTable[[#This Row],[Order Date]])</f>
        <v>8</v>
      </c>
      <c r="T1685" s="2" t="str">
        <f>TEXT(SalesDataTable[[#This Row],[Order Date]],"mmm")</f>
        <v>Aug</v>
      </c>
    </row>
    <row r="1686" spans="1:20" ht="15.75" x14ac:dyDescent="0.25">
      <c r="A1686" s="9" t="s">
        <v>1075</v>
      </c>
      <c r="B1686" s="8">
        <v>46253</v>
      </c>
      <c r="C1686" s="7" t="s">
        <v>9</v>
      </c>
      <c r="D1686" s="7" t="s">
        <v>30</v>
      </c>
      <c r="E1686" s="7" t="s">
        <v>3</v>
      </c>
      <c r="F1686" s="7" t="s">
        <v>23</v>
      </c>
      <c r="G1686" s="7" t="s">
        <v>1</v>
      </c>
      <c r="H1686" s="7" t="s">
        <v>17</v>
      </c>
      <c r="I1686" s="3">
        <v>1</v>
      </c>
      <c r="J1686" s="5">
        <v>40.42</v>
      </c>
      <c r="K1686" s="6">
        <v>0.05</v>
      </c>
      <c r="L1686" s="5">
        <v>16.62</v>
      </c>
      <c r="M1686" s="5">
        <f>I1686*J1686*(1-K1686)</f>
        <v>38.399000000000001</v>
      </c>
      <c r="N1686" s="5">
        <f>I1686*L1686</f>
        <v>16.62</v>
      </c>
      <c r="O1686" s="5">
        <f>M1686-N1686</f>
        <v>21.779</v>
      </c>
      <c r="P1686" s="2">
        <f>IFERROR(O1686/M1686,0)</f>
        <v>0.5671762285476184</v>
      </c>
      <c r="Q1686" s="4">
        <f>YEAR(SalesDataTable[[#This Row],[Order Date]])</f>
        <v>2026</v>
      </c>
      <c r="R1686" s="2" t="str">
        <f>"Q"&amp;ROUNDUP(MONTH(SalesDataTable[[#This Row],[Order Date]])/3,0)</f>
        <v>Q3</v>
      </c>
      <c r="S1686" s="3">
        <f>MONTH(SalesDataTable[[#This Row],[Order Date]])</f>
        <v>8</v>
      </c>
      <c r="T1686" s="2" t="str">
        <f>TEXT(SalesDataTable[[#This Row],[Order Date]],"mmm")</f>
        <v>Aug</v>
      </c>
    </row>
    <row r="1687" spans="1:20" ht="15.75" x14ac:dyDescent="0.25">
      <c r="A1687" s="9" t="s">
        <v>1074</v>
      </c>
      <c r="B1687" s="8">
        <v>46253</v>
      </c>
      <c r="C1687" s="7" t="s">
        <v>9</v>
      </c>
      <c r="D1687" s="7" t="s">
        <v>45</v>
      </c>
      <c r="E1687" s="7" t="s">
        <v>18</v>
      </c>
      <c r="F1687" s="7" t="s">
        <v>23</v>
      </c>
      <c r="G1687" s="7" t="s">
        <v>26</v>
      </c>
      <c r="H1687" s="7" t="s">
        <v>56</v>
      </c>
      <c r="I1687" s="3">
        <v>1</v>
      </c>
      <c r="J1687" s="5">
        <v>338.45</v>
      </c>
      <c r="K1687" s="6">
        <v>0.15</v>
      </c>
      <c r="L1687" s="5">
        <v>197.2</v>
      </c>
      <c r="M1687" s="5">
        <f>I1687*J1687*(1-K1687)</f>
        <v>287.6825</v>
      </c>
      <c r="N1687" s="5">
        <f>I1687*L1687</f>
        <v>197.2</v>
      </c>
      <c r="O1687" s="5">
        <f>M1687-N1687</f>
        <v>90.482500000000016</v>
      </c>
      <c r="P1687" s="2">
        <f>IFERROR(O1687/M1687,0)</f>
        <v>0.31452208598020392</v>
      </c>
      <c r="Q1687" s="4">
        <f>YEAR(SalesDataTable[[#This Row],[Order Date]])</f>
        <v>2026</v>
      </c>
      <c r="R1687" s="2" t="str">
        <f>"Q"&amp;ROUNDUP(MONTH(SalesDataTable[[#This Row],[Order Date]])/3,0)</f>
        <v>Q3</v>
      </c>
      <c r="S1687" s="3">
        <f>MONTH(SalesDataTable[[#This Row],[Order Date]])</f>
        <v>8</v>
      </c>
      <c r="T1687" s="2" t="str">
        <f>TEXT(SalesDataTable[[#This Row],[Order Date]],"mmm")</f>
        <v>Aug</v>
      </c>
    </row>
    <row r="1688" spans="1:20" ht="15.75" x14ac:dyDescent="0.25">
      <c r="A1688" s="9" t="s">
        <v>1073</v>
      </c>
      <c r="B1688" s="8">
        <v>46253</v>
      </c>
      <c r="C1688" s="7" t="s">
        <v>5</v>
      </c>
      <c r="D1688" s="7" t="s">
        <v>4</v>
      </c>
      <c r="E1688" s="7" t="s">
        <v>18</v>
      </c>
      <c r="F1688" s="7" t="s">
        <v>23</v>
      </c>
      <c r="G1688" s="7" t="s">
        <v>1</v>
      </c>
      <c r="H1688" s="7" t="s">
        <v>7</v>
      </c>
      <c r="I1688" s="3">
        <v>1</v>
      </c>
      <c r="J1688" s="5">
        <v>103.92</v>
      </c>
      <c r="K1688" s="6">
        <v>0.05</v>
      </c>
      <c r="L1688" s="5">
        <v>50.71</v>
      </c>
      <c r="M1688" s="5">
        <f>I1688*J1688*(1-K1688)</f>
        <v>98.724000000000004</v>
      </c>
      <c r="N1688" s="5">
        <f>I1688*L1688</f>
        <v>50.71</v>
      </c>
      <c r="O1688" s="5">
        <f>M1688-N1688</f>
        <v>48.014000000000003</v>
      </c>
      <c r="P1688" s="2">
        <f>IFERROR(O1688/M1688,0)</f>
        <v>0.48634577205137558</v>
      </c>
      <c r="Q1688" s="4">
        <f>YEAR(SalesDataTable[[#This Row],[Order Date]])</f>
        <v>2026</v>
      </c>
      <c r="R1688" s="2" t="str">
        <f>"Q"&amp;ROUNDUP(MONTH(SalesDataTable[[#This Row],[Order Date]])/3,0)</f>
        <v>Q3</v>
      </c>
      <c r="S1688" s="3">
        <f>MONTH(SalesDataTable[[#This Row],[Order Date]])</f>
        <v>8</v>
      </c>
      <c r="T1688" s="2" t="str">
        <f>TEXT(SalesDataTable[[#This Row],[Order Date]],"mmm")</f>
        <v>Aug</v>
      </c>
    </row>
    <row r="1689" spans="1:20" ht="15.75" x14ac:dyDescent="0.25">
      <c r="A1689" s="9" t="s">
        <v>1072</v>
      </c>
      <c r="B1689" s="8">
        <v>46254</v>
      </c>
      <c r="C1689" s="7" t="s">
        <v>42</v>
      </c>
      <c r="D1689" s="7" t="s">
        <v>119</v>
      </c>
      <c r="E1689" s="7" t="s">
        <v>3</v>
      </c>
      <c r="F1689" s="7" t="s">
        <v>2</v>
      </c>
      <c r="G1689" s="7" t="s">
        <v>1</v>
      </c>
      <c r="H1689" s="7" t="s">
        <v>0</v>
      </c>
      <c r="I1689" s="3">
        <v>6</v>
      </c>
      <c r="J1689" s="5">
        <v>51.67</v>
      </c>
      <c r="K1689" s="6">
        <v>0.1</v>
      </c>
      <c r="L1689" s="5">
        <v>23.1</v>
      </c>
      <c r="M1689" s="5">
        <f>I1689*J1689*(1-K1689)</f>
        <v>279.01799999999997</v>
      </c>
      <c r="N1689" s="5">
        <f>I1689*L1689</f>
        <v>138.60000000000002</v>
      </c>
      <c r="O1689" s="5">
        <f>M1689-N1689</f>
        <v>140.41799999999995</v>
      </c>
      <c r="P1689" s="2">
        <f>IFERROR(O1689/M1689,0)</f>
        <v>0.50325785433197845</v>
      </c>
      <c r="Q1689" s="4">
        <f>YEAR(SalesDataTable[[#This Row],[Order Date]])</f>
        <v>2026</v>
      </c>
      <c r="R1689" s="2" t="str">
        <f>"Q"&amp;ROUNDUP(MONTH(SalesDataTable[[#This Row],[Order Date]])/3,0)</f>
        <v>Q3</v>
      </c>
      <c r="S1689" s="3">
        <f>MONTH(SalesDataTable[[#This Row],[Order Date]])</f>
        <v>8</v>
      </c>
      <c r="T1689" s="2" t="str">
        <f>TEXT(SalesDataTable[[#This Row],[Order Date]],"mmm")</f>
        <v>Aug</v>
      </c>
    </row>
    <row r="1690" spans="1:20" ht="15.75" x14ac:dyDescent="0.25">
      <c r="A1690" s="9" t="s">
        <v>1071</v>
      </c>
      <c r="B1690" s="8">
        <v>46254</v>
      </c>
      <c r="C1690" s="7" t="s">
        <v>9</v>
      </c>
      <c r="D1690" s="7" t="s">
        <v>8</v>
      </c>
      <c r="E1690" s="7" t="s">
        <v>60</v>
      </c>
      <c r="F1690" s="7" t="s">
        <v>23</v>
      </c>
      <c r="G1690" s="7" t="s">
        <v>29</v>
      </c>
      <c r="H1690" s="7" t="s">
        <v>88</v>
      </c>
      <c r="I1690" s="3">
        <v>4</v>
      </c>
      <c r="J1690" s="5">
        <v>166.02</v>
      </c>
      <c r="K1690" s="6">
        <v>0.1</v>
      </c>
      <c r="L1690" s="5">
        <v>87.99</v>
      </c>
      <c r="M1690" s="5">
        <f>I1690*J1690*(1-K1690)</f>
        <v>597.67200000000003</v>
      </c>
      <c r="N1690" s="5">
        <f>I1690*L1690</f>
        <v>351.96</v>
      </c>
      <c r="O1690" s="5">
        <f>M1690-N1690</f>
        <v>245.71200000000005</v>
      </c>
      <c r="P1690" s="2">
        <f>IFERROR(O1690/M1690,0)</f>
        <v>0.4111151266915633</v>
      </c>
      <c r="Q1690" s="4">
        <f>YEAR(SalesDataTable[[#This Row],[Order Date]])</f>
        <v>2026</v>
      </c>
      <c r="R1690" s="2" t="str">
        <f>"Q"&amp;ROUNDUP(MONTH(SalesDataTable[[#This Row],[Order Date]])/3,0)</f>
        <v>Q3</v>
      </c>
      <c r="S1690" s="3">
        <f>MONTH(SalesDataTable[[#This Row],[Order Date]])</f>
        <v>8</v>
      </c>
      <c r="T1690" s="2" t="str">
        <f>TEXT(SalesDataTable[[#This Row],[Order Date]],"mmm")</f>
        <v>Aug</v>
      </c>
    </row>
    <row r="1691" spans="1:20" ht="15.75" x14ac:dyDescent="0.25">
      <c r="A1691" s="9" t="s">
        <v>1070</v>
      </c>
      <c r="B1691" s="8">
        <v>46254</v>
      </c>
      <c r="C1691" s="7" t="s">
        <v>5</v>
      </c>
      <c r="D1691" s="7" t="s">
        <v>69</v>
      </c>
      <c r="E1691" s="7" t="s">
        <v>13</v>
      </c>
      <c r="F1691" s="7" t="s">
        <v>2</v>
      </c>
      <c r="G1691" s="7" t="s">
        <v>1</v>
      </c>
      <c r="H1691" s="7" t="s">
        <v>0</v>
      </c>
      <c r="I1691" s="3">
        <v>2</v>
      </c>
      <c r="J1691" s="5">
        <v>50.59</v>
      </c>
      <c r="K1691" s="6">
        <v>0.1</v>
      </c>
      <c r="L1691" s="5">
        <v>22.68</v>
      </c>
      <c r="M1691" s="5">
        <f>I1691*J1691*(1-K1691)</f>
        <v>91.062000000000012</v>
      </c>
      <c r="N1691" s="5">
        <f>I1691*L1691</f>
        <v>45.36</v>
      </c>
      <c r="O1691" s="5">
        <f>M1691-N1691</f>
        <v>45.702000000000012</v>
      </c>
      <c r="P1691" s="2">
        <f>IFERROR(O1691/M1691,0)</f>
        <v>0.5018778414706464</v>
      </c>
      <c r="Q1691" s="4">
        <f>YEAR(SalesDataTable[[#This Row],[Order Date]])</f>
        <v>2026</v>
      </c>
      <c r="R1691" s="2" t="str">
        <f>"Q"&amp;ROUNDUP(MONTH(SalesDataTable[[#This Row],[Order Date]])/3,0)</f>
        <v>Q3</v>
      </c>
      <c r="S1691" s="3">
        <f>MONTH(SalesDataTable[[#This Row],[Order Date]])</f>
        <v>8</v>
      </c>
      <c r="T1691" s="2" t="str">
        <f>TEXT(SalesDataTable[[#This Row],[Order Date]],"mmm")</f>
        <v>Aug</v>
      </c>
    </row>
    <row r="1692" spans="1:20" ht="15.75" x14ac:dyDescent="0.25">
      <c r="A1692" s="9" t="s">
        <v>1069</v>
      </c>
      <c r="B1692" s="8">
        <v>46254</v>
      </c>
      <c r="C1692" s="7" t="s">
        <v>15</v>
      </c>
      <c r="D1692" s="7" t="s">
        <v>14</v>
      </c>
      <c r="E1692" s="7" t="s">
        <v>13</v>
      </c>
      <c r="F1692" s="7" t="s">
        <v>23</v>
      </c>
      <c r="G1692" s="7" t="s">
        <v>22</v>
      </c>
      <c r="H1692" s="7" t="s">
        <v>92</v>
      </c>
      <c r="I1692" s="3">
        <v>1</v>
      </c>
      <c r="J1692" s="5">
        <v>155.83000000000001</v>
      </c>
      <c r="K1692" s="6">
        <v>0</v>
      </c>
      <c r="L1692" s="5">
        <v>77.260000000000005</v>
      </c>
      <c r="M1692" s="5">
        <f>I1692*J1692*(1-K1692)</f>
        <v>155.83000000000001</v>
      </c>
      <c r="N1692" s="5">
        <f>I1692*L1692</f>
        <v>77.260000000000005</v>
      </c>
      <c r="O1692" s="5">
        <f>M1692-N1692</f>
        <v>78.570000000000007</v>
      </c>
      <c r="P1692" s="2">
        <f>IFERROR(O1692/M1692,0)</f>
        <v>0.50420329846627732</v>
      </c>
      <c r="Q1692" s="4">
        <f>YEAR(SalesDataTable[[#This Row],[Order Date]])</f>
        <v>2026</v>
      </c>
      <c r="R1692" s="2" t="str">
        <f>"Q"&amp;ROUNDUP(MONTH(SalesDataTable[[#This Row],[Order Date]])/3,0)</f>
        <v>Q3</v>
      </c>
      <c r="S1692" s="3">
        <f>MONTH(SalesDataTable[[#This Row],[Order Date]])</f>
        <v>8</v>
      </c>
      <c r="T1692" s="2" t="str">
        <f>TEXT(SalesDataTable[[#This Row],[Order Date]],"mmm")</f>
        <v>Aug</v>
      </c>
    </row>
    <row r="1693" spans="1:20" ht="15.75" x14ac:dyDescent="0.25">
      <c r="A1693" s="9" t="s">
        <v>1068</v>
      </c>
      <c r="B1693" s="8">
        <v>46254</v>
      </c>
      <c r="C1693" s="7" t="s">
        <v>15</v>
      </c>
      <c r="D1693" s="7" t="s">
        <v>51</v>
      </c>
      <c r="E1693" s="7" t="s">
        <v>3</v>
      </c>
      <c r="F1693" s="7" t="s">
        <v>2</v>
      </c>
      <c r="G1693" s="7" t="s">
        <v>34</v>
      </c>
      <c r="H1693" s="7" t="s">
        <v>74</v>
      </c>
      <c r="I1693" s="3">
        <v>1</v>
      </c>
      <c r="J1693" s="5">
        <v>36.380000000000003</v>
      </c>
      <c r="K1693" s="6">
        <v>0.05</v>
      </c>
      <c r="L1693" s="5">
        <v>14.2</v>
      </c>
      <c r="M1693" s="5">
        <f>I1693*J1693*(1-K1693)</f>
        <v>34.561</v>
      </c>
      <c r="N1693" s="5">
        <f>I1693*L1693</f>
        <v>14.2</v>
      </c>
      <c r="O1693" s="5">
        <f>M1693-N1693</f>
        <v>20.361000000000001</v>
      </c>
      <c r="P1693" s="2">
        <f>IFERROR(O1693/M1693,0)</f>
        <v>0.58913225890454557</v>
      </c>
      <c r="Q1693" s="4">
        <f>YEAR(SalesDataTable[[#This Row],[Order Date]])</f>
        <v>2026</v>
      </c>
      <c r="R1693" s="2" t="str">
        <f>"Q"&amp;ROUNDUP(MONTH(SalesDataTable[[#This Row],[Order Date]])/3,0)</f>
        <v>Q3</v>
      </c>
      <c r="S1693" s="3">
        <f>MONTH(SalesDataTable[[#This Row],[Order Date]])</f>
        <v>8</v>
      </c>
      <c r="T1693" s="2" t="str">
        <f>TEXT(SalesDataTable[[#This Row],[Order Date]],"mmm")</f>
        <v>Aug</v>
      </c>
    </row>
    <row r="1694" spans="1:20" ht="15.75" x14ac:dyDescent="0.25">
      <c r="A1694" s="9" t="s">
        <v>1067</v>
      </c>
      <c r="B1694" s="8">
        <v>46254</v>
      </c>
      <c r="C1694" s="7" t="s">
        <v>9</v>
      </c>
      <c r="D1694" s="7" t="s">
        <v>8</v>
      </c>
      <c r="E1694" s="7" t="s">
        <v>13</v>
      </c>
      <c r="F1694" s="7" t="s">
        <v>2</v>
      </c>
      <c r="G1694" s="7" t="s">
        <v>26</v>
      </c>
      <c r="H1694" s="7" t="s">
        <v>50</v>
      </c>
      <c r="I1694" s="3">
        <v>2</v>
      </c>
      <c r="J1694" s="5">
        <v>124.09</v>
      </c>
      <c r="K1694" s="6">
        <v>0</v>
      </c>
      <c r="L1694" s="5">
        <v>60.39</v>
      </c>
      <c r="M1694" s="5">
        <f>I1694*J1694*(1-K1694)</f>
        <v>248.18</v>
      </c>
      <c r="N1694" s="5">
        <f>I1694*L1694</f>
        <v>120.78</v>
      </c>
      <c r="O1694" s="5">
        <f>M1694-N1694</f>
        <v>127.4</v>
      </c>
      <c r="P1694" s="2">
        <f>IFERROR(O1694/M1694,0)</f>
        <v>0.513337094044645</v>
      </c>
      <c r="Q1694" s="4">
        <f>YEAR(SalesDataTable[[#This Row],[Order Date]])</f>
        <v>2026</v>
      </c>
      <c r="R1694" s="2" t="str">
        <f>"Q"&amp;ROUNDUP(MONTH(SalesDataTable[[#This Row],[Order Date]])/3,0)</f>
        <v>Q3</v>
      </c>
      <c r="S1694" s="3">
        <f>MONTH(SalesDataTable[[#This Row],[Order Date]])</f>
        <v>8</v>
      </c>
      <c r="T1694" s="2" t="str">
        <f>TEXT(SalesDataTable[[#This Row],[Order Date]],"mmm")</f>
        <v>Aug</v>
      </c>
    </row>
    <row r="1695" spans="1:20" ht="15.75" x14ac:dyDescent="0.25">
      <c r="A1695" s="9" t="s">
        <v>1066</v>
      </c>
      <c r="B1695" s="8">
        <v>46254</v>
      </c>
      <c r="C1695" s="7" t="s">
        <v>15</v>
      </c>
      <c r="D1695" s="7" t="s">
        <v>61</v>
      </c>
      <c r="E1695" s="7" t="s">
        <v>3</v>
      </c>
      <c r="F1695" s="7" t="s">
        <v>2</v>
      </c>
      <c r="G1695" s="7" t="s">
        <v>22</v>
      </c>
      <c r="H1695" s="7" t="s">
        <v>37</v>
      </c>
      <c r="I1695" s="3">
        <v>1</v>
      </c>
      <c r="J1695" s="5">
        <v>141.97999999999999</v>
      </c>
      <c r="K1695" s="6">
        <v>0.05</v>
      </c>
      <c r="L1695" s="5">
        <v>79.510000000000005</v>
      </c>
      <c r="M1695" s="5">
        <f>I1695*J1695*(1-K1695)</f>
        <v>134.88099999999997</v>
      </c>
      <c r="N1695" s="5">
        <f>I1695*L1695</f>
        <v>79.510000000000005</v>
      </c>
      <c r="O1695" s="5">
        <f>M1695-N1695</f>
        <v>55.370999999999967</v>
      </c>
      <c r="P1695" s="2">
        <f>IFERROR(O1695/M1695,0)</f>
        <v>0.41051741905828082</v>
      </c>
      <c r="Q1695" s="4">
        <f>YEAR(SalesDataTable[[#This Row],[Order Date]])</f>
        <v>2026</v>
      </c>
      <c r="R1695" s="2" t="str">
        <f>"Q"&amp;ROUNDUP(MONTH(SalesDataTable[[#This Row],[Order Date]])/3,0)</f>
        <v>Q3</v>
      </c>
      <c r="S1695" s="3">
        <f>MONTH(SalesDataTable[[#This Row],[Order Date]])</f>
        <v>8</v>
      </c>
      <c r="T1695" s="2" t="str">
        <f>TEXT(SalesDataTable[[#This Row],[Order Date]],"mmm")</f>
        <v>Aug</v>
      </c>
    </row>
    <row r="1696" spans="1:20" ht="15.75" x14ac:dyDescent="0.25">
      <c r="A1696" s="9" t="s">
        <v>1065</v>
      </c>
      <c r="B1696" s="8">
        <v>46254</v>
      </c>
      <c r="C1696" s="7" t="s">
        <v>15</v>
      </c>
      <c r="D1696" s="7" t="s">
        <v>19</v>
      </c>
      <c r="E1696" s="7" t="s">
        <v>13</v>
      </c>
      <c r="F1696" s="7" t="s">
        <v>2</v>
      </c>
      <c r="G1696" s="7" t="s">
        <v>26</v>
      </c>
      <c r="H1696" s="7" t="s">
        <v>50</v>
      </c>
      <c r="I1696" s="3">
        <v>5</v>
      </c>
      <c r="J1696" s="5">
        <v>121.93</v>
      </c>
      <c r="K1696" s="6">
        <v>0.15</v>
      </c>
      <c r="L1696" s="5">
        <v>62.28</v>
      </c>
      <c r="M1696" s="5">
        <f>I1696*J1696*(1-K1696)</f>
        <v>518.2025000000001</v>
      </c>
      <c r="N1696" s="5">
        <f>I1696*L1696</f>
        <v>311.39999999999998</v>
      </c>
      <c r="O1696" s="5">
        <f>M1696-N1696</f>
        <v>206.80250000000012</v>
      </c>
      <c r="P1696" s="2">
        <f>IFERROR(O1696/M1696,0)</f>
        <v>0.39907661580173792</v>
      </c>
      <c r="Q1696" s="4">
        <f>YEAR(SalesDataTable[[#This Row],[Order Date]])</f>
        <v>2026</v>
      </c>
      <c r="R1696" s="2" t="str">
        <f>"Q"&amp;ROUNDUP(MONTH(SalesDataTable[[#This Row],[Order Date]])/3,0)</f>
        <v>Q3</v>
      </c>
      <c r="S1696" s="3">
        <f>MONTH(SalesDataTable[[#This Row],[Order Date]])</f>
        <v>8</v>
      </c>
      <c r="T1696" s="2" t="str">
        <f>TEXT(SalesDataTable[[#This Row],[Order Date]],"mmm")</f>
        <v>Aug</v>
      </c>
    </row>
    <row r="1697" spans="1:20" ht="15.75" x14ac:dyDescent="0.25">
      <c r="A1697" s="9" t="s">
        <v>1064</v>
      </c>
      <c r="B1697" s="8">
        <v>46254</v>
      </c>
      <c r="C1697" s="7" t="s">
        <v>15</v>
      </c>
      <c r="D1697" s="7" t="s">
        <v>51</v>
      </c>
      <c r="E1697" s="7" t="s">
        <v>3</v>
      </c>
      <c r="F1697" s="7" t="s">
        <v>2</v>
      </c>
      <c r="G1697" s="7" t="s">
        <v>29</v>
      </c>
      <c r="H1697" s="7" t="s">
        <v>28</v>
      </c>
      <c r="I1697" s="3">
        <v>1</v>
      </c>
      <c r="J1697" s="5">
        <v>35.58</v>
      </c>
      <c r="K1697" s="6">
        <v>0.15</v>
      </c>
      <c r="L1697" s="5">
        <v>13.94</v>
      </c>
      <c r="M1697" s="5">
        <f>I1697*J1697*(1-K1697)</f>
        <v>30.242999999999999</v>
      </c>
      <c r="N1697" s="5">
        <f>I1697*L1697</f>
        <v>13.94</v>
      </c>
      <c r="O1697" s="5">
        <f>M1697-N1697</f>
        <v>16.302999999999997</v>
      </c>
      <c r="P1697" s="2">
        <f>IFERROR(O1697/M1697,0)</f>
        <v>0.53906689151208542</v>
      </c>
      <c r="Q1697" s="4">
        <f>YEAR(SalesDataTable[[#This Row],[Order Date]])</f>
        <v>2026</v>
      </c>
      <c r="R1697" s="2" t="str">
        <f>"Q"&amp;ROUNDUP(MONTH(SalesDataTable[[#This Row],[Order Date]])/3,0)</f>
        <v>Q3</v>
      </c>
      <c r="S1697" s="3">
        <f>MONTH(SalesDataTable[[#This Row],[Order Date]])</f>
        <v>8</v>
      </c>
      <c r="T1697" s="2" t="str">
        <f>TEXT(SalesDataTable[[#This Row],[Order Date]],"mmm")</f>
        <v>Aug</v>
      </c>
    </row>
    <row r="1698" spans="1:20" ht="15.75" x14ac:dyDescent="0.25">
      <c r="A1698" s="9" t="s">
        <v>1063</v>
      </c>
      <c r="B1698" s="8">
        <v>46254</v>
      </c>
      <c r="C1698" s="7" t="s">
        <v>5</v>
      </c>
      <c r="D1698" s="7" t="s">
        <v>69</v>
      </c>
      <c r="E1698" s="7" t="s">
        <v>18</v>
      </c>
      <c r="F1698" s="7" t="s">
        <v>23</v>
      </c>
      <c r="G1698" s="7" t="s">
        <v>22</v>
      </c>
      <c r="H1698" s="7" t="s">
        <v>92</v>
      </c>
      <c r="I1698" s="3">
        <v>1</v>
      </c>
      <c r="J1698" s="5">
        <v>157.84</v>
      </c>
      <c r="K1698" s="6">
        <v>0</v>
      </c>
      <c r="L1698" s="5">
        <v>77.87</v>
      </c>
      <c r="M1698" s="5">
        <f>I1698*J1698*(1-K1698)</f>
        <v>157.84</v>
      </c>
      <c r="N1698" s="5">
        <f>I1698*L1698</f>
        <v>77.87</v>
      </c>
      <c r="O1698" s="5">
        <f>M1698-N1698</f>
        <v>79.97</v>
      </c>
      <c r="P1698" s="2">
        <f>IFERROR(O1698/M1698,0)</f>
        <v>0.50665230613279266</v>
      </c>
      <c r="Q1698" s="4">
        <f>YEAR(SalesDataTable[[#This Row],[Order Date]])</f>
        <v>2026</v>
      </c>
      <c r="R1698" s="2" t="str">
        <f>"Q"&amp;ROUNDUP(MONTH(SalesDataTable[[#This Row],[Order Date]])/3,0)</f>
        <v>Q3</v>
      </c>
      <c r="S1698" s="3">
        <f>MONTH(SalesDataTable[[#This Row],[Order Date]])</f>
        <v>8</v>
      </c>
      <c r="T1698" s="2" t="str">
        <f>TEXT(SalesDataTable[[#This Row],[Order Date]],"mmm")</f>
        <v>Aug</v>
      </c>
    </row>
    <row r="1699" spans="1:20" ht="15.75" x14ac:dyDescent="0.25">
      <c r="A1699" s="9" t="s">
        <v>1062</v>
      </c>
      <c r="B1699" s="8">
        <v>46254</v>
      </c>
      <c r="C1699" s="7" t="s">
        <v>9</v>
      </c>
      <c r="D1699" s="7" t="s">
        <v>8</v>
      </c>
      <c r="E1699" s="7" t="s">
        <v>3</v>
      </c>
      <c r="F1699" s="7" t="s">
        <v>2</v>
      </c>
      <c r="G1699" s="7" t="s">
        <v>26</v>
      </c>
      <c r="H1699" s="7" t="s">
        <v>56</v>
      </c>
      <c r="I1699" s="3">
        <v>1</v>
      </c>
      <c r="J1699" s="5">
        <v>336.35</v>
      </c>
      <c r="K1699" s="6">
        <v>0</v>
      </c>
      <c r="L1699" s="5">
        <v>195.07</v>
      </c>
      <c r="M1699" s="5">
        <f>I1699*J1699*(1-K1699)</f>
        <v>336.35</v>
      </c>
      <c r="N1699" s="5">
        <f>I1699*L1699</f>
        <v>195.07</v>
      </c>
      <c r="O1699" s="5">
        <f>M1699-N1699</f>
        <v>141.28000000000003</v>
      </c>
      <c r="P1699" s="2">
        <f>IFERROR(O1699/M1699,0)</f>
        <v>0.42003865021554931</v>
      </c>
      <c r="Q1699" s="4">
        <f>YEAR(SalesDataTable[[#This Row],[Order Date]])</f>
        <v>2026</v>
      </c>
      <c r="R1699" s="2" t="str">
        <f>"Q"&amp;ROUNDUP(MONTH(SalesDataTable[[#This Row],[Order Date]])/3,0)</f>
        <v>Q3</v>
      </c>
      <c r="S1699" s="3">
        <f>MONTH(SalesDataTable[[#This Row],[Order Date]])</f>
        <v>8</v>
      </c>
      <c r="T1699" s="2" t="str">
        <f>TEXT(SalesDataTable[[#This Row],[Order Date]],"mmm")</f>
        <v>Aug</v>
      </c>
    </row>
    <row r="1700" spans="1:20" ht="15.75" x14ac:dyDescent="0.25">
      <c r="A1700" s="9" t="s">
        <v>1061</v>
      </c>
      <c r="B1700" s="8">
        <v>46254</v>
      </c>
      <c r="C1700" s="7" t="s">
        <v>15</v>
      </c>
      <c r="D1700" s="7" t="s">
        <v>19</v>
      </c>
      <c r="E1700" s="7" t="s">
        <v>60</v>
      </c>
      <c r="F1700" s="7" t="s">
        <v>23</v>
      </c>
      <c r="G1700" s="7" t="s">
        <v>22</v>
      </c>
      <c r="H1700" s="7" t="s">
        <v>92</v>
      </c>
      <c r="I1700" s="3">
        <v>3</v>
      </c>
      <c r="J1700" s="5">
        <v>153.03</v>
      </c>
      <c r="K1700" s="6">
        <v>0.15</v>
      </c>
      <c r="L1700" s="5">
        <v>78.239999999999995</v>
      </c>
      <c r="M1700" s="5">
        <f>I1700*J1700*(1-K1700)</f>
        <v>390.22650000000004</v>
      </c>
      <c r="N1700" s="5">
        <f>I1700*L1700</f>
        <v>234.71999999999997</v>
      </c>
      <c r="O1700" s="5">
        <f>M1700-N1700</f>
        <v>155.50650000000007</v>
      </c>
      <c r="P1700" s="2">
        <f>IFERROR(O1700/M1700,0)</f>
        <v>0.39850317700104954</v>
      </c>
      <c r="Q1700" s="4">
        <f>YEAR(SalesDataTable[[#This Row],[Order Date]])</f>
        <v>2026</v>
      </c>
      <c r="R1700" s="2" t="str">
        <f>"Q"&amp;ROUNDUP(MONTH(SalesDataTable[[#This Row],[Order Date]])/3,0)</f>
        <v>Q3</v>
      </c>
      <c r="S1700" s="3">
        <f>MONTH(SalesDataTable[[#This Row],[Order Date]])</f>
        <v>8</v>
      </c>
      <c r="T1700" s="2" t="str">
        <f>TEXT(SalesDataTable[[#This Row],[Order Date]],"mmm")</f>
        <v>Aug</v>
      </c>
    </row>
    <row r="1701" spans="1:20" ht="15.75" x14ac:dyDescent="0.25">
      <c r="A1701" s="9" t="s">
        <v>1060</v>
      </c>
      <c r="B1701" s="8">
        <v>46254</v>
      </c>
      <c r="C1701" s="7" t="s">
        <v>9</v>
      </c>
      <c r="D1701" s="7" t="s">
        <v>47</v>
      </c>
      <c r="E1701" s="7" t="s">
        <v>3</v>
      </c>
      <c r="F1701" s="7" t="s">
        <v>23</v>
      </c>
      <c r="G1701" s="7" t="s">
        <v>1</v>
      </c>
      <c r="H1701" s="7" t="s">
        <v>7</v>
      </c>
      <c r="I1701" s="3">
        <v>2</v>
      </c>
      <c r="J1701" s="5">
        <v>105.01</v>
      </c>
      <c r="K1701" s="6">
        <v>0.15</v>
      </c>
      <c r="L1701" s="5">
        <v>50.56</v>
      </c>
      <c r="M1701" s="5">
        <f>I1701*J1701*(1-K1701)</f>
        <v>178.517</v>
      </c>
      <c r="N1701" s="5">
        <f>I1701*L1701</f>
        <v>101.12</v>
      </c>
      <c r="O1701" s="5">
        <f>M1701-N1701</f>
        <v>77.396999999999991</v>
      </c>
      <c r="P1701" s="2">
        <f>IFERROR(O1701/M1701,0)</f>
        <v>0.43355534766996978</v>
      </c>
      <c r="Q1701" s="4">
        <f>YEAR(SalesDataTable[[#This Row],[Order Date]])</f>
        <v>2026</v>
      </c>
      <c r="R1701" s="2" t="str">
        <f>"Q"&amp;ROUNDUP(MONTH(SalesDataTable[[#This Row],[Order Date]])/3,0)</f>
        <v>Q3</v>
      </c>
      <c r="S1701" s="3">
        <f>MONTH(SalesDataTable[[#This Row],[Order Date]])</f>
        <v>8</v>
      </c>
      <c r="T1701" s="2" t="str">
        <f>TEXT(SalesDataTable[[#This Row],[Order Date]],"mmm")</f>
        <v>Aug</v>
      </c>
    </row>
    <row r="1702" spans="1:20" ht="15.75" x14ac:dyDescent="0.25">
      <c r="A1702" s="9" t="s">
        <v>1059</v>
      </c>
      <c r="B1702" s="8">
        <v>46255</v>
      </c>
      <c r="C1702" s="7" t="s">
        <v>42</v>
      </c>
      <c r="D1702" s="7" t="s">
        <v>95</v>
      </c>
      <c r="E1702" s="7" t="s">
        <v>13</v>
      </c>
      <c r="F1702" s="7" t="s">
        <v>23</v>
      </c>
      <c r="G1702" s="7" t="s">
        <v>29</v>
      </c>
      <c r="H1702" s="7" t="s">
        <v>39</v>
      </c>
      <c r="I1702" s="3">
        <v>2</v>
      </c>
      <c r="J1702" s="5">
        <v>45.47</v>
      </c>
      <c r="K1702" s="6">
        <v>0</v>
      </c>
      <c r="L1702" s="5">
        <v>18.27</v>
      </c>
      <c r="M1702" s="5">
        <f>I1702*J1702*(1-K1702)</f>
        <v>90.94</v>
      </c>
      <c r="N1702" s="5">
        <f>I1702*L1702</f>
        <v>36.54</v>
      </c>
      <c r="O1702" s="5">
        <f>M1702-N1702</f>
        <v>54.4</v>
      </c>
      <c r="P1702" s="2">
        <f>IFERROR(O1702/M1702,0)</f>
        <v>0.5981966131515285</v>
      </c>
      <c r="Q1702" s="4">
        <f>YEAR(SalesDataTable[[#This Row],[Order Date]])</f>
        <v>2026</v>
      </c>
      <c r="R1702" s="2" t="str">
        <f>"Q"&amp;ROUNDUP(MONTH(SalesDataTable[[#This Row],[Order Date]])/3,0)</f>
        <v>Q3</v>
      </c>
      <c r="S1702" s="3">
        <f>MONTH(SalesDataTable[[#This Row],[Order Date]])</f>
        <v>8</v>
      </c>
      <c r="T1702" s="2" t="str">
        <f>TEXT(SalesDataTable[[#This Row],[Order Date]],"mmm")</f>
        <v>Aug</v>
      </c>
    </row>
    <row r="1703" spans="1:20" ht="15.75" x14ac:dyDescent="0.25">
      <c r="A1703" s="9" t="s">
        <v>1058</v>
      </c>
      <c r="B1703" s="8">
        <v>46255</v>
      </c>
      <c r="C1703" s="7" t="s">
        <v>42</v>
      </c>
      <c r="D1703" s="7" t="s">
        <v>41</v>
      </c>
      <c r="E1703" s="7" t="s">
        <v>13</v>
      </c>
      <c r="F1703" s="7" t="s">
        <v>2</v>
      </c>
      <c r="G1703" s="7" t="s">
        <v>29</v>
      </c>
      <c r="H1703" s="7" t="s">
        <v>39</v>
      </c>
      <c r="I1703" s="3">
        <v>2</v>
      </c>
      <c r="J1703" s="5">
        <v>47.58</v>
      </c>
      <c r="K1703" s="6">
        <v>0.1</v>
      </c>
      <c r="L1703" s="5">
        <v>18.47</v>
      </c>
      <c r="M1703" s="5">
        <f>I1703*J1703*(1-K1703)</f>
        <v>85.644000000000005</v>
      </c>
      <c r="N1703" s="5">
        <f>I1703*L1703</f>
        <v>36.94</v>
      </c>
      <c r="O1703" s="5">
        <f>M1703-N1703</f>
        <v>48.704000000000008</v>
      </c>
      <c r="P1703" s="2">
        <f>IFERROR(O1703/M1703,0)</f>
        <v>0.56867965064686377</v>
      </c>
      <c r="Q1703" s="4">
        <f>YEAR(SalesDataTable[[#This Row],[Order Date]])</f>
        <v>2026</v>
      </c>
      <c r="R1703" s="2" t="str">
        <f>"Q"&amp;ROUNDUP(MONTH(SalesDataTable[[#This Row],[Order Date]])/3,0)</f>
        <v>Q3</v>
      </c>
      <c r="S1703" s="3">
        <f>MONTH(SalesDataTable[[#This Row],[Order Date]])</f>
        <v>8</v>
      </c>
      <c r="T1703" s="2" t="str">
        <f>TEXT(SalesDataTable[[#This Row],[Order Date]],"mmm")</f>
        <v>Aug</v>
      </c>
    </row>
    <row r="1704" spans="1:20" ht="15.75" x14ac:dyDescent="0.25">
      <c r="A1704" s="9" t="s">
        <v>1057</v>
      </c>
      <c r="B1704" s="8">
        <v>46255</v>
      </c>
      <c r="C1704" s="7" t="s">
        <v>15</v>
      </c>
      <c r="D1704" s="7" t="s">
        <v>51</v>
      </c>
      <c r="E1704" s="7" t="s">
        <v>3</v>
      </c>
      <c r="F1704" s="7" t="s">
        <v>2</v>
      </c>
      <c r="G1704" s="7" t="s">
        <v>22</v>
      </c>
      <c r="H1704" s="7" t="s">
        <v>92</v>
      </c>
      <c r="I1704" s="3">
        <v>5</v>
      </c>
      <c r="J1704" s="5">
        <v>155.65</v>
      </c>
      <c r="K1704" s="6">
        <v>0</v>
      </c>
      <c r="L1704" s="5">
        <v>79.13</v>
      </c>
      <c r="M1704" s="5">
        <f>I1704*J1704*(1-K1704)</f>
        <v>778.25</v>
      </c>
      <c r="N1704" s="5">
        <f>I1704*L1704</f>
        <v>395.65</v>
      </c>
      <c r="O1704" s="5">
        <f>M1704-N1704</f>
        <v>382.6</v>
      </c>
      <c r="P1704" s="2">
        <f>IFERROR(O1704/M1704,0)</f>
        <v>0.49161580469000965</v>
      </c>
      <c r="Q1704" s="4">
        <f>YEAR(SalesDataTable[[#This Row],[Order Date]])</f>
        <v>2026</v>
      </c>
      <c r="R1704" s="2" t="str">
        <f>"Q"&amp;ROUNDUP(MONTH(SalesDataTable[[#This Row],[Order Date]])/3,0)</f>
        <v>Q3</v>
      </c>
      <c r="S1704" s="3">
        <f>MONTH(SalesDataTable[[#This Row],[Order Date]])</f>
        <v>8</v>
      </c>
      <c r="T1704" s="2" t="str">
        <f>TEXT(SalesDataTable[[#This Row],[Order Date]],"mmm")</f>
        <v>Aug</v>
      </c>
    </row>
    <row r="1705" spans="1:20" ht="15.75" x14ac:dyDescent="0.25">
      <c r="A1705" s="9" t="s">
        <v>1056</v>
      </c>
      <c r="B1705" s="8">
        <v>46255</v>
      </c>
      <c r="C1705" s="7" t="s">
        <v>15</v>
      </c>
      <c r="D1705" s="7" t="s">
        <v>19</v>
      </c>
      <c r="E1705" s="7" t="s">
        <v>13</v>
      </c>
      <c r="F1705" s="7" t="s">
        <v>23</v>
      </c>
      <c r="G1705" s="7" t="s">
        <v>26</v>
      </c>
      <c r="H1705" s="7" t="s">
        <v>25</v>
      </c>
      <c r="I1705" s="3">
        <v>1</v>
      </c>
      <c r="J1705" s="5">
        <v>195.15</v>
      </c>
      <c r="K1705" s="6">
        <v>0</v>
      </c>
      <c r="L1705" s="5">
        <v>101.99</v>
      </c>
      <c r="M1705" s="5">
        <f>I1705*J1705*(1-K1705)</f>
        <v>195.15</v>
      </c>
      <c r="N1705" s="5">
        <f>I1705*L1705</f>
        <v>101.99</v>
      </c>
      <c r="O1705" s="5">
        <f>M1705-N1705</f>
        <v>93.160000000000011</v>
      </c>
      <c r="P1705" s="2">
        <f>IFERROR(O1705/M1705,0)</f>
        <v>0.47737637714578535</v>
      </c>
      <c r="Q1705" s="4">
        <f>YEAR(SalesDataTable[[#This Row],[Order Date]])</f>
        <v>2026</v>
      </c>
      <c r="R1705" s="2" t="str">
        <f>"Q"&amp;ROUNDUP(MONTH(SalesDataTable[[#This Row],[Order Date]])/3,0)</f>
        <v>Q3</v>
      </c>
      <c r="S1705" s="3">
        <f>MONTH(SalesDataTable[[#This Row],[Order Date]])</f>
        <v>8</v>
      </c>
      <c r="T1705" s="2" t="str">
        <f>TEXT(SalesDataTable[[#This Row],[Order Date]],"mmm")</f>
        <v>Aug</v>
      </c>
    </row>
    <row r="1706" spans="1:20" ht="15.75" x14ac:dyDescent="0.25">
      <c r="A1706" s="9" t="s">
        <v>1055</v>
      </c>
      <c r="B1706" s="8">
        <v>46255</v>
      </c>
      <c r="C1706" s="7" t="s">
        <v>9</v>
      </c>
      <c r="D1706" s="7" t="s">
        <v>30</v>
      </c>
      <c r="E1706" s="7" t="s">
        <v>18</v>
      </c>
      <c r="F1706" s="7" t="s">
        <v>2</v>
      </c>
      <c r="G1706" s="7" t="s">
        <v>1</v>
      </c>
      <c r="H1706" s="7" t="s">
        <v>11</v>
      </c>
      <c r="I1706" s="3">
        <v>1</v>
      </c>
      <c r="J1706" s="5">
        <v>81.569999999999993</v>
      </c>
      <c r="K1706" s="6">
        <v>0</v>
      </c>
      <c r="L1706" s="5">
        <v>43.79</v>
      </c>
      <c r="M1706" s="5">
        <f>I1706*J1706*(1-K1706)</f>
        <v>81.569999999999993</v>
      </c>
      <c r="N1706" s="5">
        <f>I1706*L1706</f>
        <v>43.79</v>
      </c>
      <c r="O1706" s="5">
        <f>M1706-N1706</f>
        <v>37.779999999999994</v>
      </c>
      <c r="P1706" s="2">
        <f>IFERROR(O1706/M1706,0)</f>
        <v>0.4631604756650729</v>
      </c>
      <c r="Q1706" s="4">
        <f>YEAR(SalesDataTable[[#This Row],[Order Date]])</f>
        <v>2026</v>
      </c>
      <c r="R1706" s="2" t="str">
        <f>"Q"&amp;ROUNDUP(MONTH(SalesDataTable[[#This Row],[Order Date]])/3,0)</f>
        <v>Q3</v>
      </c>
      <c r="S1706" s="3">
        <f>MONTH(SalesDataTable[[#This Row],[Order Date]])</f>
        <v>8</v>
      </c>
      <c r="T1706" s="2" t="str">
        <f>TEXT(SalesDataTable[[#This Row],[Order Date]],"mmm")</f>
        <v>Aug</v>
      </c>
    </row>
    <row r="1707" spans="1:20" ht="15.75" x14ac:dyDescent="0.25">
      <c r="A1707" s="9" t="s">
        <v>1054</v>
      </c>
      <c r="B1707" s="8">
        <v>46255</v>
      </c>
      <c r="C1707" s="7" t="s">
        <v>42</v>
      </c>
      <c r="D1707" s="7" t="s">
        <v>41</v>
      </c>
      <c r="E1707" s="7" t="s">
        <v>13</v>
      </c>
      <c r="F1707" s="7" t="s">
        <v>2</v>
      </c>
      <c r="G1707" s="7" t="s">
        <v>26</v>
      </c>
      <c r="H1707" s="7" t="s">
        <v>50</v>
      </c>
      <c r="I1707" s="3">
        <v>5</v>
      </c>
      <c r="J1707" s="5">
        <v>125.44</v>
      </c>
      <c r="K1707" s="6">
        <v>0</v>
      </c>
      <c r="L1707" s="5">
        <v>59.58</v>
      </c>
      <c r="M1707" s="5">
        <f>I1707*J1707*(1-K1707)</f>
        <v>627.20000000000005</v>
      </c>
      <c r="N1707" s="5">
        <f>I1707*L1707</f>
        <v>297.89999999999998</v>
      </c>
      <c r="O1707" s="5">
        <f>M1707-N1707</f>
        <v>329.30000000000007</v>
      </c>
      <c r="P1707" s="2">
        <f>IFERROR(O1707/M1707,0)</f>
        <v>0.52503188775510212</v>
      </c>
      <c r="Q1707" s="4">
        <f>YEAR(SalesDataTable[[#This Row],[Order Date]])</f>
        <v>2026</v>
      </c>
      <c r="R1707" s="2" t="str">
        <f>"Q"&amp;ROUNDUP(MONTH(SalesDataTable[[#This Row],[Order Date]])/3,0)</f>
        <v>Q3</v>
      </c>
      <c r="S1707" s="3">
        <f>MONTH(SalesDataTable[[#This Row],[Order Date]])</f>
        <v>8</v>
      </c>
      <c r="T1707" s="2" t="str">
        <f>TEXT(SalesDataTable[[#This Row],[Order Date]],"mmm")</f>
        <v>Aug</v>
      </c>
    </row>
    <row r="1708" spans="1:20" ht="15.75" x14ac:dyDescent="0.25">
      <c r="A1708" s="9" t="s">
        <v>1053</v>
      </c>
      <c r="B1708" s="8">
        <v>46255</v>
      </c>
      <c r="C1708" s="7" t="s">
        <v>9</v>
      </c>
      <c r="D1708" s="7" t="s">
        <v>45</v>
      </c>
      <c r="E1708" s="7" t="s">
        <v>3</v>
      </c>
      <c r="F1708" s="7" t="s">
        <v>12</v>
      </c>
      <c r="G1708" s="7" t="s">
        <v>22</v>
      </c>
      <c r="H1708" s="7" t="s">
        <v>92</v>
      </c>
      <c r="I1708" s="3">
        <v>2</v>
      </c>
      <c r="J1708" s="5">
        <v>155.11000000000001</v>
      </c>
      <c r="K1708" s="6">
        <v>0.05</v>
      </c>
      <c r="L1708" s="5">
        <v>80.13</v>
      </c>
      <c r="M1708" s="5">
        <f>I1708*J1708*(1-K1708)</f>
        <v>294.709</v>
      </c>
      <c r="N1708" s="5">
        <f>I1708*L1708</f>
        <v>160.26</v>
      </c>
      <c r="O1708" s="5">
        <f>M1708-N1708</f>
        <v>134.44900000000001</v>
      </c>
      <c r="P1708" s="2">
        <f>IFERROR(O1708/M1708,0)</f>
        <v>0.45620934548995795</v>
      </c>
      <c r="Q1708" s="4">
        <f>YEAR(SalesDataTable[[#This Row],[Order Date]])</f>
        <v>2026</v>
      </c>
      <c r="R1708" s="2" t="str">
        <f>"Q"&amp;ROUNDUP(MONTH(SalesDataTable[[#This Row],[Order Date]])/3,0)</f>
        <v>Q3</v>
      </c>
      <c r="S1708" s="3">
        <f>MONTH(SalesDataTable[[#This Row],[Order Date]])</f>
        <v>8</v>
      </c>
      <c r="T1708" s="2" t="str">
        <f>TEXT(SalesDataTable[[#This Row],[Order Date]],"mmm")</f>
        <v>Aug</v>
      </c>
    </row>
    <row r="1709" spans="1:20" ht="15.75" x14ac:dyDescent="0.25">
      <c r="A1709" s="9" t="s">
        <v>1052</v>
      </c>
      <c r="B1709" s="8">
        <v>46255</v>
      </c>
      <c r="C1709" s="7" t="s">
        <v>5</v>
      </c>
      <c r="D1709" s="7" t="s">
        <v>4</v>
      </c>
      <c r="E1709" s="7" t="s">
        <v>13</v>
      </c>
      <c r="F1709" s="7" t="s">
        <v>2</v>
      </c>
      <c r="G1709" s="7" t="s">
        <v>1</v>
      </c>
      <c r="H1709" s="7" t="s">
        <v>11</v>
      </c>
      <c r="I1709" s="3">
        <v>1</v>
      </c>
      <c r="J1709" s="5">
        <v>80.7</v>
      </c>
      <c r="K1709" s="6">
        <v>0</v>
      </c>
      <c r="L1709" s="5">
        <v>41.98</v>
      </c>
      <c r="M1709" s="5">
        <f>I1709*J1709*(1-K1709)</f>
        <v>80.7</v>
      </c>
      <c r="N1709" s="5">
        <f>I1709*L1709</f>
        <v>41.98</v>
      </c>
      <c r="O1709" s="5">
        <f>M1709-N1709</f>
        <v>38.720000000000006</v>
      </c>
      <c r="P1709" s="2">
        <f>IFERROR(O1709/M1709,0)</f>
        <v>0.47980173482032223</v>
      </c>
      <c r="Q1709" s="4">
        <f>YEAR(SalesDataTable[[#This Row],[Order Date]])</f>
        <v>2026</v>
      </c>
      <c r="R1709" s="2" t="str">
        <f>"Q"&amp;ROUNDUP(MONTH(SalesDataTable[[#This Row],[Order Date]])/3,0)</f>
        <v>Q3</v>
      </c>
      <c r="S1709" s="3">
        <f>MONTH(SalesDataTable[[#This Row],[Order Date]])</f>
        <v>8</v>
      </c>
      <c r="T1709" s="2" t="str">
        <f>TEXT(SalesDataTable[[#This Row],[Order Date]],"mmm")</f>
        <v>Aug</v>
      </c>
    </row>
    <row r="1710" spans="1:20" ht="15.75" x14ac:dyDescent="0.25">
      <c r="A1710" s="9" t="s">
        <v>1051</v>
      </c>
      <c r="B1710" s="8">
        <v>46255</v>
      </c>
      <c r="C1710" s="7" t="s">
        <v>15</v>
      </c>
      <c r="D1710" s="7" t="s">
        <v>61</v>
      </c>
      <c r="E1710" s="7" t="s">
        <v>60</v>
      </c>
      <c r="F1710" s="7" t="s">
        <v>23</v>
      </c>
      <c r="G1710" s="7" t="s">
        <v>22</v>
      </c>
      <c r="H1710" s="7" t="s">
        <v>92</v>
      </c>
      <c r="I1710" s="3">
        <v>10</v>
      </c>
      <c r="J1710" s="5">
        <v>156.72</v>
      </c>
      <c r="K1710" s="6">
        <v>0.15</v>
      </c>
      <c r="L1710" s="5">
        <v>78.12</v>
      </c>
      <c r="M1710" s="5">
        <f>I1710*J1710*(1-K1710)</f>
        <v>1332.12</v>
      </c>
      <c r="N1710" s="5">
        <f>I1710*L1710</f>
        <v>781.2</v>
      </c>
      <c r="O1710" s="5">
        <f>M1710-N1710</f>
        <v>550.91999999999985</v>
      </c>
      <c r="P1710" s="2">
        <f>IFERROR(O1710/M1710,0)</f>
        <v>0.41356634537429054</v>
      </c>
      <c r="Q1710" s="4">
        <f>YEAR(SalesDataTable[[#This Row],[Order Date]])</f>
        <v>2026</v>
      </c>
      <c r="R1710" s="2" t="str">
        <f>"Q"&amp;ROUNDUP(MONTH(SalesDataTable[[#This Row],[Order Date]])/3,0)</f>
        <v>Q3</v>
      </c>
      <c r="S1710" s="3">
        <f>MONTH(SalesDataTable[[#This Row],[Order Date]])</f>
        <v>8</v>
      </c>
      <c r="T1710" s="2" t="str">
        <f>TEXT(SalesDataTable[[#This Row],[Order Date]],"mmm")</f>
        <v>Aug</v>
      </c>
    </row>
    <row r="1711" spans="1:20" ht="15.75" x14ac:dyDescent="0.25">
      <c r="A1711" s="9" t="s">
        <v>1050</v>
      </c>
      <c r="B1711" s="8">
        <v>46255</v>
      </c>
      <c r="C1711" s="7" t="s">
        <v>9</v>
      </c>
      <c r="D1711" s="7" t="s">
        <v>47</v>
      </c>
      <c r="E1711" s="7" t="s">
        <v>60</v>
      </c>
      <c r="F1711" s="7" t="s">
        <v>12</v>
      </c>
      <c r="G1711" s="7" t="s">
        <v>29</v>
      </c>
      <c r="H1711" s="7" t="s">
        <v>88</v>
      </c>
      <c r="I1711" s="3">
        <v>5</v>
      </c>
      <c r="J1711" s="5">
        <v>162.76</v>
      </c>
      <c r="K1711" s="6">
        <v>0.15</v>
      </c>
      <c r="L1711" s="5">
        <v>85.32</v>
      </c>
      <c r="M1711" s="5">
        <f>I1711*J1711*(1-K1711)</f>
        <v>691.7299999999999</v>
      </c>
      <c r="N1711" s="5">
        <f>I1711*L1711</f>
        <v>426.59999999999997</v>
      </c>
      <c r="O1711" s="5">
        <f>M1711-N1711</f>
        <v>265.12999999999994</v>
      </c>
      <c r="P1711" s="2">
        <f>IFERROR(O1711/M1711,0)</f>
        <v>0.38328538591647027</v>
      </c>
      <c r="Q1711" s="4">
        <f>YEAR(SalesDataTable[[#This Row],[Order Date]])</f>
        <v>2026</v>
      </c>
      <c r="R1711" s="2" t="str">
        <f>"Q"&amp;ROUNDUP(MONTH(SalesDataTable[[#This Row],[Order Date]])/3,0)</f>
        <v>Q3</v>
      </c>
      <c r="S1711" s="3">
        <f>MONTH(SalesDataTable[[#This Row],[Order Date]])</f>
        <v>8</v>
      </c>
      <c r="T1711" s="2" t="str">
        <f>TEXT(SalesDataTable[[#This Row],[Order Date]],"mmm")</f>
        <v>Aug</v>
      </c>
    </row>
    <row r="1712" spans="1:20" ht="15.75" x14ac:dyDescent="0.25">
      <c r="A1712" s="9" t="s">
        <v>1049</v>
      </c>
      <c r="B1712" s="8">
        <v>46256</v>
      </c>
      <c r="C1712" s="7" t="s">
        <v>15</v>
      </c>
      <c r="D1712" s="7" t="s">
        <v>61</v>
      </c>
      <c r="E1712" s="7" t="s">
        <v>13</v>
      </c>
      <c r="F1712" s="7" t="s">
        <v>12</v>
      </c>
      <c r="G1712" s="7" t="s">
        <v>34</v>
      </c>
      <c r="H1712" s="7" t="s">
        <v>83</v>
      </c>
      <c r="I1712" s="3">
        <v>2</v>
      </c>
      <c r="J1712" s="5">
        <v>40.22</v>
      </c>
      <c r="K1712" s="6">
        <v>0</v>
      </c>
      <c r="L1712" s="5">
        <v>14.45</v>
      </c>
      <c r="M1712" s="5">
        <f>I1712*J1712*(1-K1712)</f>
        <v>80.44</v>
      </c>
      <c r="N1712" s="5">
        <f>I1712*L1712</f>
        <v>28.9</v>
      </c>
      <c r="O1712" s="5">
        <f>M1712-N1712</f>
        <v>51.54</v>
      </c>
      <c r="P1712" s="2">
        <f>IFERROR(O1712/M1712,0)</f>
        <v>0.64072600696171056</v>
      </c>
      <c r="Q1712" s="4">
        <f>YEAR(SalesDataTable[[#This Row],[Order Date]])</f>
        <v>2026</v>
      </c>
      <c r="R1712" s="2" t="str">
        <f>"Q"&amp;ROUNDUP(MONTH(SalesDataTable[[#This Row],[Order Date]])/3,0)</f>
        <v>Q3</v>
      </c>
      <c r="S1712" s="3">
        <f>MONTH(SalesDataTable[[#This Row],[Order Date]])</f>
        <v>8</v>
      </c>
      <c r="T1712" s="2" t="str">
        <f>TEXT(SalesDataTable[[#This Row],[Order Date]],"mmm")</f>
        <v>Aug</v>
      </c>
    </row>
    <row r="1713" spans="1:20" ht="15.75" x14ac:dyDescent="0.25">
      <c r="A1713" s="9" t="s">
        <v>1048</v>
      </c>
      <c r="B1713" s="8">
        <v>46256</v>
      </c>
      <c r="C1713" s="7" t="s">
        <v>42</v>
      </c>
      <c r="D1713" s="7" t="s">
        <v>119</v>
      </c>
      <c r="E1713" s="7" t="s">
        <v>18</v>
      </c>
      <c r="F1713" s="7" t="s">
        <v>2</v>
      </c>
      <c r="G1713" s="7" t="s">
        <v>29</v>
      </c>
      <c r="H1713" s="7" t="s">
        <v>39</v>
      </c>
      <c r="I1713" s="3">
        <v>1</v>
      </c>
      <c r="J1713" s="5">
        <v>45.42</v>
      </c>
      <c r="K1713" s="6">
        <v>0.15</v>
      </c>
      <c r="L1713" s="5">
        <v>18.079999999999998</v>
      </c>
      <c r="M1713" s="5">
        <f>I1713*J1713*(1-K1713)</f>
        <v>38.606999999999999</v>
      </c>
      <c r="N1713" s="5">
        <f>I1713*L1713</f>
        <v>18.079999999999998</v>
      </c>
      <c r="O1713" s="5">
        <f>M1713-N1713</f>
        <v>20.527000000000001</v>
      </c>
      <c r="P1713" s="2">
        <f>IFERROR(O1713/M1713,0)</f>
        <v>0.53169114409304019</v>
      </c>
      <c r="Q1713" s="4">
        <f>YEAR(SalesDataTable[[#This Row],[Order Date]])</f>
        <v>2026</v>
      </c>
      <c r="R1713" s="2" t="str">
        <f>"Q"&amp;ROUNDUP(MONTH(SalesDataTable[[#This Row],[Order Date]])/3,0)</f>
        <v>Q3</v>
      </c>
      <c r="S1713" s="3">
        <f>MONTH(SalesDataTable[[#This Row],[Order Date]])</f>
        <v>8</v>
      </c>
      <c r="T1713" s="2" t="str">
        <f>TEXT(SalesDataTable[[#This Row],[Order Date]],"mmm")</f>
        <v>Aug</v>
      </c>
    </row>
    <row r="1714" spans="1:20" ht="15.75" x14ac:dyDescent="0.25">
      <c r="A1714" s="9" t="s">
        <v>1047</v>
      </c>
      <c r="B1714" s="8">
        <v>46256</v>
      </c>
      <c r="C1714" s="7" t="s">
        <v>42</v>
      </c>
      <c r="D1714" s="7" t="s">
        <v>119</v>
      </c>
      <c r="E1714" s="7" t="s">
        <v>3</v>
      </c>
      <c r="F1714" s="7" t="s">
        <v>23</v>
      </c>
      <c r="G1714" s="7" t="s">
        <v>22</v>
      </c>
      <c r="H1714" s="7" t="s">
        <v>44</v>
      </c>
      <c r="I1714" s="3">
        <v>1</v>
      </c>
      <c r="J1714" s="5">
        <v>93.55</v>
      </c>
      <c r="K1714" s="6">
        <v>0</v>
      </c>
      <c r="L1714" s="5">
        <v>44.89</v>
      </c>
      <c r="M1714" s="5">
        <f>I1714*J1714*(1-K1714)</f>
        <v>93.55</v>
      </c>
      <c r="N1714" s="5">
        <f>I1714*L1714</f>
        <v>44.89</v>
      </c>
      <c r="O1714" s="5">
        <f>M1714-N1714</f>
        <v>48.66</v>
      </c>
      <c r="P1714" s="2">
        <f>IFERROR(O1714/M1714,0)</f>
        <v>0.5201496525921967</v>
      </c>
      <c r="Q1714" s="4">
        <f>YEAR(SalesDataTable[[#This Row],[Order Date]])</f>
        <v>2026</v>
      </c>
      <c r="R1714" s="2" t="str">
        <f>"Q"&amp;ROUNDUP(MONTH(SalesDataTable[[#This Row],[Order Date]])/3,0)</f>
        <v>Q3</v>
      </c>
      <c r="S1714" s="3">
        <f>MONTH(SalesDataTable[[#This Row],[Order Date]])</f>
        <v>8</v>
      </c>
      <c r="T1714" s="2" t="str">
        <f>TEXT(SalesDataTable[[#This Row],[Order Date]],"mmm")</f>
        <v>Aug</v>
      </c>
    </row>
    <row r="1715" spans="1:20" ht="15.75" x14ac:dyDescent="0.25">
      <c r="A1715" s="9" t="s">
        <v>1046</v>
      </c>
      <c r="B1715" s="8">
        <v>46256</v>
      </c>
      <c r="C1715" s="7" t="s">
        <v>5</v>
      </c>
      <c r="D1715" s="7" t="s">
        <v>66</v>
      </c>
      <c r="E1715" s="7" t="s">
        <v>3</v>
      </c>
      <c r="F1715" s="7" t="s">
        <v>23</v>
      </c>
      <c r="G1715" s="7" t="s">
        <v>22</v>
      </c>
      <c r="H1715" s="7" t="s">
        <v>37</v>
      </c>
      <c r="I1715" s="3">
        <v>2</v>
      </c>
      <c r="J1715" s="5">
        <v>146.85</v>
      </c>
      <c r="K1715" s="6">
        <v>0</v>
      </c>
      <c r="L1715" s="5">
        <v>81.010000000000005</v>
      </c>
      <c r="M1715" s="5">
        <f>I1715*J1715*(1-K1715)</f>
        <v>293.7</v>
      </c>
      <c r="N1715" s="5">
        <f>I1715*L1715</f>
        <v>162.02000000000001</v>
      </c>
      <c r="O1715" s="5">
        <f>M1715-N1715</f>
        <v>131.67999999999998</v>
      </c>
      <c r="P1715" s="2">
        <f>IFERROR(O1715/M1715,0)</f>
        <v>0.44834865509022809</v>
      </c>
      <c r="Q1715" s="4">
        <f>YEAR(SalesDataTable[[#This Row],[Order Date]])</f>
        <v>2026</v>
      </c>
      <c r="R1715" s="2" t="str">
        <f>"Q"&amp;ROUNDUP(MONTH(SalesDataTable[[#This Row],[Order Date]])/3,0)</f>
        <v>Q3</v>
      </c>
      <c r="S1715" s="3">
        <f>MONTH(SalesDataTable[[#This Row],[Order Date]])</f>
        <v>8</v>
      </c>
      <c r="T1715" s="2" t="str">
        <f>TEXT(SalesDataTable[[#This Row],[Order Date]],"mmm")</f>
        <v>Aug</v>
      </c>
    </row>
    <row r="1716" spans="1:20" ht="15.75" x14ac:dyDescent="0.25">
      <c r="A1716" s="9" t="s">
        <v>1045</v>
      </c>
      <c r="B1716" s="8">
        <v>46256</v>
      </c>
      <c r="C1716" s="7" t="s">
        <v>42</v>
      </c>
      <c r="D1716" s="7" t="s">
        <v>119</v>
      </c>
      <c r="E1716" s="7" t="s">
        <v>60</v>
      </c>
      <c r="F1716" s="7" t="s">
        <v>12</v>
      </c>
      <c r="G1716" s="7" t="s">
        <v>1</v>
      </c>
      <c r="H1716" s="7" t="s">
        <v>7</v>
      </c>
      <c r="I1716" s="3">
        <v>6</v>
      </c>
      <c r="J1716" s="5">
        <v>101.54</v>
      </c>
      <c r="K1716" s="6">
        <v>0.1</v>
      </c>
      <c r="L1716" s="5">
        <v>50</v>
      </c>
      <c r="M1716" s="5">
        <f>I1716*J1716*(1-K1716)</f>
        <v>548.31600000000003</v>
      </c>
      <c r="N1716" s="5">
        <f>I1716*L1716</f>
        <v>300</v>
      </c>
      <c r="O1716" s="5">
        <f>M1716-N1716</f>
        <v>248.31600000000003</v>
      </c>
      <c r="P1716" s="2">
        <f>IFERROR(O1716/M1716,0)</f>
        <v>0.45287024270676035</v>
      </c>
      <c r="Q1716" s="4">
        <f>YEAR(SalesDataTable[[#This Row],[Order Date]])</f>
        <v>2026</v>
      </c>
      <c r="R1716" s="2" t="str">
        <f>"Q"&amp;ROUNDUP(MONTH(SalesDataTable[[#This Row],[Order Date]])/3,0)</f>
        <v>Q3</v>
      </c>
      <c r="S1716" s="3">
        <f>MONTH(SalesDataTable[[#This Row],[Order Date]])</f>
        <v>8</v>
      </c>
      <c r="T1716" s="2" t="str">
        <f>TEXT(SalesDataTable[[#This Row],[Order Date]],"mmm")</f>
        <v>Aug</v>
      </c>
    </row>
    <row r="1717" spans="1:20" ht="15.75" x14ac:dyDescent="0.25">
      <c r="A1717" s="9" t="s">
        <v>1044</v>
      </c>
      <c r="B1717" s="8">
        <v>46256</v>
      </c>
      <c r="C1717" s="7" t="s">
        <v>15</v>
      </c>
      <c r="D1717" s="7" t="s">
        <v>14</v>
      </c>
      <c r="E1717" s="7" t="s">
        <v>3</v>
      </c>
      <c r="F1717" s="7" t="s">
        <v>12</v>
      </c>
      <c r="G1717" s="7" t="s">
        <v>34</v>
      </c>
      <c r="H1717" s="7" t="s">
        <v>121</v>
      </c>
      <c r="I1717" s="3">
        <v>1</v>
      </c>
      <c r="J1717" s="5">
        <v>125.14</v>
      </c>
      <c r="K1717" s="6">
        <v>0</v>
      </c>
      <c r="L1717" s="5">
        <v>69.44</v>
      </c>
      <c r="M1717" s="5">
        <f>I1717*J1717*(1-K1717)</f>
        <v>125.14</v>
      </c>
      <c r="N1717" s="5">
        <f>I1717*L1717</f>
        <v>69.44</v>
      </c>
      <c r="O1717" s="5">
        <f>M1717-N1717</f>
        <v>55.7</v>
      </c>
      <c r="P1717" s="2">
        <f>IFERROR(O1717/M1717,0)</f>
        <v>0.4451014863353045</v>
      </c>
      <c r="Q1717" s="4">
        <f>YEAR(SalesDataTable[[#This Row],[Order Date]])</f>
        <v>2026</v>
      </c>
      <c r="R1717" s="2" t="str">
        <f>"Q"&amp;ROUNDUP(MONTH(SalesDataTable[[#This Row],[Order Date]])/3,0)</f>
        <v>Q3</v>
      </c>
      <c r="S1717" s="3">
        <f>MONTH(SalesDataTable[[#This Row],[Order Date]])</f>
        <v>8</v>
      </c>
      <c r="T1717" s="2" t="str">
        <f>TEXT(SalesDataTable[[#This Row],[Order Date]],"mmm")</f>
        <v>Aug</v>
      </c>
    </row>
    <row r="1718" spans="1:20" ht="15.75" x14ac:dyDescent="0.25">
      <c r="A1718" s="9" t="s">
        <v>1043</v>
      </c>
      <c r="B1718" s="8">
        <v>46256</v>
      </c>
      <c r="C1718" s="7" t="s">
        <v>9</v>
      </c>
      <c r="D1718" s="7" t="s">
        <v>30</v>
      </c>
      <c r="E1718" s="7" t="s">
        <v>3</v>
      </c>
      <c r="F1718" s="7" t="s">
        <v>2</v>
      </c>
      <c r="G1718" s="7" t="s">
        <v>1</v>
      </c>
      <c r="H1718" s="7" t="s">
        <v>11</v>
      </c>
      <c r="I1718" s="3">
        <v>2</v>
      </c>
      <c r="J1718" s="5">
        <v>80.239999999999995</v>
      </c>
      <c r="K1718" s="6">
        <v>0.1</v>
      </c>
      <c r="L1718" s="5">
        <v>42.09</v>
      </c>
      <c r="M1718" s="5">
        <f>I1718*J1718*(1-K1718)</f>
        <v>144.43199999999999</v>
      </c>
      <c r="N1718" s="5">
        <f>I1718*L1718</f>
        <v>84.18</v>
      </c>
      <c r="O1718" s="5">
        <f>M1718-N1718</f>
        <v>60.251999999999981</v>
      </c>
      <c r="P1718" s="2">
        <f>IFERROR(O1718/M1718,0)</f>
        <v>0.41716517115320695</v>
      </c>
      <c r="Q1718" s="4">
        <f>YEAR(SalesDataTable[[#This Row],[Order Date]])</f>
        <v>2026</v>
      </c>
      <c r="R1718" s="2" t="str">
        <f>"Q"&amp;ROUNDUP(MONTH(SalesDataTable[[#This Row],[Order Date]])/3,0)</f>
        <v>Q3</v>
      </c>
      <c r="S1718" s="3">
        <f>MONTH(SalesDataTable[[#This Row],[Order Date]])</f>
        <v>8</v>
      </c>
      <c r="T1718" s="2" t="str">
        <f>TEXT(SalesDataTable[[#This Row],[Order Date]],"mmm")</f>
        <v>Aug</v>
      </c>
    </row>
    <row r="1719" spans="1:20" ht="15.75" x14ac:dyDescent="0.25">
      <c r="A1719" s="9" t="s">
        <v>1042</v>
      </c>
      <c r="B1719" s="8">
        <v>46256</v>
      </c>
      <c r="C1719" s="7" t="s">
        <v>15</v>
      </c>
      <c r="D1719" s="7" t="s">
        <v>51</v>
      </c>
      <c r="E1719" s="7" t="s">
        <v>3</v>
      </c>
      <c r="F1719" s="7" t="s">
        <v>12</v>
      </c>
      <c r="G1719" s="7" t="s">
        <v>22</v>
      </c>
      <c r="H1719" s="7" t="s">
        <v>37</v>
      </c>
      <c r="I1719" s="3">
        <v>1</v>
      </c>
      <c r="J1719" s="5">
        <v>147.24</v>
      </c>
      <c r="K1719" s="6">
        <v>0</v>
      </c>
      <c r="L1719" s="5">
        <v>79.11</v>
      </c>
      <c r="M1719" s="5">
        <f>I1719*J1719*(1-K1719)</f>
        <v>147.24</v>
      </c>
      <c r="N1719" s="5">
        <f>I1719*L1719</f>
        <v>79.11</v>
      </c>
      <c r="O1719" s="5">
        <f>M1719-N1719</f>
        <v>68.13000000000001</v>
      </c>
      <c r="P1719" s="2">
        <f>IFERROR(O1719/M1719,0)</f>
        <v>0.46271393643031788</v>
      </c>
      <c r="Q1719" s="4">
        <f>YEAR(SalesDataTable[[#This Row],[Order Date]])</f>
        <v>2026</v>
      </c>
      <c r="R1719" s="2" t="str">
        <f>"Q"&amp;ROUNDUP(MONTH(SalesDataTable[[#This Row],[Order Date]])/3,0)</f>
        <v>Q3</v>
      </c>
      <c r="S1719" s="3">
        <f>MONTH(SalesDataTable[[#This Row],[Order Date]])</f>
        <v>8</v>
      </c>
      <c r="T1719" s="2" t="str">
        <f>TEXT(SalesDataTable[[#This Row],[Order Date]],"mmm")</f>
        <v>Aug</v>
      </c>
    </row>
    <row r="1720" spans="1:20" ht="15.75" x14ac:dyDescent="0.25">
      <c r="A1720" s="9" t="s">
        <v>1041</v>
      </c>
      <c r="B1720" s="8">
        <v>46256</v>
      </c>
      <c r="C1720" s="7" t="s">
        <v>5</v>
      </c>
      <c r="D1720" s="7" t="s">
        <v>66</v>
      </c>
      <c r="E1720" s="7" t="s">
        <v>3</v>
      </c>
      <c r="F1720" s="7" t="s">
        <v>23</v>
      </c>
      <c r="G1720" s="7" t="s">
        <v>26</v>
      </c>
      <c r="H1720" s="7" t="s">
        <v>25</v>
      </c>
      <c r="I1720" s="3">
        <v>2</v>
      </c>
      <c r="J1720" s="5">
        <v>199.53</v>
      </c>
      <c r="K1720" s="6">
        <v>0.05</v>
      </c>
      <c r="L1720" s="5">
        <v>105.87</v>
      </c>
      <c r="M1720" s="5">
        <f>I1720*J1720*(1-K1720)</f>
        <v>379.10699999999997</v>
      </c>
      <c r="N1720" s="5">
        <f>I1720*L1720</f>
        <v>211.74</v>
      </c>
      <c r="O1720" s="5">
        <f>M1720-N1720</f>
        <v>167.36699999999996</v>
      </c>
      <c r="P1720" s="2">
        <f>IFERROR(O1720/M1720,0)</f>
        <v>0.44147694450379438</v>
      </c>
      <c r="Q1720" s="4">
        <f>YEAR(SalesDataTable[[#This Row],[Order Date]])</f>
        <v>2026</v>
      </c>
      <c r="R1720" s="2" t="str">
        <f>"Q"&amp;ROUNDUP(MONTH(SalesDataTable[[#This Row],[Order Date]])/3,0)</f>
        <v>Q3</v>
      </c>
      <c r="S1720" s="3">
        <f>MONTH(SalesDataTable[[#This Row],[Order Date]])</f>
        <v>8</v>
      </c>
      <c r="T1720" s="2" t="str">
        <f>TEXT(SalesDataTable[[#This Row],[Order Date]],"mmm")</f>
        <v>Aug</v>
      </c>
    </row>
    <row r="1721" spans="1:20" ht="15.75" x14ac:dyDescent="0.25">
      <c r="A1721" s="9" t="s">
        <v>1040</v>
      </c>
      <c r="B1721" s="8">
        <v>46256</v>
      </c>
      <c r="C1721" s="7" t="s">
        <v>5</v>
      </c>
      <c r="D1721" s="7" t="s">
        <v>69</v>
      </c>
      <c r="E1721" s="7" t="s">
        <v>3</v>
      </c>
      <c r="F1721" s="7" t="s">
        <v>12</v>
      </c>
      <c r="G1721" s="7" t="s">
        <v>34</v>
      </c>
      <c r="H1721" s="7" t="s">
        <v>83</v>
      </c>
      <c r="I1721" s="3">
        <v>1</v>
      </c>
      <c r="J1721" s="5">
        <v>40.19</v>
      </c>
      <c r="K1721" s="6">
        <v>0.05</v>
      </c>
      <c r="L1721" s="5">
        <v>14.73</v>
      </c>
      <c r="M1721" s="5">
        <f>I1721*J1721*(1-K1721)</f>
        <v>38.180499999999995</v>
      </c>
      <c r="N1721" s="5">
        <f>I1721*L1721</f>
        <v>14.73</v>
      </c>
      <c r="O1721" s="5">
        <f>M1721-N1721</f>
        <v>23.450499999999995</v>
      </c>
      <c r="P1721" s="2">
        <f>IFERROR(O1721/M1721,0)</f>
        <v>0.61420096646193734</v>
      </c>
      <c r="Q1721" s="4">
        <f>YEAR(SalesDataTable[[#This Row],[Order Date]])</f>
        <v>2026</v>
      </c>
      <c r="R1721" s="2" t="str">
        <f>"Q"&amp;ROUNDUP(MONTH(SalesDataTable[[#This Row],[Order Date]])/3,0)</f>
        <v>Q3</v>
      </c>
      <c r="S1721" s="3">
        <f>MONTH(SalesDataTable[[#This Row],[Order Date]])</f>
        <v>8</v>
      </c>
      <c r="T1721" s="2" t="str">
        <f>TEXT(SalesDataTable[[#This Row],[Order Date]],"mmm")</f>
        <v>Aug</v>
      </c>
    </row>
    <row r="1722" spans="1:20" ht="15.75" x14ac:dyDescent="0.25">
      <c r="A1722" s="9" t="s">
        <v>1039</v>
      </c>
      <c r="B1722" s="8">
        <v>46256</v>
      </c>
      <c r="C1722" s="7" t="s">
        <v>15</v>
      </c>
      <c r="D1722" s="7" t="s">
        <v>14</v>
      </c>
      <c r="E1722" s="7" t="s">
        <v>18</v>
      </c>
      <c r="F1722" s="7" t="s">
        <v>12</v>
      </c>
      <c r="G1722" s="7" t="s">
        <v>34</v>
      </c>
      <c r="H1722" s="7" t="s">
        <v>121</v>
      </c>
      <c r="I1722" s="3">
        <v>4</v>
      </c>
      <c r="J1722" s="5">
        <v>123.31</v>
      </c>
      <c r="K1722" s="6">
        <v>0</v>
      </c>
      <c r="L1722" s="5">
        <v>69.02</v>
      </c>
      <c r="M1722" s="5">
        <f>I1722*J1722*(1-K1722)</f>
        <v>493.24</v>
      </c>
      <c r="N1722" s="5">
        <f>I1722*L1722</f>
        <v>276.08</v>
      </c>
      <c r="O1722" s="5">
        <f>M1722-N1722</f>
        <v>217.16000000000003</v>
      </c>
      <c r="P1722" s="2">
        <f>IFERROR(O1722/M1722,0)</f>
        <v>0.44027248398345636</v>
      </c>
      <c r="Q1722" s="4">
        <f>YEAR(SalesDataTable[[#This Row],[Order Date]])</f>
        <v>2026</v>
      </c>
      <c r="R1722" s="2" t="str">
        <f>"Q"&amp;ROUNDUP(MONTH(SalesDataTable[[#This Row],[Order Date]])/3,0)</f>
        <v>Q3</v>
      </c>
      <c r="S1722" s="3">
        <f>MONTH(SalesDataTable[[#This Row],[Order Date]])</f>
        <v>8</v>
      </c>
      <c r="T1722" s="2" t="str">
        <f>TEXT(SalesDataTable[[#This Row],[Order Date]],"mmm")</f>
        <v>Aug</v>
      </c>
    </row>
    <row r="1723" spans="1:20" ht="15.75" x14ac:dyDescent="0.25">
      <c r="A1723" s="9" t="s">
        <v>1038</v>
      </c>
      <c r="B1723" s="8">
        <v>46256</v>
      </c>
      <c r="C1723" s="7" t="s">
        <v>15</v>
      </c>
      <c r="D1723" s="7" t="s">
        <v>61</v>
      </c>
      <c r="E1723" s="7" t="s">
        <v>18</v>
      </c>
      <c r="F1723" s="7" t="s">
        <v>2</v>
      </c>
      <c r="G1723" s="7" t="s">
        <v>1</v>
      </c>
      <c r="H1723" s="7" t="s">
        <v>17</v>
      </c>
      <c r="I1723" s="3">
        <v>1</v>
      </c>
      <c r="J1723" s="5">
        <v>40.19</v>
      </c>
      <c r="K1723" s="6">
        <v>0.05</v>
      </c>
      <c r="L1723" s="5">
        <v>16.78</v>
      </c>
      <c r="M1723" s="5">
        <f>I1723*J1723*(1-K1723)</f>
        <v>38.180499999999995</v>
      </c>
      <c r="N1723" s="5">
        <f>I1723*L1723</f>
        <v>16.78</v>
      </c>
      <c r="O1723" s="5">
        <f>M1723-N1723</f>
        <v>21.400499999999994</v>
      </c>
      <c r="P1723" s="2">
        <f>IFERROR(O1723/M1723,0)</f>
        <v>0.56050863660769235</v>
      </c>
      <c r="Q1723" s="4">
        <f>YEAR(SalesDataTable[[#This Row],[Order Date]])</f>
        <v>2026</v>
      </c>
      <c r="R1723" s="2" t="str">
        <f>"Q"&amp;ROUNDUP(MONTH(SalesDataTable[[#This Row],[Order Date]])/3,0)</f>
        <v>Q3</v>
      </c>
      <c r="S1723" s="3">
        <f>MONTH(SalesDataTable[[#This Row],[Order Date]])</f>
        <v>8</v>
      </c>
      <c r="T1723" s="2" t="str">
        <f>TEXT(SalesDataTable[[#This Row],[Order Date]],"mmm")</f>
        <v>Aug</v>
      </c>
    </row>
    <row r="1724" spans="1:20" ht="15.75" x14ac:dyDescent="0.25">
      <c r="A1724" s="9" t="s">
        <v>1037</v>
      </c>
      <c r="B1724" s="8">
        <v>46256</v>
      </c>
      <c r="C1724" s="7" t="s">
        <v>5</v>
      </c>
      <c r="D1724" s="7" t="s">
        <v>76</v>
      </c>
      <c r="E1724" s="7" t="s">
        <v>3</v>
      </c>
      <c r="F1724" s="7" t="s">
        <v>23</v>
      </c>
      <c r="G1724" s="7" t="s">
        <v>1</v>
      </c>
      <c r="H1724" s="7" t="s">
        <v>17</v>
      </c>
      <c r="I1724" s="3">
        <v>1</v>
      </c>
      <c r="J1724" s="5">
        <v>40.98</v>
      </c>
      <c r="K1724" s="6">
        <v>0.05</v>
      </c>
      <c r="L1724" s="5">
        <v>16.600000000000001</v>
      </c>
      <c r="M1724" s="5">
        <f>I1724*J1724*(1-K1724)</f>
        <v>38.930999999999997</v>
      </c>
      <c r="N1724" s="5">
        <f>I1724*L1724</f>
        <v>16.600000000000001</v>
      </c>
      <c r="O1724" s="5">
        <f>M1724-N1724</f>
        <v>22.330999999999996</v>
      </c>
      <c r="P1724" s="2">
        <f>IFERROR(O1724/M1724,0)</f>
        <v>0.57360458246641488</v>
      </c>
      <c r="Q1724" s="4">
        <f>YEAR(SalesDataTable[[#This Row],[Order Date]])</f>
        <v>2026</v>
      </c>
      <c r="R1724" s="2" t="str">
        <f>"Q"&amp;ROUNDUP(MONTH(SalesDataTable[[#This Row],[Order Date]])/3,0)</f>
        <v>Q3</v>
      </c>
      <c r="S1724" s="3">
        <f>MONTH(SalesDataTable[[#This Row],[Order Date]])</f>
        <v>8</v>
      </c>
      <c r="T1724" s="2" t="str">
        <f>TEXT(SalesDataTable[[#This Row],[Order Date]],"mmm")</f>
        <v>Aug</v>
      </c>
    </row>
    <row r="1725" spans="1:20" ht="15.75" x14ac:dyDescent="0.25">
      <c r="A1725" s="9" t="s">
        <v>1036</v>
      </c>
      <c r="B1725" s="8">
        <v>46256</v>
      </c>
      <c r="C1725" s="7" t="s">
        <v>15</v>
      </c>
      <c r="D1725" s="7" t="s">
        <v>19</v>
      </c>
      <c r="E1725" s="7" t="s">
        <v>3</v>
      </c>
      <c r="F1725" s="7" t="s">
        <v>2</v>
      </c>
      <c r="G1725" s="7" t="s">
        <v>29</v>
      </c>
      <c r="H1725" s="7" t="s">
        <v>28</v>
      </c>
      <c r="I1725" s="3">
        <v>3</v>
      </c>
      <c r="J1725" s="5">
        <v>35.380000000000003</v>
      </c>
      <c r="K1725" s="6">
        <v>0</v>
      </c>
      <c r="L1725" s="5">
        <v>13.91</v>
      </c>
      <c r="M1725" s="5">
        <f>I1725*J1725*(1-K1725)</f>
        <v>106.14000000000001</v>
      </c>
      <c r="N1725" s="5">
        <f>I1725*L1725</f>
        <v>41.730000000000004</v>
      </c>
      <c r="O1725" s="5">
        <f>M1725-N1725</f>
        <v>64.410000000000011</v>
      </c>
      <c r="P1725" s="2">
        <f>IFERROR(O1725/M1725,0)</f>
        <v>0.60684002261164505</v>
      </c>
      <c r="Q1725" s="4">
        <f>YEAR(SalesDataTable[[#This Row],[Order Date]])</f>
        <v>2026</v>
      </c>
      <c r="R1725" s="2" t="str">
        <f>"Q"&amp;ROUNDUP(MONTH(SalesDataTable[[#This Row],[Order Date]])/3,0)</f>
        <v>Q3</v>
      </c>
      <c r="S1725" s="3">
        <f>MONTH(SalesDataTable[[#This Row],[Order Date]])</f>
        <v>8</v>
      </c>
      <c r="T1725" s="2" t="str">
        <f>TEXT(SalesDataTable[[#This Row],[Order Date]],"mmm")</f>
        <v>Aug</v>
      </c>
    </row>
    <row r="1726" spans="1:20" ht="15.75" x14ac:dyDescent="0.25">
      <c r="A1726" s="9" t="s">
        <v>1035</v>
      </c>
      <c r="B1726" s="8">
        <v>46256</v>
      </c>
      <c r="C1726" s="7" t="s">
        <v>5</v>
      </c>
      <c r="D1726" s="7" t="s">
        <v>4</v>
      </c>
      <c r="E1726" s="7" t="s">
        <v>13</v>
      </c>
      <c r="F1726" s="7" t="s">
        <v>2</v>
      </c>
      <c r="G1726" s="7" t="s">
        <v>29</v>
      </c>
      <c r="H1726" s="7" t="s">
        <v>72</v>
      </c>
      <c r="I1726" s="3">
        <v>4</v>
      </c>
      <c r="J1726" s="5">
        <v>134.49</v>
      </c>
      <c r="K1726" s="6">
        <v>0</v>
      </c>
      <c r="L1726" s="5">
        <v>68.17</v>
      </c>
      <c r="M1726" s="5">
        <f>I1726*J1726*(1-K1726)</f>
        <v>537.96</v>
      </c>
      <c r="N1726" s="5">
        <f>I1726*L1726</f>
        <v>272.68</v>
      </c>
      <c r="O1726" s="5">
        <f>M1726-N1726</f>
        <v>265.28000000000003</v>
      </c>
      <c r="P1726" s="2">
        <f>IFERROR(O1726/M1726,0)</f>
        <v>0.49312216521674473</v>
      </c>
      <c r="Q1726" s="4">
        <f>YEAR(SalesDataTable[[#This Row],[Order Date]])</f>
        <v>2026</v>
      </c>
      <c r="R1726" s="2" t="str">
        <f>"Q"&amp;ROUNDUP(MONTH(SalesDataTable[[#This Row],[Order Date]])/3,0)</f>
        <v>Q3</v>
      </c>
      <c r="S1726" s="3">
        <f>MONTH(SalesDataTable[[#This Row],[Order Date]])</f>
        <v>8</v>
      </c>
      <c r="T1726" s="2" t="str">
        <f>TEXT(SalesDataTable[[#This Row],[Order Date]],"mmm")</f>
        <v>Aug</v>
      </c>
    </row>
    <row r="1727" spans="1:20" ht="15.75" x14ac:dyDescent="0.25">
      <c r="A1727" s="9" t="s">
        <v>1034</v>
      </c>
      <c r="B1727" s="8">
        <v>46257</v>
      </c>
      <c r="C1727" s="7" t="s">
        <v>5</v>
      </c>
      <c r="D1727" s="7" t="s">
        <v>114</v>
      </c>
      <c r="E1727" s="7" t="s">
        <v>60</v>
      </c>
      <c r="F1727" s="7" t="s">
        <v>12</v>
      </c>
      <c r="G1727" s="7" t="s">
        <v>22</v>
      </c>
      <c r="H1727" s="7" t="s">
        <v>37</v>
      </c>
      <c r="I1727" s="3">
        <v>4</v>
      </c>
      <c r="J1727" s="5">
        <v>145.30000000000001</v>
      </c>
      <c r="K1727" s="6">
        <v>0.15</v>
      </c>
      <c r="L1727" s="5">
        <v>77.040000000000006</v>
      </c>
      <c r="M1727" s="5">
        <f>I1727*J1727*(1-K1727)</f>
        <v>494.02000000000004</v>
      </c>
      <c r="N1727" s="5">
        <f>I1727*L1727</f>
        <v>308.16000000000003</v>
      </c>
      <c r="O1727" s="5">
        <f>M1727-N1727</f>
        <v>185.86</v>
      </c>
      <c r="P1727" s="2">
        <f>IFERROR(O1727/M1727,0)</f>
        <v>0.37621958625156876</v>
      </c>
      <c r="Q1727" s="4">
        <f>YEAR(SalesDataTable[[#This Row],[Order Date]])</f>
        <v>2026</v>
      </c>
      <c r="R1727" s="2" t="str">
        <f>"Q"&amp;ROUNDUP(MONTH(SalesDataTable[[#This Row],[Order Date]])/3,0)</f>
        <v>Q3</v>
      </c>
      <c r="S1727" s="3">
        <f>MONTH(SalesDataTable[[#This Row],[Order Date]])</f>
        <v>8</v>
      </c>
      <c r="T1727" s="2" t="str">
        <f>TEXT(SalesDataTable[[#This Row],[Order Date]],"mmm")</f>
        <v>Aug</v>
      </c>
    </row>
    <row r="1728" spans="1:20" ht="15.75" x14ac:dyDescent="0.25">
      <c r="A1728" s="9" t="s">
        <v>1033</v>
      </c>
      <c r="B1728" s="8">
        <v>46257</v>
      </c>
      <c r="C1728" s="7" t="s">
        <v>15</v>
      </c>
      <c r="D1728" s="7" t="s">
        <v>51</v>
      </c>
      <c r="E1728" s="7" t="s">
        <v>60</v>
      </c>
      <c r="F1728" s="7" t="s">
        <v>12</v>
      </c>
      <c r="G1728" s="7" t="s">
        <v>29</v>
      </c>
      <c r="H1728" s="7" t="s">
        <v>88</v>
      </c>
      <c r="I1728" s="3">
        <v>10</v>
      </c>
      <c r="J1728" s="5">
        <v>164.55</v>
      </c>
      <c r="K1728" s="6">
        <v>0.1</v>
      </c>
      <c r="L1728" s="5">
        <v>88.23</v>
      </c>
      <c r="M1728" s="5">
        <f>I1728*J1728*(1-K1728)</f>
        <v>1480.95</v>
      </c>
      <c r="N1728" s="5">
        <f>I1728*L1728</f>
        <v>882.30000000000007</v>
      </c>
      <c r="O1728" s="5">
        <f>M1728-N1728</f>
        <v>598.65</v>
      </c>
      <c r="P1728" s="2">
        <f>IFERROR(O1728/M1728,0)</f>
        <v>0.40423376886458012</v>
      </c>
      <c r="Q1728" s="4">
        <f>YEAR(SalesDataTable[[#This Row],[Order Date]])</f>
        <v>2026</v>
      </c>
      <c r="R1728" s="2" t="str">
        <f>"Q"&amp;ROUNDUP(MONTH(SalesDataTable[[#This Row],[Order Date]])/3,0)</f>
        <v>Q3</v>
      </c>
      <c r="S1728" s="3">
        <f>MONTH(SalesDataTable[[#This Row],[Order Date]])</f>
        <v>8</v>
      </c>
      <c r="T1728" s="2" t="str">
        <f>TEXT(SalesDataTable[[#This Row],[Order Date]],"mmm")</f>
        <v>Aug</v>
      </c>
    </row>
    <row r="1729" spans="1:20" ht="15.75" x14ac:dyDescent="0.25">
      <c r="A1729" s="9" t="s">
        <v>1032</v>
      </c>
      <c r="B1729" s="8">
        <v>46257</v>
      </c>
      <c r="C1729" s="7" t="s">
        <v>42</v>
      </c>
      <c r="D1729" s="7" t="s">
        <v>41</v>
      </c>
      <c r="E1729" s="7" t="s">
        <v>13</v>
      </c>
      <c r="F1729" s="7" t="s">
        <v>2</v>
      </c>
      <c r="G1729" s="7" t="s">
        <v>1</v>
      </c>
      <c r="H1729" s="7" t="s">
        <v>17</v>
      </c>
      <c r="I1729" s="3">
        <v>1</v>
      </c>
      <c r="J1729" s="5">
        <v>39.590000000000003</v>
      </c>
      <c r="K1729" s="6">
        <v>0</v>
      </c>
      <c r="L1729" s="5">
        <v>16.899999999999999</v>
      </c>
      <c r="M1729" s="5">
        <f>I1729*J1729*(1-K1729)</f>
        <v>39.590000000000003</v>
      </c>
      <c r="N1729" s="5">
        <f>I1729*L1729</f>
        <v>16.899999999999999</v>
      </c>
      <c r="O1729" s="5">
        <f>M1729-N1729</f>
        <v>22.690000000000005</v>
      </c>
      <c r="P1729" s="2">
        <f>IFERROR(O1729/M1729,0)</f>
        <v>0.57312452639555456</v>
      </c>
      <c r="Q1729" s="4">
        <f>YEAR(SalesDataTable[[#This Row],[Order Date]])</f>
        <v>2026</v>
      </c>
      <c r="R1729" s="2" t="str">
        <f>"Q"&amp;ROUNDUP(MONTH(SalesDataTable[[#This Row],[Order Date]])/3,0)</f>
        <v>Q3</v>
      </c>
      <c r="S1729" s="3">
        <f>MONTH(SalesDataTable[[#This Row],[Order Date]])</f>
        <v>8</v>
      </c>
      <c r="T1729" s="2" t="str">
        <f>TEXT(SalesDataTable[[#This Row],[Order Date]],"mmm")</f>
        <v>Aug</v>
      </c>
    </row>
    <row r="1730" spans="1:20" ht="15.75" x14ac:dyDescent="0.25">
      <c r="A1730" s="9" t="s">
        <v>1031</v>
      </c>
      <c r="B1730" s="8">
        <v>46257</v>
      </c>
      <c r="C1730" s="7" t="s">
        <v>5</v>
      </c>
      <c r="D1730" s="7" t="s">
        <v>66</v>
      </c>
      <c r="E1730" s="7" t="s">
        <v>60</v>
      </c>
      <c r="F1730" s="7" t="s">
        <v>12</v>
      </c>
      <c r="G1730" s="7" t="s">
        <v>34</v>
      </c>
      <c r="H1730" s="7" t="s">
        <v>33</v>
      </c>
      <c r="I1730" s="3">
        <v>5</v>
      </c>
      <c r="J1730" s="5">
        <v>51.62</v>
      </c>
      <c r="K1730" s="6">
        <v>0.15</v>
      </c>
      <c r="L1730" s="5">
        <v>22.6</v>
      </c>
      <c r="M1730" s="5">
        <f>I1730*J1730*(1-K1730)</f>
        <v>219.38499999999996</v>
      </c>
      <c r="N1730" s="5">
        <f>I1730*L1730</f>
        <v>113</v>
      </c>
      <c r="O1730" s="5">
        <f>M1730-N1730</f>
        <v>106.38499999999996</v>
      </c>
      <c r="P1730" s="2">
        <f>IFERROR(O1730/M1730,0)</f>
        <v>0.48492376415889865</v>
      </c>
      <c r="Q1730" s="4">
        <f>YEAR(SalesDataTable[[#This Row],[Order Date]])</f>
        <v>2026</v>
      </c>
      <c r="R1730" s="2" t="str">
        <f>"Q"&amp;ROUNDUP(MONTH(SalesDataTable[[#This Row],[Order Date]])/3,0)</f>
        <v>Q3</v>
      </c>
      <c r="S1730" s="3">
        <f>MONTH(SalesDataTable[[#This Row],[Order Date]])</f>
        <v>8</v>
      </c>
      <c r="T1730" s="2" t="str">
        <f>TEXT(SalesDataTable[[#This Row],[Order Date]],"mmm")</f>
        <v>Aug</v>
      </c>
    </row>
    <row r="1731" spans="1:20" ht="15.75" x14ac:dyDescent="0.25">
      <c r="A1731" s="9" t="s">
        <v>1030</v>
      </c>
      <c r="B1731" s="8">
        <v>46257</v>
      </c>
      <c r="C1731" s="7" t="s">
        <v>15</v>
      </c>
      <c r="D1731" s="7" t="s">
        <v>14</v>
      </c>
      <c r="E1731" s="7" t="s">
        <v>13</v>
      </c>
      <c r="F1731" s="7" t="s">
        <v>23</v>
      </c>
      <c r="G1731" s="7" t="s">
        <v>22</v>
      </c>
      <c r="H1731" s="7" t="s">
        <v>44</v>
      </c>
      <c r="I1731" s="3">
        <v>3</v>
      </c>
      <c r="J1731" s="5">
        <v>90.71</v>
      </c>
      <c r="K1731" s="6">
        <v>0</v>
      </c>
      <c r="L1731" s="5">
        <v>45.57</v>
      </c>
      <c r="M1731" s="5">
        <f>I1731*J1731*(1-K1731)</f>
        <v>272.13</v>
      </c>
      <c r="N1731" s="5">
        <f>I1731*L1731</f>
        <v>136.71</v>
      </c>
      <c r="O1731" s="5">
        <f>M1731-N1731</f>
        <v>135.41999999999999</v>
      </c>
      <c r="P1731" s="2">
        <f>IFERROR(O1731/M1731,0)</f>
        <v>0.49762980928232825</v>
      </c>
      <c r="Q1731" s="4">
        <f>YEAR(SalesDataTable[[#This Row],[Order Date]])</f>
        <v>2026</v>
      </c>
      <c r="R1731" s="2" t="str">
        <f>"Q"&amp;ROUNDUP(MONTH(SalesDataTable[[#This Row],[Order Date]])/3,0)</f>
        <v>Q3</v>
      </c>
      <c r="S1731" s="3">
        <f>MONTH(SalesDataTable[[#This Row],[Order Date]])</f>
        <v>8</v>
      </c>
      <c r="T1731" s="2" t="str">
        <f>TEXT(SalesDataTable[[#This Row],[Order Date]],"mmm")</f>
        <v>Aug</v>
      </c>
    </row>
    <row r="1732" spans="1:20" ht="15.75" x14ac:dyDescent="0.25">
      <c r="A1732" s="9" t="s">
        <v>1029</v>
      </c>
      <c r="B1732" s="8">
        <v>46257</v>
      </c>
      <c r="C1732" s="7" t="s">
        <v>9</v>
      </c>
      <c r="D1732" s="7" t="s">
        <v>79</v>
      </c>
      <c r="E1732" s="7" t="s">
        <v>13</v>
      </c>
      <c r="F1732" s="7" t="s">
        <v>2</v>
      </c>
      <c r="G1732" s="7" t="s">
        <v>1</v>
      </c>
      <c r="H1732" s="7" t="s">
        <v>17</v>
      </c>
      <c r="I1732" s="3">
        <v>4</v>
      </c>
      <c r="J1732" s="5">
        <v>41.09</v>
      </c>
      <c r="K1732" s="6">
        <v>0</v>
      </c>
      <c r="L1732" s="5">
        <v>17</v>
      </c>
      <c r="M1732" s="5">
        <f>I1732*J1732*(1-K1732)</f>
        <v>164.36</v>
      </c>
      <c r="N1732" s="5">
        <f>I1732*L1732</f>
        <v>68</v>
      </c>
      <c r="O1732" s="5">
        <f>M1732-N1732</f>
        <v>96.360000000000014</v>
      </c>
      <c r="P1732" s="2">
        <f>IFERROR(O1732/M1732,0)</f>
        <v>0.58627403261134103</v>
      </c>
      <c r="Q1732" s="4">
        <f>YEAR(SalesDataTable[[#This Row],[Order Date]])</f>
        <v>2026</v>
      </c>
      <c r="R1732" s="2" t="str">
        <f>"Q"&amp;ROUNDUP(MONTH(SalesDataTable[[#This Row],[Order Date]])/3,0)</f>
        <v>Q3</v>
      </c>
      <c r="S1732" s="3">
        <f>MONTH(SalesDataTable[[#This Row],[Order Date]])</f>
        <v>8</v>
      </c>
      <c r="T1732" s="2" t="str">
        <f>TEXT(SalesDataTable[[#This Row],[Order Date]],"mmm")</f>
        <v>Aug</v>
      </c>
    </row>
    <row r="1733" spans="1:20" ht="15.75" x14ac:dyDescent="0.25">
      <c r="A1733" s="9" t="s">
        <v>1028</v>
      </c>
      <c r="B1733" s="8">
        <v>46257</v>
      </c>
      <c r="C1733" s="7" t="s">
        <v>9</v>
      </c>
      <c r="D1733" s="7" t="s">
        <v>47</v>
      </c>
      <c r="E1733" s="7" t="s">
        <v>3</v>
      </c>
      <c r="F1733" s="7" t="s">
        <v>2</v>
      </c>
      <c r="G1733" s="7" t="s">
        <v>22</v>
      </c>
      <c r="H1733" s="7" t="s">
        <v>44</v>
      </c>
      <c r="I1733" s="3">
        <v>1</v>
      </c>
      <c r="J1733" s="5">
        <v>91.37</v>
      </c>
      <c r="K1733" s="6">
        <v>0</v>
      </c>
      <c r="L1733" s="5">
        <v>46.73</v>
      </c>
      <c r="M1733" s="5">
        <f>I1733*J1733*(1-K1733)</f>
        <v>91.37</v>
      </c>
      <c r="N1733" s="5">
        <f>I1733*L1733</f>
        <v>46.73</v>
      </c>
      <c r="O1733" s="5">
        <f>M1733-N1733</f>
        <v>44.640000000000008</v>
      </c>
      <c r="P1733" s="2">
        <f>IFERROR(O1733/M1733,0)</f>
        <v>0.48856298566269024</v>
      </c>
      <c r="Q1733" s="4">
        <f>YEAR(SalesDataTable[[#This Row],[Order Date]])</f>
        <v>2026</v>
      </c>
      <c r="R1733" s="2" t="str">
        <f>"Q"&amp;ROUNDUP(MONTH(SalesDataTable[[#This Row],[Order Date]])/3,0)</f>
        <v>Q3</v>
      </c>
      <c r="S1733" s="3">
        <f>MONTH(SalesDataTable[[#This Row],[Order Date]])</f>
        <v>8</v>
      </c>
      <c r="T1733" s="2" t="str">
        <f>TEXT(SalesDataTable[[#This Row],[Order Date]],"mmm")</f>
        <v>Aug</v>
      </c>
    </row>
    <row r="1734" spans="1:20" ht="15.75" x14ac:dyDescent="0.25">
      <c r="A1734" s="9" t="s">
        <v>1027</v>
      </c>
      <c r="B1734" s="8">
        <v>46257</v>
      </c>
      <c r="C1734" s="7" t="s">
        <v>9</v>
      </c>
      <c r="D1734" s="7" t="s">
        <v>45</v>
      </c>
      <c r="E1734" s="7" t="s">
        <v>3</v>
      </c>
      <c r="F1734" s="7" t="s">
        <v>2</v>
      </c>
      <c r="G1734" s="7" t="s">
        <v>29</v>
      </c>
      <c r="H1734" s="7" t="s">
        <v>39</v>
      </c>
      <c r="I1734" s="3">
        <v>1</v>
      </c>
      <c r="J1734" s="5">
        <v>46.92</v>
      </c>
      <c r="K1734" s="6">
        <v>0</v>
      </c>
      <c r="L1734" s="5">
        <v>18.3</v>
      </c>
      <c r="M1734" s="5">
        <f>I1734*J1734*(1-K1734)</f>
        <v>46.92</v>
      </c>
      <c r="N1734" s="5">
        <f>I1734*L1734</f>
        <v>18.3</v>
      </c>
      <c r="O1734" s="5">
        <f>M1734-N1734</f>
        <v>28.62</v>
      </c>
      <c r="P1734" s="2">
        <f>IFERROR(O1734/M1734,0)</f>
        <v>0.60997442455242967</v>
      </c>
      <c r="Q1734" s="4">
        <f>YEAR(SalesDataTable[[#This Row],[Order Date]])</f>
        <v>2026</v>
      </c>
      <c r="R1734" s="2" t="str">
        <f>"Q"&amp;ROUNDUP(MONTH(SalesDataTable[[#This Row],[Order Date]])/3,0)</f>
        <v>Q3</v>
      </c>
      <c r="S1734" s="3">
        <f>MONTH(SalesDataTable[[#This Row],[Order Date]])</f>
        <v>8</v>
      </c>
      <c r="T1734" s="2" t="str">
        <f>TEXT(SalesDataTable[[#This Row],[Order Date]],"mmm")</f>
        <v>Aug</v>
      </c>
    </row>
    <row r="1735" spans="1:20" ht="15.75" x14ac:dyDescent="0.25">
      <c r="A1735" s="9" t="s">
        <v>1026</v>
      </c>
      <c r="B1735" s="8">
        <v>46257</v>
      </c>
      <c r="C1735" s="7" t="s">
        <v>42</v>
      </c>
      <c r="D1735" s="7" t="s">
        <v>95</v>
      </c>
      <c r="E1735" s="7" t="s">
        <v>3</v>
      </c>
      <c r="F1735" s="7" t="s">
        <v>2</v>
      </c>
      <c r="G1735" s="7" t="s">
        <v>1</v>
      </c>
      <c r="H1735" s="7" t="s">
        <v>7</v>
      </c>
      <c r="I1735" s="3">
        <v>1</v>
      </c>
      <c r="J1735" s="5">
        <v>100.29</v>
      </c>
      <c r="K1735" s="6">
        <v>0.05</v>
      </c>
      <c r="L1735" s="5">
        <v>49.82</v>
      </c>
      <c r="M1735" s="5">
        <f>I1735*J1735*(1-K1735)</f>
        <v>95.275500000000008</v>
      </c>
      <c r="N1735" s="5">
        <f>I1735*L1735</f>
        <v>49.82</v>
      </c>
      <c r="O1735" s="5">
        <f>M1735-N1735</f>
        <v>45.455500000000008</v>
      </c>
      <c r="P1735" s="2">
        <f>IFERROR(O1735/M1735,0)</f>
        <v>0.47709537079312103</v>
      </c>
      <c r="Q1735" s="4">
        <f>YEAR(SalesDataTable[[#This Row],[Order Date]])</f>
        <v>2026</v>
      </c>
      <c r="R1735" s="2" t="str">
        <f>"Q"&amp;ROUNDUP(MONTH(SalesDataTable[[#This Row],[Order Date]])/3,0)</f>
        <v>Q3</v>
      </c>
      <c r="S1735" s="3">
        <f>MONTH(SalesDataTable[[#This Row],[Order Date]])</f>
        <v>8</v>
      </c>
      <c r="T1735" s="2" t="str">
        <f>TEXT(SalesDataTable[[#This Row],[Order Date]],"mmm")</f>
        <v>Aug</v>
      </c>
    </row>
    <row r="1736" spans="1:20" ht="15.75" x14ac:dyDescent="0.25">
      <c r="A1736" s="9" t="s">
        <v>1025</v>
      </c>
      <c r="B1736" s="8">
        <v>46257</v>
      </c>
      <c r="C1736" s="7" t="s">
        <v>42</v>
      </c>
      <c r="D1736" s="7" t="s">
        <v>119</v>
      </c>
      <c r="E1736" s="7" t="s">
        <v>3</v>
      </c>
      <c r="F1736" s="7" t="s">
        <v>2</v>
      </c>
      <c r="G1736" s="7" t="s">
        <v>22</v>
      </c>
      <c r="H1736" s="7" t="s">
        <v>37</v>
      </c>
      <c r="I1736" s="3">
        <v>1</v>
      </c>
      <c r="J1736" s="5">
        <v>147.11000000000001</v>
      </c>
      <c r="K1736" s="6">
        <v>0.15</v>
      </c>
      <c r="L1736" s="5">
        <v>79.599999999999994</v>
      </c>
      <c r="M1736" s="5">
        <f>I1736*J1736*(1-K1736)</f>
        <v>125.04350000000001</v>
      </c>
      <c r="N1736" s="5">
        <f>I1736*L1736</f>
        <v>79.599999999999994</v>
      </c>
      <c r="O1736" s="5">
        <f>M1736-N1736</f>
        <v>45.443500000000014</v>
      </c>
      <c r="P1736" s="2">
        <f>IFERROR(O1736/M1736,0)</f>
        <v>0.36342152930780097</v>
      </c>
      <c r="Q1736" s="4">
        <f>YEAR(SalesDataTable[[#This Row],[Order Date]])</f>
        <v>2026</v>
      </c>
      <c r="R1736" s="2" t="str">
        <f>"Q"&amp;ROUNDUP(MONTH(SalesDataTable[[#This Row],[Order Date]])/3,0)</f>
        <v>Q3</v>
      </c>
      <c r="S1736" s="3">
        <f>MONTH(SalesDataTable[[#This Row],[Order Date]])</f>
        <v>8</v>
      </c>
      <c r="T1736" s="2" t="str">
        <f>TEXT(SalesDataTable[[#This Row],[Order Date]],"mmm")</f>
        <v>Aug</v>
      </c>
    </row>
    <row r="1737" spans="1:20" ht="15.75" x14ac:dyDescent="0.25">
      <c r="A1737" s="9" t="s">
        <v>1024</v>
      </c>
      <c r="B1737" s="8">
        <v>46257</v>
      </c>
      <c r="C1737" s="7" t="s">
        <v>9</v>
      </c>
      <c r="D1737" s="7" t="s">
        <v>8</v>
      </c>
      <c r="E1737" s="7" t="s">
        <v>3</v>
      </c>
      <c r="F1737" s="7" t="s">
        <v>2</v>
      </c>
      <c r="G1737" s="7" t="s">
        <v>22</v>
      </c>
      <c r="H1737" s="7" t="s">
        <v>92</v>
      </c>
      <c r="I1737" s="3">
        <v>2</v>
      </c>
      <c r="J1737" s="5">
        <v>156.44999999999999</v>
      </c>
      <c r="K1737" s="6">
        <v>0</v>
      </c>
      <c r="L1737" s="5">
        <v>80.13</v>
      </c>
      <c r="M1737" s="5">
        <f>I1737*J1737*(1-K1737)</f>
        <v>312.89999999999998</v>
      </c>
      <c r="N1737" s="5">
        <f>I1737*L1737</f>
        <v>160.26</v>
      </c>
      <c r="O1737" s="5">
        <f>M1737-N1737</f>
        <v>152.63999999999999</v>
      </c>
      <c r="P1737" s="2">
        <f>IFERROR(O1737/M1737,0)</f>
        <v>0.487823585810163</v>
      </c>
      <c r="Q1737" s="4">
        <f>YEAR(SalesDataTable[[#This Row],[Order Date]])</f>
        <v>2026</v>
      </c>
      <c r="R1737" s="2" t="str">
        <f>"Q"&amp;ROUNDUP(MONTH(SalesDataTable[[#This Row],[Order Date]])/3,0)</f>
        <v>Q3</v>
      </c>
      <c r="S1737" s="3">
        <f>MONTH(SalesDataTable[[#This Row],[Order Date]])</f>
        <v>8</v>
      </c>
      <c r="T1737" s="2" t="str">
        <f>TEXT(SalesDataTable[[#This Row],[Order Date]],"mmm")</f>
        <v>Aug</v>
      </c>
    </row>
    <row r="1738" spans="1:20" ht="15.75" x14ac:dyDescent="0.25">
      <c r="A1738" s="9" t="s">
        <v>1023</v>
      </c>
      <c r="B1738" s="8">
        <v>46257</v>
      </c>
      <c r="C1738" s="7" t="s">
        <v>9</v>
      </c>
      <c r="D1738" s="7" t="s">
        <v>47</v>
      </c>
      <c r="E1738" s="7" t="s">
        <v>3</v>
      </c>
      <c r="F1738" s="7" t="s">
        <v>2</v>
      </c>
      <c r="G1738" s="7" t="s">
        <v>22</v>
      </c>
      <c r="H1738" s="7" t="s">
        <v>21</v>
      </c>
      <c r="I1738" s="3">
        <v>2</v>
      </c>
      <c r="J1738" s="5">
        <v>72.97</v>
      </c>
      <c r="K1738" s="6">
        <v>0</v>
      </c>
      <c r="L1738" s="5">
        <v>33.25</v>
      </c>
      <c r="M1738" s="5">
        <f>I1738*J1738*(1-K1738)</f>
        <v>145.94</v>
      </c>
      <c r="N1738" s="5">
        <f>I1738*L1738</f>
        <v>66.5</v>
      </c>
      <c r="O1738" s="5">
        <f>M1738-N1738</f>
        <v>79.44</v>
      </c>
      <c r="P1738" s="2">
        <f>IFERROR(O1738/M1738,0)</f>
        <v>0.54433328765245992</v>
      </c>
      <c r="Q1738" s="4">
        <f>YEAR(SalesDataTable[[#This Row],[Order Date]])</f>
        <v>2026</v>
      </c>
      <c r="R1738" s="2" t="str">
        <f>"Q"&amp;ROUNDUP(MONTH(SalesDataTable[[#This Row],[Order Date]])/3,0)</f>
        <v>Q3</v>
      </c>
      <c r="S1738" s="3">
        <f>MONTH(SalesDataTable[[#This Row],[Order Date]])</f>
        <v>8</v>
      </c>
      <c r="T1738" s="2" t="str">
        <f>TEXT(SalesDataTable[[#This Row],[Order Date]],"mmm")</f>
        <v>Aug</v>
      </c>
    </row>
    <row r="1739" spans="1:20" ht="15.75" x14ac:dyDescent="0.25">
      <c r="A1739" s="9" t="s">
        <v>1022</v>
      </c>
      <c r="B1739" s="8">
        <v>46257</v>
      </c>
      <c r="C1739" s="7" t="s">
        <v>15</v>
      </c>
      <c r="D1739" s="7" t="s">
        <v>14</v>
      </c>
      <c r="E1739" s="7" t="s">
        <v>18</v>
      </c>
      <c r="F1739" s="7" t="s">
        <v>23</v>
      </c>
      <c r="G1739" s="7" t="s">
        <v>34</v>
      </c>
      <c r="H1739" s="7" t="s">
        <v>33</v>
      </c>
      <c r="I1739" s="3">
        <v>2</v>
      </c>
      <c r="J1739" s="5">
        <v>51.63</v>
      </c>
      <c r="K1739" s="6">
        <v>0</v>
      </c>
      <c r="L1739" s="5">
        <v>21.39</v>
      </c>
      <c r="M1739" s="5">
        <f>I1739*J1739*(1-K1739)</f>
        <v>103.26</v>
      </c>
      <c r="N1739" s="5">
        <f>I1739*L1739</f>
        <v>42.78</v>
      </c>
      <c r="O1739" s="5">
        <f>M1739-N1739</f>
        <v>60.480000000000004</v>
      </c>
      <c r="P1739" s="2">
        <f>IFERROR(O1739/M1739,0)</f>
        <v>0.58570598489250436</v>
      </c>
      <c r="Q1739" s="4">
        <f>YEAR(SalesDataTable[[#This Row],[Order Date]])</f>
        <v>2026</v>
      </c>
      <c r="R1739" s="2" t="str">
        <f>"Q"&amp;ROUNDUP(MONTH(SalesDataTable[[#This Row],[Order Date]])/3,0)</f>
        <v>Q3</v>
      </c>
      <c r="S1739" s="3">
        <f>MONTH(SalesDataTable[[#This Row],[Order Date]])</f>
        <v>8</v>
      </c>
      <c r="T1739" s="2" t="str">
        <f>TEXT(SalesDataTable[[#This Row],[Order Date]],"mmm")</f>
        <v>Aug</v>
      </c>
    </row>
    <row r="1740" spans="1:20" ht="15.75" x14ac:dyDescent="0.25">
      <c r="A1740" s="9" t="s">
        <v>1021</v>
      </c>
      <c r="B1740" s="8">
        <v>46257</v>
      </c>
      <c r="C1740" s="7" t="s">
        <v>9</v>
      </c>
      <c r="D1740" s="7" t="s">
        <v>8</v>
      </c>
      <c r="E1740" s="7" t="s">
        <v>60</v>
      </c>
      <c r="F1740" s="7" t="s">
        <v>23</v>
      </c>
      <c r="G1740" s="7" t="s">
        <v>1</v>
      </c>
      <c r="H1740" s="7" t="s">
        <v>7</v>
      </c>
      <c r="I1740" s="3">
        <v>8</v>
      </c>
      <c r="J1740" s="5">
        <v>100.06</v>
      </c>
      <c r="K1740" s="6">
        <v>0.05</v>
      </c>
      <c r="L1740" s="5">
        <v>49.39</v>
      </c>
      <c r="M1740" s="5">
        <f>I1740*J1740*(1-K1740)</f>
        <v>760.45600000000002</v>
      </c>
      <c r="N1740" s="5">
        <f>I1740*L1740</f>
        <v>395.12</v>
      </c>
      <c r="O1740" s="5">
        <f>M1740-N1740</f>
        <v>365.33600000000001</v>
      </c>
      <c r="P1740" s="2">
        <f>IFERROR(O1740/M1740,0)</f>
        <v>0.48041701295012468</v>
      </c>
      <c r="Q1740" s="4">
        <f>YEAR(SalesDataTable[[#This Row],[Order Date]])</f>
        <v>2026</v>
      </c>
      <c r="R1740" s="2" t="str">
        <f>"Q"&amp;ROUNDUP(MONTH(SalesDataTable[[#This Row],[Order Date]])/3,0)</f>
        <v>Q3</v>
      </c>
      <c r="S1740" s="3">
        <f>MONTH(SalesDataTable[[#This Row],[Order Date]])</f>
        <v>8</v>
      </c>
      <c r="T1740" s="2" t="str">
        <f>TEXT(SalesDataTable[[#This Row],[Order Date]],"mmm")</f>
        <v>Aug</v>
      </c>
    </row>
    <row r="1741" spans="1:20" ht="15.75" x14ac:dyDescent="0.25">
      <c r="A1741" s="9" t="s">
        <v>1020</v>
      </c>
      <c r="B1741" s="8">
        <v>46258</v>
      </c>
      <c r="C1741" s="7" t="s">
        <v>15</v>
      </c>
      <c r="D1741" s="7" t="s">
        <v>61</v>
      </c>
      <c r="E1741" s="7" t="s">
        <v>13</v>
      </c>
      <c r="F1741" s="7" t="s">
        <v>23</v>
      </c>
      <c r="G1741" s="7" t="s">
        <v>26</v>
      </c>
      <c r="H1741" s="7" t="s">
        <v>65</v>
      </c>
      <c r="I1741" s="3">
        <v>4</v>
      </c>
      <c r="J1741" s="5">
        <v>83.2</v>
      </c>
      <c r="K1741" s="6">
        <v>0</v>
      </c>
      <c r="L1741" s="5">
        <v>39.99</v>
      </c>
      <c r="M1741" s="5">
        <f>I1741*J1741*(1-K1741)</f>
        <v>332.8</v>
      </c>
      <c r="N1741" s="5">
        <f>I1741*L1741</f>
        <v>159.96</v>
      </c>
      <c r="O1741" s="5">
        <f>M1741-N1741</f>
        <v>172.84</v>
      </c>
      <c r="P1741" s="2">
        <f>IFERROR(O1741/M1741,0)</f>
        <v>0.5193509615384615</v>
      </c>
      <c r="Q1741" s="4">
        <f>YEAR(SalesDataTable[[#This Row],[Order Date]])</f>
        <v>2026</v>
      </c>
      <c r="R1741" s="2" t="str">
        <f>"Q"&amp;ROUNDUP(MONTH(SalesDataTable[[#This Row],[Order Date]])/3,0)</f>
        <v>Q3</v>
      </c>
      <c r="S1741" s="3">
        <f>MONTH(SalesDataTable[[#This Row],[Order Date]])</f>
        <v>8</v>
      </c>
      <c r="T1741" s="2" t="str">
        <f>TEXT(SalesDataTable[[#This Row],[Order Date]],"mmm")</f>
        <v>Aug</v>
      </c>
    </row>
    <row r="1742" spans="1:20" ht="15.75" x14ac:dyDescent="0.25">
      <c r="A1742" s="9" t="s">
        <v>1019</v>
      </c>
      <c r="B1742" s="8">
        <v>46258</v>
      </c>
      <c r="C1742" s="7" t="s">
        <v>42</v>
      </c>
      <c r="D1742" s="7" t="s">
        <v>95</v>
      </c>
      <c r="E1742" s="7" t="s">
        <v>3</v>
      </c>
      <c r="F1742" s="7" t="s">
        <v>2</v>
      </c>
      <c r="G1742" s="7" t="s">
        <v>34</v>
      </c>
      <c r="H1742" s="7" t="s">
        <v>33</v>
      </c>
      <c r="I1742" s="3">
        <v>3</v>
      </c>
      <c r="J1742" s="5">
        <v>51.29</v>
      </c>
      <c r="K1742" s="6">
        <v>0</v>
      </c>
      <c r="L1742" s="5">
        <v>22.08</v>
      </c>
      <c r="M1742" s="5">
        <f>I1742*J1742*(1-K1742)</f>
        <v>153.87</v>
      </c>
      <c r="N1742" s="5">
        <f>I1742*L1742</f>
        <v>66.239999999999995</v>
      </c>
      <c r="O1742" s="5">
        <f>M1742-N1742</f>
        <v>87.63000000000001</v>
      </c>
      <c r="P1742" s="2">
        <f>IFERROR(O1742/M1742,0)</f>
        <v>0.56950672645739919</v>
      </c>
      <c r="Q1742" s="4">
        <f>YEAR(SalesDataTable[[#This Row],[Order Date]])</f>
        <v>2026</v>
      </c>
      <c r="R1742" s="2" t="str">
        <f>"Q"&amp;ROUNDUP(MONTH(SalesDataTable[[#This Row],[Order Date]])/3,0)</f>
        <v>Q3</v>
      </c>
      <c r="S1742" s="3">
        <f>MONTH(SalesDataTable[[#This Row],[Order Date]])</f>
        <v>8</v>
      </c>
      <c r="T1742" s="2" t="str">
        <f>TEXT(SalesDataTable[[#This Row],[Order Date]],"mmm")</f>
        <v>Aug</v>
      </c>
    </row>
    <row r="1743" spans="1:20" ht="15.75" x14ac:dyDescent="0.25">
      <c r="A1743" s="9" t="s">
        <v>1018</v>
      </c>
      <c r="B1743" s="8">
        <v>46258</v>
      </c>
      <c r="C1743" s="7" t="s">
        <v>5</v>
      </c>
      <c r="D1743" s="7" t="s">
        <v>114</v>
      </c>
      <c r="E1743" s="7" t="s">
        <v>3</v>
      </c>
      <c r="F1743" s="7" t="s">
        <v>23</v>
      </c>
      <c r="G1743" s="7" t="s">
        <v>26</v>
      </c>
      <c r="H1743" s="7" t="s">
        <v>25</v>
      </c>
      <c r="I1743" s="3">
        <v>1</v>
      </c>
      <c r="J1743" s="5">
        <v>200.2</v>
      </c>
      <c r="K1743" s="6">
        <v>0</v>
      </c>
      <c r="L1743" s="5">
        <v>103.38</v>
      </c>
      <c r="M1743" s="5">
        <f>I1743*J1743*(1-K1743)</f>
        <v>200.2</v>
      </c>
      <c r="N1743" s="5">
        <f>I1743*L1743</f>
        <v>103.38</v>
      </c>
      <c r="O1743" s="5">
        <f>M1743-N1743</f>
        <v>96.82</v>
      </c>
      <c r="P1743" s="2">
        <f>IFERROR(O1743/M1743,0)</f>
        <v>0.48361638361638359</v>
      </c>
      <c r="Q1743" s="4">
        <f>YEAR(SalesDataTable[[#This Row],[Order Date]])</f>
        <v>2026</v>
      </c>
      <c r="R1743" s="2" t="str">
        <f>"Q"&amp;ROUNDUP(MONTH(SalesDataTable[[#This Row],[Order Date]])/3,0)</f>
        <v>Q3</v>
      </c>
      <c r="S1743" s="3">
        <f>MONTH(SalesDataTable[[#This Row],[Order Date]])</f>
        <v>8</v>
      </c>
      <c r="T1743" s="2" t="str">
        <f>TEXT(SalesDataTable[[#This Row],[Order Date]],"mmm")</f>
        <v>Aug</v>
      </c>
    </row>
    <row r="1744" spans="1:20" ht="15.75" x14ac:dyDescent="0.25">
      <c r="A1744" s="9" t="s">
        <v>1017</v>
      </c>
      <c r="B1744" s="8">
        <v>46258</v>
      </c>
      <c r="C1744" s="7" t="s">
        <v>42</v>
      </c>
      <c r="D1744" s="7" t="s">
        <v>41</v>
      </c>
      <c r="E1744" s="7" t="s">
        <v>13</v>
      </c>
      <c r="F1744" s="7" t="s">
        <v>12</v>
      </c>
      <c r="G1744" s="7" t="s">
        <v>34</v>
      </c>
      <c r="H1744" s="7" t="s">
        <v>74</v>
      </c>
      <c r="I1744" s="3">
        <v>2</v>
      </c>
      <c r="J1744" s="5">
        <v>36.869999999999997</v>
      </c>
      <c r="K1744" s="6">
        <v>0</v>
      </c>
      <c r="L1744" s="5">
        <v>13.71</v>
      </c>
      <c r="M1744" s="5">
        <f>I1744*J1744*(1-K1744)</f>
        <v>73.739999999999995</v>
      </c>
      <c r="N1744" s="5">
        <f>I1744*L1744</f>
        <v>27.42</v>
      </c>
      <c r="O1744" s="5">
        <f>M1744-N1744</f>
        <v>46.319999999999993</v>
      </c>
      <c r="P1744" s="2">
        <f>IFERROR(O1744/M1744,0)</f>
        <v>0.62815296989422287</v>
      </c>
      <c r="Q1744" s="4">
        <f>YEAR(SalesDataTable[[#This Row],[Order Date]])</f>
        <v>2026</v>
      </c>
      <c r="R1744" s="2" t="str">
        <f>"Q"&amp;ROUNDUP(MONTH(SalesDataTable[[#This Row],[Order Date]])/3,0)</f>
        <v>Q3</v>
      </c>
      <c r="S1744" s="3">
        <f>MONTH(SalesDataTable[[#This Row],[Order Date]])</f>
        <v>8</v>
      </c>
      <c r="T1744" s="2" t="str">
        <f>TEXT(SalesDataTable[[#This Row],[Order Date]],"mmm")</f>
        <v>Aug</v>
      </c>
    </row>
    <row r="1745" spans="1:20" ht="15.75" x14ac:dyDescent="0.25">
      <c r="A1745" s="9" t="s">
        <v>1016</v>
      </c>
      <c r="B1745" s="8">
        <v>46258</v>
      </c>
      <c r="C1745" s="7" t="s">
        <v>15</v>
      </c>
      <c r="D1745" s="7" t="s">
        <v>61</v>
      </c>
      <c r="E1745" s="7" t="s">
        <v>3</v>
      </c>
      <c r="F1745" s="7" t="s">
        <v>23</v>
      </c>
      <c r="G1745" s="7" t="s">
        <v>34</v>
      </c>
      <c r="H1745" s="7" t="s">
        <v>74</v>
      </c>
      <c r="I1745" s="3">
        <v>1</v>
      </c>
      <c r="J1745" s="5">
        <v>36.28</v>
      </c>
      <c r="K1745" s="6">
        <v>0.1</v>
      </c>
      <c r="L1745" s="5">
        <v>14.16</v>
      </c>
      <c r="M1745" s="5">
        <f>I1745*J1745*(1-K1745)</f>
        <v>32.652000000000001</v>
      </c>
      <c r="N1745" s="5">
        <f>I1745*L1745</f>
        <v>14.16</v>
      </c>
      <c r="O1745" s="5">
        <f>M1745-N1745</f>
        <v>18.492000000000001</v>
      </c>
      <c r="P1745" s="2">
        <f>IFERROR(O1745/M1745,0)</f>
        <v>0.56633590591694227</v>
      </c>
      <c r="Q1745" s="4">
        <f>YEAR(SalesDataTable[[#This Row],[Order Date]])</f>
        <v>2026</v>
      </c>
      <c r="R1745" s="2" t="str">
        <f>"Q"&amp;ROUNDUP(MONTH(SalesDataTable[[#This Row],[Order Date]])/3,0)</f>
        <v>Q3</v>
      </c>
      <c r="S1745" s="3">
        <f>MONTH(SalesDataTable[[#This Row],[Order Date]])</f>
        <v>8</v>
      </c>
      <c r="T1745" s="2" t="str">
        <f>TEXT(SalesDataTable[[#This Row],[Order Date]],"mmm")</f>
        <v>Aug</v>
      </c>
    </row>
    <row r="1746" spans="1:20" ht="15.75" x14ac:dyDescent="0.25">
      <c r="A1746" s="9" t="s">
        <v>1015</v>
      </c>
      <c r="B1746" s="8">
        <v>46258</v>
      </c>
      <c r="C1746" s="7" t="s">
        <v>42</v>
      </c>
      <c r="D1746" s="7" t="s">
        <v>41</v>
      </c>
      <c r="E1746" s="7" t="s">
        <v>18</v>
      </c>
      <c r="F1746" s="7" t="s">
        <v>23</v>
      </c>
      <c r="G1746" s="7" t="s">
        <v>22</v>
      </c>
      <c r="H1746" s="7" t="s">
        <v>44</v>
      </c>
      <c r="I1746" s="3">
        <v>2</v>
      </c>
      <c r="J1746" s="5">
        <v>93.88</v>
      </c>
      <c r="K1746" s="6">
        <v>0.05</v>
      </c>
      <c r="L1746" s="5">
        <v>46.57</v>
      </c>
      <c r="M1746" s="5">
        <f>I1746*J1746*(1-K1746)</f>
        <v>178.37199999999999</v>
      </c>
      <c r="N1746" s="5">
        <f>I1746*L1746</f>
        <v>93.14</v>
      </c>
      <c r="O1746" s="5">
        <f>M1746-N1746</f>
        <v>85.231999999999985</v>
      </c>
      <c r="P1746" s="2">
        <f>IFERROR(O1746/M1746,0)</f>
        <v>0.47783284371986628</v>
      </c>
      <c r="Q1746" s="4">
        <f>YEAR(SalesDataTable[[#This Row],[Order Date]])</f>
        <v>2026</v>
      </c>
      <c r="R1746" s="2" t="str">
        <f>"Q"&amp;ROUNDUP(MONTH(SalesDataTable[[#This Row],[Order Date]])/3,0)</f>
        <v>Q3</v>
      </c>
      <c r="S1746" s="3">
        <f>MONTH(SalesDataTable[[#This Row],[Order Date]])</f>
        <v>8</v>
      </c>
      <c r="T1746" s="2" t="str">
        <f>TEXT(SalesDataTable[[#This Row],[Order Date]],"mmm")</f>
        <v>Aug</v>
      </c>
    </row>
    <row r="1747" spans="1:20" ht="15.75" x14ac:dyDescent="0.25">
      <c r="A1747" s="9" t="s">
        <v>1014</v>
      </c>
      <c r="B1747" s="8">
        <v>46258</v>
      </c>
      <c r="C1747" s="7" t="s">
        <v>15</v>
      </c>
      <c r="D1747" s="7" t="s">
        <v>51</v>
      </c>
      <c r="E1747" s="7" t="s">
        <v>3</v>
      </c>
      <c r="F1747" s="7" t="s">
        <v>2</v>
      </c>
      <c r="G1747" s="7" t="s">
        <v>26</v>
      </c>
      <c r="H1747" s="7" t="s">
        <v>25</v>
      </c>
      <c r="I1747" s="3">
        <v>1</v>
      </c>
      <c r="J1747" s="5">
        <v>192.67</v>
      </c>
      <c r="K1747" s="6">
        <v>0.05</v>
      </c>
      <c r="L1747" s="5">
        <v>101.04</v>
      </c>
      <c r="M1747" s="5">
        <f>I1747*J1747*(1-K1747)</f>
        <v>183.03649999999999</v>
      </c>
      <c r="N1747" s="5">
        <f>I1747*L1747</f>
        <v>101.04</v>
      </c>
      <c r="O1747" s="5">
        <f>M1747-N1747</f>
        <v>81.996499999999983</v>
      </c>
      <c r="P1747" s="2">
        <f>IFERROR(O1747/M1747,0)</f>
        <v>0.44797895501716867</v>
      </c>
      <c r="Q1747" s="4">
        <f>YEAR(SalesDataTable[[#This Row],[Order Date]])</f>
        <v>2026</v>
      </c>
      <c r="R1747" s="2" t="str">
        <f>"Q"&amp;ROUNDUP(MONTH(SalesDataTable[[#This Row],[Order Date]])/3,0)</f>
        <v>Q3</v>
      </c>
      <c r="S1747" s="3">
        <f>MONTH(SalesDataTable[[#This Row],[Order Date]])</f>
        <v>8</v>
      </c>
      <c r="T1747" s="2" t="str">
        <f>TEXT(SalesDataTable[[#This Row],[Order Date]],"mmm")</f>
        <v>Aug</v>
      </c>
    </row>
    <row r="1748" spans="1:20" ht="15.75" x14ac:dyDescent="0.25">
      <c r="A1748" s="9" t="s">
        <v>1013</v>
      </c>
      <c r="B1748" s="8">
        <v>46258</v>
      </c>
      <c r="C1748" s="7" t="s">
        <v>42</v>
      </c>
      <c r="D1748" s="7" t="s">
        <v>41</v>
      </c>
      <c r="E1748" s="7" t="s">
        <v>3</v>
      </c>
      <c r="F1748" s="7" t="s">
        <v>2</v>
      </c>
      <c r="G1748" s="7" t="s">
        <v>1</v>
      </c>
      <c r="H1748" s="7" t="s">
        <v>11</v>
      </c>
      <c r="I1748" s="3">
        <v>1</v>
      </c>
      <c r="J1748" s="5">
        <v>80.099999999999994</v>
      </c>
      <c r="K1748" s="6">
        <v>0.05</v>
      </c>
      <c r="L1748" s="5">
        <v>43.49</v>
      </c>
      <c r="M1748" s="5">
        <f>I1748*J1748*(1-K1748)</f>
        <v>76.094999999999985</v>
      </c>
      <c r="N1748" s="5">
        <f>I1748*L1748</f>
        <v>43.49</v>
      </c>
      <c r="O1748" s="5">
        <f>M1748-N1748</f>
        <v>32.604999999999983</v>
      </c>
      <c r="P1748" s="2">
        <f>IFERROR(O1748/M1748,0)</f>
        <v>0.42847756094355727</v>
      </c>
      <c r="Q1748" s="4">
        <f>YEAR(SalesDataTable[[#This Row],[Order Date]])</f>
        <v>2026</v>
      </c>
      <c r="R1748" s="2" t="str">
        <f>"Q"&amp;ROUNDUP(MONTH(SalesDataTable[[#This Row],[Order Date]])/3,0)</f>
        <v>Q3</v>
      </c>
      <c r="S1748" s="3">
        <f>MONTH(SalesDataTable[[#This Row],[Order Date]])</f>
        <v>8</v>
      </c>
      <c r="T1748" s="2" t="str">
        <f>TEXT(SalesDataTable[[#This Row],[Order Date]],"mmm")</f>
        <v>Aug</v>
      </c>
    </row>
    <row r="1749" spans="1:20" ht="15.75" x14ac:dyDescent="0.25">
      <c r="A1749" s="9" t="s">
        <v>1012</v>
      </c>
      <c r="B1749" s="8">
        <v>46259</v>
      </c>
      <c r="C1749" s="7" t="s">
        <v>15</v>
      </c>
      <c r="D1749" s="7" t="s">
        <v>61</v>
      </c>
      <c r="E1749" s="7" t="s">
        <v>18</v>
      </c>
      <c r="F1749" s="7" t="s">
        <v>23</v>
      </c>
      <c r="G1749" s="7" t="s">
        <v>22</v>
      </c>
      <c r="H1749" s="7" t="s">
        <v>37</v>
      </c>
      <c r="I1749" s="3">
        <v>1</v>
      </c>
      <c r="J1749" s="5">
        <v>145.02000000000001</v>
      </c>
      <c r="K1749" s="6">
        <v>0</v>
      </c>
      <c r="L1749" s="5">
        <v>78.959999999999994</v>
      </c>
      <c r="M1749" s="5">
        <f>I1749*J1749*(1-K1749)</f>
        <v>145.02000000000001</v>
      </c>
      <c r="N1749" s="5">
        <f>I1749*L1749</f>
        <v>78.959999999999994</v>
      </c>
      <c r="O1749" s="5">
        <f>M1749-N1749</f>
        <v>66.060000000000016</v>
      </c>
      <c r="P1749" s="2">
        <f>IFERROR(O1749/M1749,0)</f>
        <v>0.4555233760860572</v>
      </c>
      <c r="Q1749" s="4">
        <f>YEAR(SalesDataTable[[#This Row],[Order Date]])</f>
        <v>2026</v>
      </c>
      <c r="R1749" s="2" t="str">
        <f>"Q"&amp;ROUNDUP(MONTH(SalesDataTable[[#This Row],[Order Date]])/3,0)</f>
        <v>Q3</v>
      </c>
      <c r="S1749" s="3">
        <f>MONTH(SalesDataTable[[#This Row],[Order Date]])</f>
        <v>8</v>
      </c>
      <c r="T1749" s="2" t="str">
        <f>TEXT(SalesDataTable[[#This Row],[Order Date]],"mmm")</f>
        <v>Aug</v>
      </c>
    </row>
    <row r="1750" spans="1:20" ht="15.75" x14ac:dyDescent="0.25">
      <c r="A1750" s="9" t="s">
        <v>1011</v>
      </c>
      <c r="B1750" s="8">
        <v>46260</v>
      </c>
      <c r="C1750" s="7" t="s">
        <v>9</v>
      </c>
      <c r="D1750" s="7" t="s">
        <v>45</v>
      </c>
      <c r="E1750" s="7" t="s">
        <v>18</v>
      </c>
      <c r="F1750" s="7" t="s">
        <v>23</v>
      </c>
      <c r="G1750" s="7" t="s">
        <v>29</v>
      </c>
      <c r="H1750" s="7" t="s">
        <v>28</v>
      </c>
      <c r="I1750" s="3">
        <v>1</v>
      </c>
      <c r="J1750" s="5">
        <v>37</v>
      </c>
      <c r="K1750" s="6">
        <v>0.15</v>
      </c>
      <c r="L1750" s="5">
        <v>13.68</v>
      </c>
      <c r="M1750" s="5">
        <f>I1750*J1750*(1-K1750)</f>
        <v>31.45</v>
      </c>
      <c r="N1750" s="5">
        <f>I1750*L1750</f>
        <v>13.68</v>
      </c>
      <c r="O1750" s="5">
        <f>M1750-N1750</f>
        <v>17.77</v>
      </c>
      <c r="P1750" s="2">
        <f>IFERROR(O1750/M1750,0)</f>
        <v>0.56502384737678857</v>
      </c>
      <c r="Q1750" s="4">
        <f>YEAR(SalesDataTable[[#This Row],[Order Date]])</f>
        <v>2026</v>
      </c>
      <c r="R1750" s="2" t="str">
        <f>"Q"&amp;ROUNDUP(MONTH(SalesDataTable[[#This Row],[Order Date]])/3,0)</f>
        <v>Q3</v>
      </c>
      <c r="S1750" s="3">
        <f>MONTH(SalesDataTable[[#This Row],[Order Date]])</f>
        <v>8</v>
      </c>
      <c r="T1750" s="2" t="str">
        <f>TEXT(SalesDataTable[[#This Row],[Order Date]],"mmm")</f>
        <v>Aug</v>
      </c>
    </row>
    <row r="1751" spans="1:20" ht="15.75" x14ac:dyDescent="0.25">
      <c r="A1751" s="9" t="s">
        <v>1010</v>
      </c>
      <c r="B1751" s="8">
        <v>46260</v>
      </c>
      <c r="C1751" s="7" t="s">
        <v>9</v>
      </c>
      <c r="D1751" s="7" t="s">
        <v>30</v>
      </c>
      <c r="E1751" s="7" t="s">
        <v>3</v>
      </c>
      <c r="F1751" s="7" t="s">
        <v>23</v>
      </c>
      <c r="G1751" s="7" t="s">
        <v>1</v>
      </c>
      <c r="H1751" s="7" t="s">
        <v>0</v>
      </c>
      <c r="I1751" s="3">
        <v>2</v>
      </c>
      <c r="J1751" s="5">
        <v>50.02</v>
      </c>
      <c r="K1751" s="6">
        <v>0</v>
      </c>
      <c r="L1751" s="5">
        <v>21.99</v>
      </c>
      <c r="M1751" s="5">
        <f>I1751*J1751*(1-K1751)</f>
        <v>100.04</v>
      </c>
      <c r="N1751" s="5">
        <f>I1751*L1751</f>
        <v>43.98</v>
      </c>
      <c r="O1751" s="5">
        <f>M1751-N1751</f>
        <v>56.060000000000009</v>
      </c>
      <c r="P1751" s="2">
        <f>IFERROR(O1751/M1751,0)</f>
        <v>0.56037584966013598</v>
      </c>
      <c r="Q1751" s="4">
        <f>YEAR(SalesDataTable[[#This Row],[Order Date]])</f>
        <v>2026</v>
      </c>
      <c r="R1751" s="2" t="str">
        <f>"Q"&amp;ROUNDUP(MONTH(SalesDataTable[[#This Row],[Order Date]])/3,0)</f>
        <v>Q3</v>
      </c>
      <c r="S1751" s="3">
        <f>MONTH(SalesDataTable[[#This Row],[Order Date]])</f>
        <v>8</v>
      </c>
      <c r="T1751" s="2" t="str">
        <f>TEXT(SalesDataTable[[#This Row],[Order Date]],"mmm")</f>
        <v>Aug</v>
      </c>
    </row>
    <row r="1752" spans="1:20" ht="15.75" x14ac:dyDescent="0.25">
      <c r="A1752" s="9" t="s">
        <v>1009</v>
      </c>
      <c r="B1752" s="8">
        <v>46260</v>
      </c>
      <c r="C1752" s="7" t="s">
        <v>9</v>
      </c>
      <c r="D1752" s="7" t="s">
        <v>45</v>
      </c>
      <c r="E1752" s="7" t="s">
        <v>13</v>
      </c>
      <c r="F1752" s="7" t="s">
        <v>23</v>
      </c>
      <c r="G1752" s="7" t="s">
        <v>34</v>
      </c>
      <c r="H1752" s="7" t="s">
        <v>74</v>
      </c>
      <c r="I1752" s="3">
        <v>2</v>
      </c>
      <c r="J1752" s="5">
        <v>35.950000000000003</v>
      </c>
      <c r="K1752" s="6">
        <v>0.05</v>
      </c>
      <c r="L1752" s="5">
        <v>13.93</v>
      </c>
      <c r="M1752" s="5">
        <f>I1752*J1752*(1-K1752)</f>
        <v>68.305000000000007</v>
      </c>
      <c r="N1752" s="5">
        <f>I1752*L1752</f>
        <v>27.86</v>
      </c>
      <c r="O1752" s="5">
        <f>M1752-N1752</f>
        <v>40.445000000000007</v>
      </c>
      <c r="P1752" s="2">
        <f>IFERROR(O1752/M1752,0)</f>
        <v>0.59212356342873884</v>
      </c>
      <c r="Q1752" s="4">
        <f>YEAR(SalesDataTable[[#This Row],[Order Date]])</f>
        <v>2026</v>
      </c>
      <c r="R1752" s="2" t="str">
        <f>"Q"&amp;ROUNDUP(MONTH(SalesDataTable[[#This Row],[Order Date]])/3,0)</f>
        <v>Q3</v>
      </c>
      <c r="S1752" s="3">
        <f>MONTH(SalesDataTable[[#This Row],[Order Date]])</f>
        <v>8</v>
      </c>
      <c r="T1752" s="2" t="str">
        <f>TEXT(SalesDataTable[[#This Row],[Order Date]],"mmm")</f>
        <v>Aug</v>
      </c>
    </row>
    <row r="1753" spans="1:20" ht="15.75" x14ac:dyDescent="0.25">
      <c r="A1753" s="9" t="s">
        <v>1008</v>
      </c>
      <c r="B1753" s="8">
        <v>46261</v>
      </c>
      <c r="C1753" s="7" t="s">
        <v>42</v>
      </c>
      <c r="D1753" s="7" t="s">
        <v>119</v>
      </c>
      <c r="E1753" s="7" t="s">
        <v>3</v>
      </c>
      <c r="F1753" s="7" t="s">
        <v>2</v>
      </c>
      <c r="G1753" s="7" t="s">
        <v>29</v>
      </c>
      <c r="H1753" s="7" t="s">
        <v>39</v>
      </c>
      <c r="I1753" s="3">
        <v>3</v>
      </c>
      <c r="J1753" s="5">
        <v>45.84</v>
      </c>
      <c r="K1753" s="6">
        <v>0.15</v>
      </c>
      <c r="L1753" s="5">
        <v>17.899999999999999</v>
      </c>
      <c r="M1753" s="5">
        <f>I1753*J1753*(1-K1753)</f>
        <v>116.89200000000001</v>
      </c>
      <c r="N1753" s="5">
        <f>I1753*L1753</f>
        <v>53.699999999999996</v>
      </c>
      <c r="O1753" s="5">
        <f>M1753-N1753</f>
        <v>63.192000000000014</v>
      </c>
      <c r="P1753" s="2">
        <f>IFERROR(O1753/M1753,0)</f>
        <v>0.54060158094651478</v>
      </c>
      <c r="Q1753" s="4">
        <f>YEAR(SalesDataTable[[#This Row],[Order Date]])</f>
        <v>2026</v>
      </c>
      <c r="R1753" s="2" t="str">
        <f>"Q"&amp;ROUNDUP(MONTH(SalesDataTable[[#This Row],[Order Date]])/3,0)</f>
        <v>Q3</v>
      </c>
      <c r="S1753" s="3">
        <f>MONTH(SalesDataTable[[#This Row],[Order Date]])</f>
        <v>8</v>
      </c>
      <c r="T1753" s="2" t="str">
        <f>TEXT(SalesDataTable[[#This Row],[Order Date]],"mmm")</f>
        <v>Aug</v>
      </c>
    </row>
    <row r="1754" spans="1:20" ht="15.75" x14ac:dyDescent="0.25">
      <c r="A1754" s="9" t="s">
        <v>1007</v>
      </c>
      <c r="B1754" s="8">
        <v>46261</v>
      </c>
      <c r="C1754" s="7" t="s">
        <v>9</v>
      </c>
      <c r="D1754" s="7" t="s">
        <v>30</v>
      </c>
      <c r="E1754" s="7" t="s">
        <v>3</v>
      </c>
      <c r="F1754" s="7" t="s">
        <v>2</v>
      </c>
      <c r="G1754" s="7" t="s">
        <v>26</v>
      </c>
      <c r="H1754" s="7" t="s">
        <v>65</v>
      </c>
      <c r="I1754" s="3">
        <v>1</v>
      </c>
      <c r="J1754" s="5">
        <v>83.23</v>
      </c>
      <c r="K1754" s="6">
        <v>0.1</v>
      </c>
      <c r="L1754" s="5">
        <v>40.229999999999997</v>
      </c>
      <c r="M1754" s="5">
        <f>I1754*J1754*(1-K1754)</f>
        <v>74.907000000000011</v>
      </c>
      <c r="N1754" s="5">
        <f>I1754*L1754</f>
        <v>40.229999999999997</v>
      </c>
      <c r="O1754" s="5">
        <f>M1754-N1754</f>
        <v>34.677000000000014</v>
      </c>
      <c r="P1754" s="2">
        <f>IFERROR(O1754/M1754,0)</f>
        <v>0.46293403820737727</v>
      </c>
      <c r="Q1754" s="4">
        <f>YEAR(SalesDataTable[[#This Row],[Order Date]])</f>
        <v>2026</v>
      </c>
      <c r="R1754" s="2" t="str">
        <f>"Q"&amp;ROUNDUP(MONTH(SalesDataTable[[#This Row],[Order Date]])/3,0)</f>
        <v>Q3</v>
      </c>
      <c r="S1754" s="3">
        <f>MONTH(SalesDataTable[[#This Row],[Order Date]])</f>
        <v>8</v>
      </c>
      <c r="T1754" s="2" t="str">
        <f>TEXT(SalesDataTable[[#This Row],[Order Date]],"mmm")</f>
        <v>Aug</v>
      </c>
    </row>
    <row r="1755" spans="1:20" ht="15.75" x14ac:dyDescent="0.25">
      <c r="A1755" s="9" t="s">
        <v>1006</v>
      </c>
      <c r="B1755" s="8">
        <v>46261</v>
      </c>
      <c r="C1755" s="7" t="s">
        <v>42</v>
      </c>
      <c r="D1755" s="7" t="s">
        <v>119</v>
      </c>
      <c r="E1755" s="7" t="s">
        <v>13</v>
      </c>
      <c r="F1755" s="7" t="s">
        <v>2</v>
      </c>
      <c r="G1755" s="7" t="s">
        <v>1</v>
      </c>
      <c r="H1755" s="7" t="s">
        <v>7</v>
      </c>
      <c r="I1755" s="3">
        <v>1</v>
      </c>
      <c r="J1755" s="5">
        <v>104.33</v>
      </c>
      <c r="K1755" s="6">
        <v>0.1</v>
      </c>
      <c r="L1755" s="5">
        <v>49.86</v>
      </c>
      <c r="M1755" s="5">
        <f>I1755*J1755*(1-K1755)</f>
        <v>93.897000000000006</v>
      </c>
      <c r="N1755" s="5">
        <f>I1755*L1755</f>
        <v>49.86</v>
      </c>
      <c r="O1755" s="5">
        <f>M1755-N1755</f>
        <v>44.037000000000006</v>
      </c>
      <c r="P1755" s="2">
        <f>IFERROR(O1755/M1755,0)</f>
        <v>0.46899261957251032</v>
      </c>
      <c r="Q1755" s="4">
        <f>YEAR(SalesDataTable[[#This Row],[Order Date]])</f>
        <v>2026</v>
      </c>
      <c r="R1755" s="2" t="str">
        <f>"Q"&amp;ROUNDUP(MONTH(SalesDataTable[[#This Row],[Order Date]])/3,0)</f>
        <v>Q3</v>
      </c>
      <c r="S1755" s="3">
        <f>MONTH(SalesDataTable[[#This Row],[Order Date]])</f>
        <v>8</v>
      </c>
      <c r="T1755" s="2" t="str">
        <f>TEXT(SalesDataTable[[#This Row],[Order Date]],"mmm")</f>
        <v>Aug</v>
      </c>
    </row>
    <row r="1756" spans="1:20" ht="15.75" x14ac:dyDescent="0.25">
      <c r="A1756" s="9" t="s">
        <v>1005</v>
      </c>
      <c r="B1756" s="8">
        <v>46261</v>
      </c>
      <c r="C1756" s="7" t="s">
        <v>9</v>
      </c>
      <c r="D1756" s="7" t="s">
        <v>30</v>
      </c>
      <c r="E1756" s="7" t="s">
        <v>3</v>
      </c>
      <c r="F1756" s="7" t="s">
        <v>2</v>
      </c>
      <c r="G1756" s="7" t="s">
        <v>22</v>
      </c>
      <c r="H1756" s="7" t="s">
        <v>92</v>
      </c>
      <c r="I1756" s="3">
        <v>1</v>
      </c>
      <c r="J1756" s="5">
        <v>156.94999999999999</v>
      </c>
      <c r="K1756" s="6">
        <v>0</v>
      </c>
      <c r="L1756" s="5">
        <v>80.41</v>
      </c>
      <c r="M1756" s="5">
        <f>I1756*J1756*(1-K1756)</f>
        <v>156.94999999999999</v>
      </c>
      <c r="N1756" s="5">
        <f>I1756*L1756</f>
        <v>80.41</v>
      </c>
      <c r="O1756" s="5">
        <f>M1756-N1756</f>
        <v>76.539999999999992</v>
      </c>
      <c r="P1756" s="2">
        <f>IFERROR(O1756/M1756,0)</f>
        <v>0.48767123287671232</v>
      </c>
      <c r="Q1756" s="4">
        <f>YEAR(SalesDataTable[[#This Row],[Order Date]])</f>
        <v>2026</v>
      </c>
      <c r="R1756" s="2" t="str">
        <f>"Q"&amp;ROUNDUP(MONTH(SalesDataTable[[#This Row],[Order Date]])/3,0)</f>
        <v>Q3</v>
      </c>
      <c r="S1756" s="3">
        <f>MONTH(SalesDataTable[[#This Row],[Order Date]])</f>
        <v>8</v>
      </c>
      <c r="T1756" s="2" t="str">
        <f>TEXT(SalesDataTable[[#This Row],[Order Date]],"mmm")</f>
        <v>Aug</v>
      </c>
    </row>
    <row r="1757" spans="1:20" ht="15.75" x14ac:dyDescent="0.25">
      <c r="A1757" s="9" t="s">
        <v>1004</v>
      </c>
      <c r="B1757" s="8">
        <v>46261</v>
      </c>
      <c r="C1757" s="7" t="s">
        <v>9</v>
      </c>
      <c r="D1757" s="7" t="s">
        <v>47</v>
      </c>
      <c r="E1757" s="7" t="s">
        <v>13</v>
      </c>
      <c r="F1757" s="7" t="s">
        <v>12</v>
      </c>
      <c r="G1757" s="7" t="s">
        <v>1</v>
      </c>
      <c r="H1757" s="7" t="s">
        <v>17</v>
      </c>
      <c r="I1757" s="3">
        <v>3</v>
      </c>
      <c r="J1757" s="5">
        <v>41.33</v>
      </c>
      <c r="K1757" s="6">
        <v>0.05</v>
      </c>
      <c r="L1757" s="5">
        <v>17</v>
      </c>
      <c r="M1757" s="5">
        <f>I1757*J1757*(1-K1757)</f>
        <v>117.79049999999999</v>
      </c>
      <c r="N1757" s="5">
        <f>I1757*L1757</f>
        <v>51</v>
      </c>
      <c r="O1757" s="5">
        <f>M1757-N1757</f>
        <v>66.790499999999994</v>
      </c>
      <c r="P1757" s="2">
        <f>IFERROR(O1757/M1757,0)</f>
        <v>0.56702790123142355</v>
      </c>
      <c r="Q1757" s="4">
        <f>YEAR(SalesDataTable[[#This Row],[Order Date]])</f>
        <v>2026</v>
      </c>
      <c r="R1757" s="2" t="str">
        <f>"Q"&amp;ROUNDUP(MONTH(SalesDataTable[[#This Row],[Order Date]])/3,0)</f>
        <v>Q3</v>
      </c>
      <c r="S1757" s="3">
        <f>MONTH(SalesDataTable[[#This Row],[Order Date]])</f>
        <v>8</v>
      </c>
      <c r="T1757" s="2" t="str">
        <f>TEXT(SalesDataTable[[#This Row],[Order Date]],"mmm")</f>
        <v>Aug</v>
      </c>
    </row>
    <row r="1758" spans="1:20" ht="15.75" x14ac:dyDescent="0.25">
      <c r="A1758" s="9" t="s">
        <v>1003</v>
      </c>
      <c r="B1758" s="8">
        <v>46261</v>
      </c>
      <c r="C1758" s="7" t="s">
        <v>42</v>
      </c>
      <c r="D1758" s="7" t="s">
        <v>41</v>
      </c>
      <c r="E1758" s="7" t="s">
        <v>3</v>
      </c>
      <c r="F1758" s="7" t="s">
        <v>12</v>
      </c>
      <c r="G1758" s="7" t="s">
        <v>29</v>
      </c>
      <c r="H1758" s="7" t="s">
        <v>28</v>
      </c>
      <c r="I1758" s="3">
        <v>1</v>
      </c>
      <c r="J1758" s="5">
        <v>35.590000000000003</v>
      </c>
      <c r="K1758" s="6">
        <v>0</v>
      </c>
      <c r="L1758" s="5">
        <v>13.66</v>
      </c>
      <c r="M1758" s="5">
        <f>I1758*J1758*(1-K1758)</f>
        <v>35.590000000000003</v>
      </c>
      <c r="N1758" s="5">
        <f>I1758*L1758</f>
        <v>13.66</v>
      </c>
      <c r="O1758" s="5">
        <f>M1758-N1758</f>
        <v>21.930000000000003</v>
      </c>
      <c r="P1758" s="2">
        <f>IFERROR(O1758/M1758,0)</f>
        <v>0.61618432143860635</v>
      </c>
      <c r="Q1758" s="4">
        <f>YEAR(SalesDataTable[[#This Row],[Order Date]])</f>
        <v>2026</v>
      </c>
      <c r="R1758" s="2" t="str">
        <f>"Q"&amp;ROUNDUP(MONTH(SalesDataTable[[#This Row],[Order Date]])/3,0)</f>
        <v>Q3</v>
      </c>
      <c r="S1758" s="3">
        <f>MONTH(SalesDataTable[[#This Row],[Order Date]])</f>
        <v>8</v>
      </c>
      <c r="T1758" s="2" t="str">
        <f>TEXT(SalesDataTable[[#This Row],[Order Date]],"mmm")</f>
        <v>Aug</v>
      </c>
    </row>
    <row r="1759" spans="1:20" ht="15.75" x14ac:dyDescent="0.25">
      <c r="A1759" s="9" t="s">
        <v>1002</v>
      </c>
      <c r="B1759" s="8">
        <v>46261</v>
      </c>
      <c r="C1759" s="7" t="s">
        <v>15</v>
      </c>
      <c r="D1759" s="7" t="s">
        <v>61</v>
      </c>
      <c r="E1759" s="7" t="s">
        <v>3</v>
      </c>
      <c r="F1759" s="7" t="s">
        <v>23</v>
      </c>
      <c r="G1759" s="7" t="s">
        <v>26</v>
      </c>
      <c r="H1759" s="7" t="s">
        <v>56</v>
      </c>
      <c r="I1759" s="3">
        <v>2</v>
      </c>
      <c r="J1759" s="5">
        <v>335.87</v>
      </c>
      <c r="K1759" s="6">
        <v>0.1</v>
      </c>
      <c r="L1759" s="5">
        <v>196.54</v>
      </c>
      <c r="M1759" s="5">
        <f>I1759*J1759*(1-K1759)</f>
        <v>604.56600000000003</v>
      </c>
      <c r="N1759" s="5">
        <f>I1759*L1759</f>
        <v>393.08</v>
      </c>
      <c r="O1759" s="5">
        <f>M1759-N1759</f>
        <v>211.48600000000005</v>
      </c>
      <c r="P1759" s="2">
        <f>IFERROR(O1759/M1759,0)</f>
        <v>0.34981457773014035</v>
      </c>
      <c r="Q1759" s="4">
        <f>YEAR(SalesDataTable[[#This Row],[Order Date]])</f>
        <v>2026</v>
      </c>
      <c r="R1759" s="2" t="str">
        <f>"Q"&amp;ROUNDUP(MONTH(SalesDataTable[[#This Row],[Order Date]])/3,0)</f>
        <v>Q3</v>
      </c>
      <c r="S1759" s="3">
        <f>MONTH(SalesDataTable[[#This Row],[Order Date]])</f>
        <v>8</v>
      </c>
      <c r="T1759" s="2" t="str">
        <f>TEXT(SalesDataTable[[#This Row],[Order Date]],"mmm")</f>
        <v>Aug</v>
      </c>
    </row>
    <row r="1760" spans="1:20" ht="15.75" x14ac:dyDescent="0.25">
      <c r="A1760" s="9" t="s">
        <v>1001</v>
      </c>
      <c r="B1760" s="8">
        <v>46261</v>
      </c>
      <c r="C1760" s="7" t="s">
        <v>15</v>
      </c>
      <c r="D1760" s="7" t="s">
        <v>19</v>
      </c>
      <c r="E1760" s="7" t="s">
        <v>3</v>
      </c>
      <c r="F1760" s="7" t="s">
        <v>2</v>
      </c>
      <c r="G1760" s="7" t="s">
        <v>34</v>
      </c>
      <c r="H1760" s="7" t="s">
        <v>33</v>
      </c>
      <c r="I1760" s="3">
        <v>1</v>
      </c>
      <c r="J1760" s="5">
        <v>50.7</v>
      </c>
      <c r="K1760" s="6">
        <v>0.05</v>
      </c>
      <c r="L1760" s="5">
        <v>21.65</v>
      </c>
      <c r="M1760" s="5">
        <f>I1760*J1760*(1-K1760)</f>
        <v>48.164999999999999</v>
      </c>
      <c r="N1760" s="5">
        <f>I1760*L1760</f>
        <v>21.65</v>
      </c>
      <c r="O1760" s="5">
        <f>M1760-N1760</f>
        <v>26.515000000000001</v>
      </c>
      <c r="P1760" s="2">
        <f>IFERROR(O1760/M1760,0)</f>
        <v>0.55050347762898377</v>
      </c>
      <c r="Q1760" s="4">
        <f>YEAR(SalesDataTable[[#This Row],[Order Date]])</f>
        <v>2026</v>
      </c>
      <c r="R1760" s="2" t="str">
        <f>"Q"&amp;ROUNDUP(MONTH(SalesDataTable[[#This Row],[Order Date]])/3,0)</f>
        <v>Q3</v>
      </c>
      <c r="S1760" s="3">
        <f>MONTH(SalesDataTable[[#This Row],[Order Date]])</f>
        <v>8</v>
      </c>
      <c r="T1760" s="2" t="str">
        <f>TEXT(SalesDataTable[[#This Row],[Order Date]],"mmm")</f>
        <v>Aug</v>
      </c>
    </row>
    <row r="1761" spans="1:20" ht="15.75" x14ac:dyDescent="0.25">
      <c r="A1761" s="9" t="s">
        <v>1000</v>
      </c>
      <c r="B1761" s="8">
        <v>46261</v>
      </c>
      <c r="C1761" s="7" t="s">
        <v>5</v>
      </c>
      <c r="D1761" s="7" t="s">
        <v>66</v>
      </c>
      <c r="E1761" s="7" t="s">
        <v>18</v>
      </c>
      <c r="F1761" s="7" t="s">
        <v>2</v>
      </c>
      <c r="G1761" s="7" t="s">
        <v>22</v>
      </c>
      <c r="H1761" s="7" t="s">
        <v>92</v>
      </c>
      <c r="I1761" s="3">
        <v>3</v>
      </c>
      <c r="J1761" s="5">
        <v>152.76</v>
      </c>
      <c r="K1761" s="6">
        <v>0.1</v>
      </c>
      <c r="L1761" s="5">
        <v>77.36</v>
      </c>
      <c r="M1761" s="5">
        <f>I1761*J1761*(1-K1761)</f>
        <v>412.452</v>
      </c>
      <c r="N1761" s="5">
        <f>I1761*L1761</f>
        <v>232.07999999999998</v>
      </c>
      <c r="O1761" s="5">
        <f>M1761-N1761</f>
        <v>180.37200000000001</v>
      </c>
      <c r="P1761" s="2">
        <f>IFERROR(O1761/M1761,0)</f>
        <v>0.43731634226528182</v>
      </c>
      <c r="Q1761" s="4">
        <f>YEAR(SalesDataTable[[#This Row],[Order Date]])</f>
        <v>2026</v>
      </c>
      <c r="R1761" s="2" t="str">
        <f>"Q"&amp;ROUNDUP(MONTH(SalesDataTable[[#This Row],[Order Date]])/3,0)</f>
        <v>Q3</v>
      </c>
      <c r="S1761" s="3">
        <f>MONTH(SalesDataTable[[#This Row],[Order Date]])</f>
        <v>8</v>
      </c>
      <c r="T1761" s="2" t="str">
        <f>TEXT(SalesDataTable[[#This Row],[Order Date]],"mmm")</f>
        <v>Aug</v>
      </c>
    </row>
    <row r="1762" spans="1:20" ht="15.75" x14ac:dyDescent="0.25">
      <c r="A1762" s="9" t="s">
        <v>999</v>
      </c>
      <c r="B1762" s="8">
        <v>46261</v>
      </c>
      <c r="C1762" s="7" t="s">
        <v>42</v>
      </c>
      <c r="D1762" s="7" t="s">
        <v>41</v>
      </c>
      <c r="E1762" s="7" t="s">
        <v>60</v>
      </c>
      <c r="F1762" s="7" t="s">
        <v>23</v>
      </c>
      <c r="G1762" s="7" t="s">
        <v>22</v>
      </c>
      <c r="H1762" s="7" t="s">
        <v>21</v>
      </c>
      <c r="I1762" s="3">
        <v>5</v>
      </c>
      <c r="J1762" s="5">
        <v>72.78</v>
      </c>
      <c r="K1762" s="6">
        <v>0.1</v>
      </c>
      <c r="L1762" s="5">
        <v>33.25</v>
      </c>
      <c r="M1762" s="5">
        <f>I1762*J1762*(1-K1762)</f>
        <v>327.51</v>
      </c>
      <c r="N1762" s="5">
        <f>I1762*L1762</f>
        <v>166.25</v>
      </c>
      <c r="O1762" s="5">
        <f>M1762-N1762</f>
        <v>161.26</v>
      </c>
      <c r="P1762" s="2">
        <f>IFERROR(O1762/M1762,0)</f>
        <v>0.49238191200268694</v>
      </c>
      <c r="Q1762" s="4">
        <f>YEAR(SalesDataTable[[#This Row],[Order Date]])</f>
        <v>2026</v>
      </c>
      <c r="R1762" s="2" t="str">
        <f>"Q"&amp;ROUNDUP(MONTH(SalesDataTable[[#This Row],[Order Date]])/3,0)</f>
        <v>Q3</v>
      </c>
      <c r="S1762" s="3">
        <f>MONTH(SalesDataTable[[#This Row],[Order Date]])</f>
        <v>8</v>
      </c>
      <c r="T1762" s="2" t="str">
        <f>TEXT(SalesDataTable[[#This Row],[Order Date]],"mmm")</f>
        <v>Aug</v>
      </c>
    </row>
    <row r="1763" spans="1:20" ht="15.75" x14ac:dyDescent="0.25">
      <c r="A1763" s="9" t="s">
        <v>998</v>
      </c>
      <c r="B1763" s="8">
        <v>46261</v>
      </c>
      <c r="C1763" s="7" t="s">
        <v>9</v>
      </c>
      <c r="D1763" s="7" t="s">
        <v>8</v>
      </c>
      <c r="E1763" s="7" t="s">
        <v>18</v>
      </c>
      <c r="F1763" s="7" t="s">
        <v>2</v>
      </c>
      <c r="G1763" s="7" t="s">
        <v>29</v>
      </c>
      <c r="H1763" s="7" t="s">
        <v>28</v>
      </c>
      <c r="I1763" s="3">
        <v>2</v>
      </c>
      <c r="J1763" s="5">
        <v>37</v>
      </c>
      <c r="K1763" s="6">
        <v>0</v>
      </c>
      <c r="L1763" s="5">
        <v>13.83</v>
      </c>
      <c r="M1763" s="5">
        <f>I1763*J1763*(1-K1763)</f>
        <v>74</v>
      </c>
      <c r="N1763" s="5">
        <f>I1763*L1763</f>
        <v>27.66</v>
      </c>
      <c r="O1763" s="5">
        <f>M1763-N1763</f>
        <v>46.34</v>
      </c>
      <c r="P1763" s="2">
        <f>IFERROR(O1763/M1763,0)</f>
        <v>0.62621621621621626</v>
      </c>
      <c r="Q1763" s="4">
        <f>YEAR(SalesDataTable[[#This Row],[Order Date]])</f>
        <v>2026</v>
      </c>
      <c r="R1763" s="2" t="str">
        <f>"Q"&amp;ROUNDUP(MONTH(SalesDataTable[[#This Row],[Order Date]])/3,0)</f>
        <v>Q3</v>
      </c>
      <c r="S1763" s="3">
        <f>MONTH(SalesDataTable[[#This Row],[Order Date]])</f>
        <v>8</v>
      </c>
      <c r="T1763" s="2" t="str">
        <f>TEXT(SalesDataTable[[#This Row],[Order Date]],"mmm")</f>
        <v>Aug</v>
      </c>
    </row>
    <row r="1764" spans="1:20" ht="15.75" x14ac:dyDescent="0.25">
      <c r="A1764" s="9" t="s">
        <v>997</v>
      </c>
      <c r="B1764" s="8">
        <v>46261</v>
      </c>
      <c r="C1764" s="7" t="s">
        <v>9</v>
      </c>
      <c r="D1764" s="7" t="s">
        <v>45</v>
      </c>
      <c r="E1764" s="7" t="s">
        <v>60</v>
      </c>
      <c r="F1764" s="7" t="s">
        <v>12</v>
      </c>
      <c r="G1764" s="7" t="s">
        <v>1</v>
      </c>
      <c r="H1764" s="7" t="s">
        <v>17</v>
      </c>
      <c r="I1764" s="3">
        <v>6</v>
      </c>
      <c r="J1764" s="5">
        <v>41.33</v>
      </c>
      <c r="K1764" s="6">
        <v>0.2</v>
      </c>
      <c r="L1764" s="5">
        <v>17.02</v>
      </c>
      <c r="M1764" s="5">
        <f>I1764*J1764*(1-K1764)</f>
        <v>198.38400000000001</v>
      </c>
      <c r="N1764" s="5">
        <f>I1764*L1764</f>
        <v>102.12</v>
      </c>
      <c r="O1764" s="5">
        <f>M1764-N1764</f>
        <v>96.26400000000001</v>
      </c>
      <c r="P1764" s="2">
        <f>IFERROR(O1764/M1764,0)</f>
        <v>0.48524074522138883</v>
      </c>
      <c r="Q1764" s="4">
        <f>YEAR(SalesDataTable[[#This Row],[Order Date]])</f>
        <v>2026</v>
      </c>
      <c r="R1764" s="2" t="str">
        <f>"Q"&amp;ROUNDUP(MONTH(SalesDataTable[[#This Row],[Order Date]])/3,0)</f>
        <v>Q3</v>
      </c>
      <c r="S1764" s="3">
        <f>MONTH(SalesDataTable[[#This Row],[Order Date]])</f>
        <v>8</v>
      </c>
      <c r="T1764" s="2" t="str">
        <f>TEXT(SalesDataTable[[#This Row],[Order Date]],"mmm")</f>
        <v>Aug</v>
      </c>
    </row>
    <row r="1765" spans="1:20" ht="15.75" x14ac:dyDescent="0.25">
      <c r="A1765" s="9" t="s">
        <v>996</v>
      </c>
      <c r="B1765" s="8">
        <v>46262</v>
      </c>
      <c r="C1765" s="7" t="s">
        <v>42</v>
      </c>
      <c r="D1765" s="7" t="s">
        <v>41</v>
      </c>
      <c r="E1765" s="7" t="s">
        <v>13</v>
      </c>
      <c r="F1765" s="7" t="s">
        <v>23</v>
      </c>
      <c r="G1765" s="7" t="s">
        <v>34</v>
      </c>
      <c r="H1765" s="7" t="s">
        <v>74</v>
      </c>
      <c r="I1765" s="3">
        <v>1</v>
      </c>
      <c r="J1765" s="5">
        <v>37.020000000000003</v>
      </c>
      <c r="K1765" s="6">
        <v>0</v>
      </c>
      <c r="L1765" s="5">
        <v>13.64</v>
      </c>
      <c r="M1765" s="5">
        <f>I1765*J1765*(1-K1765)</f>
        <v>37.020000000000003</v>
      </c>
      <c r="N1765" s="5">
        <f>I1765*L1765</f>
        <v>13.64</v>
      </c>
      <c r="O1765" s="5">
        <f>M1765-N1765</f>
        <v>23.380000000000003</v>
      </c>
      <c r="P1765" s="2">
        <f>IFERROR(O1765/M1765,0)</f>
        <v>0.63155051323608857</v>
      </c>
      <c r="Q1765" s="4">
        <f>YEAR(SalesDataTable[[#This Row],[Order Date]])</f>
        <v>2026</v>
      </c>
      <c r="R1765" s="2" t="str">
        <f>"Q"&amp;ROUNDUP(MONTH(SalesDataTable[[#This Row],[Order Date]])/3,0)</f>
        <v>Q3</v>
      </c>
      <c r="S1765" s="3">
        <f>MONTH(SalesDataTable[[#This Row],[Order Date]])</f>
        <v>8</v>
      </c>
      <c r="T1765" s="2" t="str">
        <f>TEXT(SalesDataTable[[#This Row],[Order Date]],"mmm")</f>
        <v>Aug</v>
      </c>
    </row>
    <row r="1766" spans="1:20" ht="15.75" x14ac:dyDescent="0.25">
      <c r="A1766" s="9" t="s">
        <v>995</v>
      </c>
      <c r="B1766" s="8">
        <v>46262</v>
      </c>
      <c r="C1766" s="7" t="s">
        <v>15</v>
      </c>
      <c r="D1766" s="7" t="s">
        <v>61</v>
      </c>
      <c r="E1766" s="7" t="s">
        <v>3</v>
      </c>
      <c r="F1766" s="7" t="s">
        <v>2</v>
      </c>
      <c r="G1766" s="7" t="s">
        <v>26</v>
      </c>
      <c r="H1766" s="7" t="s">
        <v>65</v>
      </c>
      <c r="I1766" s="3">
        <v>1</v>
      </c>
      <c r="J1766" s="5">
        <v>81.06</v>
      </c>
      <c r="K1766" s="6">
        <v>0</v>
      </c>
      <c r="L1766" s="5">
        <v>38.43</v>
      </c>
      <c r="M1766" s="5">
        <f>I1766*J1766*(1-K1766)</f>
        <v>81.06</v>
      </c>
      <c r="N1766" s="5">
        <f>I1766*L1766</f>
        <v>38.43</v>
      </c>
      <c r="O1766" s="5">
        <f>M1766-N1766</f>
        <v>42.63</v>
      </c>
      <c r="P1766" s="2">
        <f>IFERROR(O1766/M1766,0)</f>
        <v>0.52590673575129532</v>
      </c>
      <c r="Q1766" s="4">
        <f>YEAR(SalesDataTable[[#This Row],[Order Date]])</f>
        <v>2026</v>
      </c>
      <c r="R1766" s="2" t="str">
        <f>"Q"&amp;ROUNDUP(MONTH(SalesDataTable[[#This Row],[Order Date]])/3,0)</f>
        <v>Q3</v>
      </c>
      <c r="S1766" s="3">
        <f>MONTH(SalesDataTable[[#This Row],[Order Date]])</f>
        <v>8</v>
      </c>
      <c r="T1766" s="2" t="str">
        <f>TEXT(SalesDataTable[[#This Row],[Order Date]],"mmm")</f>
        <v>Aug</v>
      </c>
    </row>
    <row r="1767" spans="1:20" ht="15.75" x14ac:dyDescent="0.25">
      <c r="A1767" s="9" t="s">
        <v>994</v>
      </c>
      <c r="B1767" s="8">
        <v>46262</v>
      </c>
      <c r="C1767" s="7" t="s">
        <v>5</v>
      </c>
      <c r="D1767" s="7" t="s">
        <v>66</v>
      </c>
      <c r="E1767" s="7" t="s">
        <v>3</v>
      </c>
      <c r="F1767" s="7" t="s">
        <v>2</v>
      </c>
      <c r="G1767" s="7" t="s">
        <v>1</v>
      </c>
      <c r="H1767" s="7" t="s">
        <v>0</v>
      </c>
      <c r="I1767" s="3">
        <v>2</v>
      </c>
      <c r="J1767" s="5">
        <v>51.91</v>
      </c>
      <c r="K1767" s="6">
        <v>0</v>
      </c>
      <c r="L1767" s="5">
        <v>21.94</v>
      </c>
      <c r="M1767" s="5">
        <f>I1767*J1767*(1-K1767)</f>
        <v>103.82</v>
      </c>
      <c r="N1767" s="5">
        <f>I1767*L1767</f>
        <v>43.88</v>
      </c>
      <c r="O1767" s="5">
        <f>M1767-N1767</f>
        <v>59.939999999999991</v>
      </c>
      <c r="P1767" s="2">
        <f>IFERROR(O1767/M1767,0)</f>
        <v>0.57734540550953573</v>
      </c>
      <c r="Q1767" s="4">
        <f>YEAR(SalesDataTable[[#This Row],[Order Date]])</f>
        <v>2026</v>
      </c>
      <c r="R1767" s="2" t="str">
        <f>"Q"&amp;ROUNDUP(MONTH(SalesDataTable[[#This Row],[Order Date]])/3,0)</f>
        <v>Q3</v>
      </c>
      <c r="S1767" s="3">
        <f>MONTH(SalesDataTable[[#This Row],[Order Date]])</f>
        <v>8</v>
      </c>
      <c r="T1767" s="2" t="str">
        <f>TEXT(SalesDataTable[[#This Row],[Order Date]],"mmm")</f>
        <v>Aug</v>
      </c>
    </row>
    <row r="1768" spans="1:20" ht="15.75" x14ac:dyDescent="0.25">
      <c r="A1768" s="9" t="s">
        <v>993</v>
      </c>
      <c r="B1768" s="8">
        <v>46262</v>
      </c>
      <c r="C1768" s="7" t="s">
        <v>15</v>
      </c>
      <c r="D1768" s="7" t="s">
        <v>14</v>
      </c>
      <c r="E1768" s="7" t="s">
        <v>18</v>
      </c>
      <c r="F1768" s="7" t="s">
        <v>2</v>
      </c>
      <c r="G1768" s="7" t="s">
        <v>29</v>
      </c>
      <c r="H1768" s="7" t="s">
        <v>28</v>
      </c>
      <c r="I1768" s="3">
        <v>1</v>
      </c>
      <c r="J1768" s="5">
        <v>35.700000000000003</v>
      </c>
      <c r="K1768" s="6">
        <v>0.05</v>
      </c>
      <c r="L1768" s="5">
        <v>13.45</v>
      </c>
      <c r="M1768" s="5">
        <f>I1768*J1768*(1-K1768)</f>
        <v>33.914999999999999</v>
      </c>
      <c r="N1768" s="5">
        <f>I1768*L1768</f>
        <v>13.45</v>
      </c>
      <c r="O1768" s="5">
        <f>M1768-N1768</f>
        <v>20.465</v>
      </c>
      <c r="P1768" s="2">
        <f>IFERROR(O1768/M1768,0)</f>
        <v>0.60342031549461894</v>
      </c>
      <c r="Q1768" s="4">
        <f>YEAR(SalesDataTable[[#This Row],[Order Date]])</f>
        <v>2026</v>
      </c>
      <c r="R1768" s="2" t="str">
        <f>"Q"&amp;ROUNDUP(MONTH(SalesDataTable[[#This Row],[Order Date]])/3,0)</f>
        <v>Q3</v>
      </c>
      <c r="S1768" s="3">
        <f>MONTH(SalesDataTable[[#This Row],[Order Date]])</f>
        <v>8</v>
      </c>
      <c r="T1768" s="2" t="str">
        <f>TEXT(SalesDataTable[[#This Row],[Order Date]],"mmm")</f>
        <v>Aug</v>
      </c>
    </row>
    <row r="1769" spans="1:20" ht="15.75" x14ac:dyDescent="0.25">
      <c r="A1769" s="9" t="s">
        <v>992</v>
      </c>
      <c r="B1769" s="8">
        <v>46262</v>
      </c>
      <c r="C1769" s="7" t="s">
        <v>42</v>
      </c>
      <c r="D1769" s="7" t="s">
        <v>119</v>
      </c>
      <c r="E1769" s="7" t="s">
        <v>13</v>
      </c>
      <c r="F1769" s="7" t="s">
        <v>2</v>
      </c>
      <c r="G1769" s="7" t="s">
        <v>34</v>
      </c>
      <c r="H1769" s="7" t="s">
        <v>74</v>
      </c>
      <c r="I1769" s="3">
        <v>1</v>
      </c>
      <c r="J1769" s="5">
        <v>36.590000000000003</v>
      </c>
      <c r="K1769" s="6">
        <v>0.05</v>
      </c>
      <c r="L1769" s="5">
        <v>14.15</v>
      </c>
      <c r="M1769" s="5">
        <f>I1769*J1769*(1-K1769)</f>
        <v>34.7605</v>
      </c>
      <c r="N1769" s="5">
        <f>I1769*L1769</f>
        <v>14.15</v>
      </c>
      <c r="O1769" s="5">
        <f>M1769-N1769</f>
        <v>20.610500000000002</v>
      </c>
      <c r="P1769" s="2">
        <f>IFERROR(O1769/M1769,0)</f>
        <v>0.59292875534011313</v>
      </c>
      <c r="Q1769" s="4">
        <f>YEAR(SalesDataTable[[#This Row],[Order Date]])</f>
        <v>2026</v>
      </c>
      <c r="R1769" s="2" t="str">
        <f>"Q"&amp;ROUNDUP(MONTH(SalesDataTable[[#This Row],[Order Date]])/3,0)</f>
        <v>Q3</v>
      </c>
      <c r="S1769" s="3">
        <f>MONTH(SalesDataTable[[#This Row],[Order Date]])</f>
        <v>8</v>
      </c>
      <c r="T1769" s="2" t="str">
        <f>TEXT(SalesDataTable[[#This Row],[Order Date]],"mmm")</f>
        <v>Aug</v>
      </c>
    </row>
    <row r="1770" spans="1:20" ht="15.75" x14ac:dyDescent="0.25">
      <c r="A1770" s="9" t="s">
        <v>991</v>
      </c>
      <c r="B1770" s="8">
        <v>46262</v>
      </c>
      <c r="C1770" s="7" t="s">
        <v>9</v>
      </c>
      <c r="D1770" s="7" t="s">
        <v>8</v>
      </c>
      <c r="E1770" s="7" t="s">
        <v>60</v>
      </c>
      <c r="F1770" s="7" t="s">
        <v>12</v>
      </c>
      <c r="G1770" s="7" t="s">
        <v>29</v>
      </c>
      <c r="H1770" s="7" t="s">
        <v>28</v>
      </c>
      <c r="I1770" s="3">
        <v>3</v>
      </c>
      <c r="J1770" s="5">
        <v>35.520000000000003</v>
      </c>
      <c r="K1770" s="6">
        <v>0.1</v>
      </c>
      <c r="L1770" s="5">
        <v>13.78</v>
      </c>
      <c r="M1770" s="5">
        <f>I1770*J1770*(1-K1770)</f>
        <v>95.904000000000011</v>
      </c>
      <c r="N1770" s="5">
        <f>I1770*L1770</f>
        <v>41.339999999999996</v>
      </c>
      <c r="O1770" s="5">
        <f>M1770-N1770</f>
        <v>54.564000000000014</v>
      </c>
      <c r="P1770" s="2">
        <f>IFERROR(O1770/M1770,0)</f>
        <v>0.56894394394394399</v>
      </c>
      <c r="Q1770" s="4">
        <f>YEAR(SalesDataTable[[#This Row],[Order Date]])</f>
        <v>2026</v>
      </c>
      <c r="R1770" s="2" t="str">
        <f>"Q"&amp;ROUNDUP(MONTH(SalesDataTable[[#This Row],[Order Date]])/3,0)</f>
        <v>Q3</v>
      </c>
      <c r="S1770" s="3">
        <f>MONTH(SalesDataTable[[#This Row],[Order Date]])</f>
        <v>8</v>
      </c>
      <c r="T1770" s="2" t="str">
        <f>TEXT(SalesDataTable[[#This Row],[Order Date]],"mmm")</f>
        <v>Aug</v>
      </c>
    </row>
    <row r="1771" spans="1:20" ht="15.75" x14ac:dyDescent="0.25">
      <c r="A1771" s="9" t="s">
        <v>990</v>
      </c>
      <c r="B1771" s="8">
        <v>46262</v>
      </c>
      <c r="C1771" s="7" t="s">
        <v>15</v>
      </c>
      <c r="D1771" s="7" t="s">
        <v>19</v>
      </c>
      <c r="E1771" s="7" t="s">
        <v>13</v>
      </c>
      <c r="F1771" s="7" t="s">
        <v>2</v>
      </c>
      <c r="G1771" s="7" t="s">
        <v>1</v>
      </c>
      <c r="H1771" s="7" t="s">
        <v>11</v>
      </c>
      <c r="I1771" s="3">
        <v>2</v>
      </c>
      <c r="J1771" s="5">
        <v>81.88</v>
      </c>
      <c r="K1771" s="6">
        <v>0.1</v>
      </c>
      <c r="L1771" s="5">
        <v>42.87</v>
      </c>
      <c r="M1771" s="5">
        <f>I1771*J1771*(1-K1771)</f>
        <v>147.38399999999999</v>
      </c>
      <c r="N1771" s="5">
        <f>I1771*L1771</f>
        <v>85.74</v>
      </c>
      <c r="O1771" s="5">
        <f>M1771-N1771</f>
        <v>61.643999999999991</v>
      </c>
      <c r="P1771" s="2">
        <f>IFERROR(O1771/M1771,0)</f>
        <v>0.41825435596808336</v>
      </c>
      <c r="Q1771" s="4">
        <f>YEAR(SalesDataTable[[#This Row],[Order Date]])</f>
        <v>2026</v>
      </c>
      <c r="R1771" s="2" t="str">
        <f>"Q"&amp;ROUNDUP(MONTH(SalesDataTable[[#This Row],[Order Date]])/3,0)</f>
        <v>Q3</v>
      </c>
      <c r="S1771" s="3">
        <f>MONTH(SalesDataTable[[#This Row],[Order Date]])</f>
        <v>8</v>
      </c>
      <c r="T1771" s="2" t="str">
        <f>TEXT(SalesDataTable[[#This Row],[Order Date]],"mmm")</f>
        <v>Aug</v>
      </c>
    </row>
    <row r="1772" spans="1:20" ht="15.75" x14ac:dyDescent="0.25">
      <c r="A1772" s="9" t="s">
        <v>989</v>
      </c>
      <c r="B1772" s="8">
        <v>46262</v>
      </c>
      <c r="C1772" s="7" t="s">
        <v>15</v>
      </c>
      <c r="D1772" s="7" t="s">
        <v>14</v>
      </c>
      <c r="E1772" s="7" t="s">
        <v>3</v>
      </c>
      <c r="F1772" s="7" t="s">
        <v>12</v>
      </c>
      <c r="G1772" s="7" t="s">
        <v>29</v>
      </c>
      <c r="H1772" s="7" t="s">
        <v>39</v>
      </c>
      <c r="I1772" s="3">
        <v>4</v>
      </c>
      <c r="J1772" s="5">
        <v>46.54</v>
      </c>
      <c r="K1772" s="6">
        <v>0</v>
      </c>
      <c r="L1772" s="5">
        <v>18.86</v>
      </c>
      <c r="M1772" s="5">
        <f>I1772*J1772*(1-K1772)</f>
        <v>186.16</v>
      </c>
      <c r="N1772" s="5">
        <f>I1772*L1772</f>
        <v>75.44</v>
      </c>
      <c r="O1772" s="5">
        <f>M1772-N1772</f>
        <v>110.72</v>
      </c>
      <c r="P1772" s="2">
        <f>IFERROR(O1772/M1772,0)</f>
        <v>0.5947571981091534</v>
      </c>
      <c r="Q1772" s="4">
        <f>YEAR(SalesDataTable[[#This Row],[Order Date]])</f>
        <v>2026</v>
      </c>
      <c r="R1772" s="2" t="str">
        <f>"Q"&amp;ROUNDUP(MONTH(SalesDataTable[[#This Row],[Order Date]])/3,0)</f>
        <v>Q3</v>
      </c>
      <c r="S1772" s="3">
        <f>MONTH(SalesDataTable[[#This Row],[Order Date]])</f>
        <v>8</v>
      </c>
      <c r="T1772" s="2" t="str">
        <f>TEXT(SalesDataTable[[#This Row],[Order Date]],"mmm")</f>
        <v>Aug</v>
      </c>
    </row>
    <row r="1773" spans="1:20" ht="15.75" x14ac:dyDescent="0.25">
      <c r="A1773" s="9" t="s">
        <v>988</v>
      </c>
      <c r="B1773" s="8">
        <v>46263</v>
      </c>
      <c r="C1773" s="7" t="s">
        <v>5</v>
      </c>
      <c r="D1773" s="7" t="s">
        <v>66</v>
      </c>
      <c r="E1773" s="7" t="s">
        <v>13</v>
      </c>
      <c r="F1773" s="7" t="s">
        <v>23</v>
      </c>
      <c r="G1773" s="7" t="s">
        <v>34</v>
      </c>
      <c r="H1773" s="7" t="s">
        <v>33</v>
      </c>
      <c r="I1773" s="3">
        <v>1</v>
      </c>
      <c r="J1773" s="5">
        <v>49.79</v>
      </c>
      <c r="K1773" s="6">
        <v>0</v>
      </c>
      <c r="L1773" s="5">
        <v>21.43</v>
      </c>
      <c r="M1773" s="5">
        <f>I1773*J1773*(1-K1773)</f>
        <v>49.79</v>
      </c>
      <c r="N1773" s="5">
        <f>I1773*L1773</f>
        <v>21.43</v>
      </c>
      <c r="O1773" s="5">
        <f>M1773-N1773</f>
        <v>28.36</v>
      </c>
      <c r="P1773" s="2">
        <f>IFERROR(O1773/M1773,0)</f>
        <v>0.56959228760795344</v>
      </c>
      <c r="Q1773" s="4">
        <f>YEAR(SalesDataTable[[#This Row],[Order Date]])</f>
        <v>2026</v>
      </c>
      <c r="R1773" s="2" t="str">
        <f>"Q"&amp;ROUNDUP(MONTH(SalesDataTable[[#This Row],[Order Date]])/3,0)</f>
        <v>Q3</v>
      </c>
      <c r="S1773" s="3">
        <f>MONTH(SalesDataTable[[#This Row],[Order Date]])</f>
        <v>8</v>
      </c>
      <c r="T1773" s="2" t="str">
        <f>TEXT(SalesDataTable[[#This Row],[Order Date]],"mmm")</f>
        <v>Aug</v>
      </c>
    </row>
    <row r="1774" spans="1:20" ht="15.75" x14ac:dyDescent="0.25">
      <c r="A1774" s="9" t="s">
        <v>987</v>
      </c>
      <c r="B1774" s="8">
        <v>46263</v>
      </c>
      <c r="C1774" s="7" t="s">
        <v>5</v>
      </c>
      <c r="D1774" s="7" t="s">
        <v>114</v>
      </c>
      <c r="E1774" s="7" t="s">
        <v>3</v>
      </c>
      <c r="F1774" s="7" t="s">
        <v>2</v>
      </c>
      <c r="G1774" s="7" t="s">
        <v>22</v>
      </c>
      <c r="H1774" s="7" t="s">
        <v>44</v>
      </c>
      <c r="I1774" s="3">
        <v>6</v>
      </c>
      <c r="J1774" s="5">
        <v>90.19</v>
      </c>
      <c r="K1774" s="6">
        <v>0</v>
      </c>
      <c r="L1774" s="5">
        <v>45.61</v>
      </c>
      <c r="M1774" s="5">
        <f>I1774*J1774*(1-K1774)</f>
        <v>541.14</v>
      </c>
      <c r="N1774" s="5">
        <f>I1774*L1774</f>
        <v>273.65999999999997</v>
      </c>
      <c r="O1774" s="5">
        <f>M1774-N1774</f>
        <v>267.48</v>
      </c>
      <c r="P1774" s="2">
        <f>IFERROR(O1774/M1774,0)</f>
        <v>0.4942898325756736</v>
      </c>
      <c r="Q1774" s="4">
        <f>YEAR(SalesDataTable[[#This Row],[Order Date]])</f>
        <v>2026</v>
      </c>
      <c r="R1774" s="2" t="str">
        <f>"Q"&amp;ROUNDUP(MONTH(SalesDataTable[[#This Row],[Order Date]])/3,0)</f>
        <v>Q3</v>
      </c>
      <c r="S1774" s="3">
        <f>MONTH(SalesDataTable[[#This Row],[Order Date]])</f>
        <v>8</v>
      </c>
      <c r="T1774" s="2" t="str">
        <f>TEXT(SalesDataTable[[#This Row],[Order Date]],"mmm")</f>
        <v>Aug</v>
      </c>
    </row>
    <row r="1775" spans="1:20" ht="15.75" x14ac:dyDescent="0.25">
      <c r="A1775" s="9" t="s">
        <v>986</v>
      </c>
      <c r="B1775" s="8">
        <v>46263</v>
      </c>
      <c r="C1775" s="7" t="s">
        <v>9</v>
      </c>
      <c r="D1775" s="7" t="s">
        <v>8</v>
      </c>
      <c r="E1775" s="7" t="s">
        <v>3</v>
      </c>
      <c r="F1775" s="7" t="s">
        <v>2</v>
      </c>
      <c r="G1775" s="7" t="s">
        <v>22</v>
      </c>
      <c r="H1775" s="7" t="s">
        <v>21</v>
      </c>
      <c r="I1775" s="3">
        <v>1</v>
      </c>
      <c r="J1775" s="5">
        <v>70.38</v>
      </c>
      <c r="K1775" s="6">
        <v>0.15</v>
      </c>
      <c r="L1775" s="5">
        <v>32.64</v>
      </c>
      <c r="M1775" s="5">
        <f>I1775*J1775*(1-K1775)</f>
        <v>59.822999999999993</v>
      </c>
      <c r="N1775" s="5">
        <f>I1775*L1775</f>
        <v>32.64</v>
      </c>
      <c r="O1775" s="5">
        <f>M1775-N1775</f>
        <v>27.182999999999993</v>
      </c>
      <c r="P1775" s="2">
        <f>IFERROR(O1775/M1775,0)</f>
        <v>0.45439045183290699</v>
      </c>
      <c r="Q1775" s="4">
        <f>YEAR(SalesDataTable[[#This Row],[Order Date]])</f>
        <v>2026</v>
      </c>
      <c r="R1775" s="2" t="str">
        <f>"Q"&amp;ROUNDUP(MONTH(SalesDataTable[[#This Row],[Order Date]])/3,0)</f>
        <v>Q3</v>
      </c>
      <c r="S1775" s="3">
        <f>MONTH(SalesDataTable[[#This Row],[Order Date]])</f>
        <v>8</v>
      </c>
      <c r="T1775" s="2" t="str">
        <f>TEXT(SalesDataTable[[#This Row],[Order Date]],"mmm")</f>
        <v>Aug</v>
      </c>
    </row>
    <row r="1776" spans="1:20" ht="15.75" x14ac:dyDescent="0.25">
      <c r="A1776" s="9" t="s">
        <v>985</v>
      </c>
      <c r="B1776" s="8">
        <v>46263</v>
      </c>
      <c r="C1776" s="7" t="s">
        <v>15</v>
      </c>
      <c r="D1776" s="7" t="s">
        <v>19</v>
      </c>
      <c r="E1776" s="7" t="s">
        <v>3</v>
      </c>
      <c r="F1776" s="7" t="s">
        <v>2</v>
      </c>
      <c r="G1776" s="7" t="s">
        <v>29</v>
      </c>
      <c r="H1776" s="7" t="s">
        <v>39</v>
      </c>
      <c r="I1776" s="3">
        <v>1</v>
      </c>
      <c r="J1776" s="5">
        <v>46.43</v>
      </c>
      <c r="K1776" s="6">
        <v>0</v>
      </c>
      <c r="L1776" s="5">
        <v>18.2</v>
      </c>
      <c r="M1776" s="5">
        <f>I1776*J1776*(1-K1776)</f>
        <v>46.43</v>
      </c>
      <c r="N1776" s="5">
        <f>I1776*L1776</f>
        <v>18.2</v>
      </c>
      <c r="O1776" s="5">
        <f>M1776-N1776</f>
        <v>28.23</v>
      </c>
      <c r="P1776" s="2">
        <f>IFERROR(O1776/M1776,0)</f>
        <v>0.60801206116734874</v>
      </c>
      <c r="Q1776" s="4">
        <f>YEAR(SalesDataTable[[#This Row],[Order Date]])</f>
        <v>2026</v>
      </c>
      <c r="R1776" s="2" t="str">
        <f>"Q"&amp;ROUNDUP(MONTH(SalesDataTable[[#This Row],[Order Date]])/3,0)</f>
        <v>Q3</v>
      </c>
      <c r="S1776" s="3">
        <f>MONTH(SalesDataTable[[#This Row],[Order Date]])</f>
        <v>8</v>
      </c>
      <c r="T1776" s="2" t="str">
        <f>TEXT(SalesDataTable[[#This Row],[Order Date]],"mmm")</f>
        <v>Aug</v>
      </c>
    </row>
    <row r="1777" spans="1:20" ht="15.75" x14ac:dyDescent="0.25">
      <c r="A1777" s="9" t="s">
        <v>984</v>
      </c>
      <c r="B1777" s="8">
        <v>46263</v>
      </c>
      <c r="C1777" s="7" t="s">
        <v>42</v>
      </c>
      <c r="D1777" s="7" t="s">
        <v>95</v>
      </c>
      <c r="E1777" s="7" t="s">
        <v>3</v>
      </c>
      <c r="F1777" s="7" t="s">
        <v>2</v>
      </c>
      <c r="G1777" s="7" t="s">
        <v>26</v>
      </c>
      <c r="H1777" s="7" t="s">
        <v>25</v>
      </c>
      <c r="I1777" s="3">
        <v>1</v>
      </c>
      <c r="J1777" s="5">
        <v>194.75</v>
      </c>
      <c r="K1777" s="6">
        <v>0.05</v>
      </c>
      <c r="L1777" s="5">
        <v>105.94</v>
      </c>
      <c r="M1777" s="5">
        <f>I1777*J1777*(1-K1777)</f>
        <v>185.01249999999999</v>
      </c>
      <c r="N1777" s="5">
        <f>I1777*L1777</f>
        <v>105.94</v>
      </c>
      <c r="O1777" s="5">
        <f>M1777-N1777</f>
        <v>79.072499999999991</v>
      </c>
      <c r="P1777" s="2">
        <f>IFERROR(O1777/M1777,0)</f>
        <v>0.42739004121343149</v>
      </c>
      <c r="Q1777" s="4">
        <f>YEAR(SalesDataTable[[#This Row],[Order Date]])</f>
        <v>2026</v>
      </c>
      <c r="R1777" s="2" t="str">
        <f>"Q"&amp;ROUNDUP(MONTH(SalesDataTable[[#This Row],[Order Date]])/3,0)</f>
        <v>Q3</v>
      </c>
      <c r="S1777" s="3">
        <f>MONTH(SalesDataTable[[#This Row],[Order Date]])</f>
        <v>8</v>
      </c>
      <c r="T1777" s="2" t="str">
        <f>TEXT(SalesDataTable[[#This Row],[Order Date]],"mmm")</f>
        <v>Aug</v>
      </c>
    </row>
    <row r="1778" spans="1:20" ht="15.75" x14ac:dyDescent="0.25">
      <c r="A1778" s="9" t="s">
        <v>983</v>
      </c>
      <c r="B1778" s="8">
        <v>46263</v>
      </c>
      <c r="C1778" s="7" t="s">
        <v>9</v>
      </c>
      <c r="D1778" s="7" t="s">
        <v>47</v>
      </c>
      <c r="E1778" s="7" t="s">
        <v>13</v>
      </c>
      <c r="F1778" s="7" t="s">
        <v>23</v>
      </c>
      <c r="G1778" s="7" t="s">
        <v>22</v>
      </c>
      <c r="H1778" s="7" t="s">
        <v>37</v>
      </c>
      <c r="I1778" s="3">
        <v>2</v>
      </c>
      <c r="J1778" s="5">
        <v>142.16</v>
      </c>
      <c r="K1778" s="6">
        <v>0</v>
      </c>
      <c r="L1778" s="5">
        <v>79.36</v>
      </c>
      <c r="M1778" s="5">
        <f>I1778*J1778*(1-K1778)</f>
        <v>284.32</v>
      </c>
      <c r="N1778" s="5">
        <f>I1778*L1778</f>
        <v>158.72</v>
      </c>
      <c r="O1778" s="5">
        <f>M1778-N1778</f>
        <v>125.6</v>
      </c>
      <c r="P1778" s="2">
        <f>IFERROR(O1778/M1778,0)</f>
        <v>0.44175576814856499</v>
      </c>
      <c r="Q1778" s="4">
        <f>YEAR(SalesDataTable[[#This Row],[Order Date]])</f>
        <v>2026</v>
      </c>
      <c r="R1778" s="2" t="str">
        <f>"Q"&amp;ROUNDUP(MONTH(SalesDataTable[[#This Row],[Order Date]])/3,0)</f>
        <v>Q3</v>
      </c>
      <c r="S1778" s="3">
        <f>MONTH(SalesDataTable[[#This Row],[Order Date]])</f>
        <v>8</v>
      </c>
      <c r="T1778" s="2" t="str">
        <f>TEXT(SalesDataTable[[#This Row],[Order Date]],"mmm")</f>
        <v>Aug</v>
      </c>
    </row>
    <row r="1779" spans="1:20" ht="15.75" x14ac:dyDescent="0.25">
      <c r="A1779" s="9" t="s">
        <v>982</v>
      </c>
      <c r="B1779" s="8">
        <v>46263</v>
      </c>
      <c r="C1779" s="7" t="s">
        <v>15</v>
      </c>
      <c r="D1779" s="7" t="s">
        <v>61</v>
      </c>
      <c r="E1779" s="7" t="s">
        <v>3</v>
      </c>
      <c r="F1779" s="7" t="s">
        <v>12</v>
      </c>
      <c r="G1779" s="7" t="s">
        <v>29</v>
      </c>
      <c r="H1779" s="7" t="s">
        <v>39</v>
      </c>
      <c r="I1779" s="3">
        <v>2</v>
      </c>
      <c r="J1779" s="5">
        <v>47.69</v>
      </c>
      <c r="K1779" s="6">
        <v>0.05</v>
      </c>
      <c r="L1779" s="5">
        <v>18.8</v>
      </c>
      <c r="M1779" s="5">
        <f>I1779*J1779*(1-K1779)</f>
        <v>90.61099999999999</v>
      </c>
      <c r="N1779" s="5">
        <f>I1779*L1779</f>
        <v>37.6</v>
      </c>
      <c r="O1779" s="5">
        <f>M1779-N1779</f>
        <v>53.010999999999989</v>
      </c>
      <c r="P1779" s="2">
        <f>IFERROR(O1779/M1779,0)</f>
        <v>0.58503934400900548</v>
      </c>
      <c r="Q1779" s="4">
        <f>YEAR(SalesDataTable[[#This Row],[Order Date]])</f>
        <v>2026</v>
      </c>
      <c r="R1779" s="2" t="str">
        <f>"Q"&amp;ROUNDUP(MONTH(SalesDataTable[[#This Row],[Order Date]])/3,0)</f>
        <v>Q3</v>
      </c>
      <c r="S1779" s="3">
        <f>MONTH(SalesDataTable[[#This Row],[Order Date]])</f>
        <v>8</v>
      </c>
      <c r="T1779" s="2" t="str">
        <f>TEXT(SalesDataTable[[#This Row],[Order Date]],"mmm")</f>
        <v>Aug</v>
      </c>
    </row>
    <row r="1780" spans="1:20" ht="15.75" x14ac:dyDescent="0.25">
      <c r="A1780" s="9" t="s">
        <v>981</v>
      </c>
      <c r="B1780" s="8">
        <v>46263</v>
      </c>
      <c r="C1780" s="7" t="s">
        <v>5</v>
      </c>
      <c r="D1780" s="7" t="s">
        <v>69</v>
      </c>
      <c r="E1780" s="7" t="s">
        <v>13</v>
      </c>
      <c r="F1780" s="7" t="s">
        <v>2</v>
      </c>
      <c r="G1780" s="7" t="s">
        <v>29</v>
      </c>
      <c r="H1780" s="7" t="s">
        <v>88</v>
      </c>
      <c r="I1780" s="3">
        <v>3</v>
      </c>
      <c r="J1780" s="5">
        <v>164.51</v>
      </c>
      <c r="K1780" s="6">
        <v>0</v>
      </c>
      <c r="L1780" s="5">
        <v>86.76</v>
      </c>
      <c r="M1780" s="5">
        <f>I1780*J1780*(1-K1780)</f>
        <v>493.53</v>
      </c>
      <c r="N1780" s="5">
        <f>I1780*L1780</f>
        <v>260.28000000000003</v>
      </c>
      <c r="O1780" s="5">
        <f>M1780-N1780</f>
        <v>233.24999999999994</v>
      </c>
      <c r="P1780" s="2">
        <f>IFERROR(O1780/M1780,0)</f>
        <v>0.47261564646526039</v>
      </c>
      <c r="Q1780" s="4">
        <f>YEAR(SalesDataTable[[#This Row],[Order Date]])</f>
        <v>2026</v>
      </c>
      <c r="R1780" s="2" t="str">
        <f>"Q"&amp;ROUNDUP(MONTH(SalesDataTable[[#This Row],[Order Date]])/3,0)</f>
        <v>Q3</v>
      </c>
      <c r="S1780" s="3">
        <f>MONTH(SalesDataTable[[#This Row],[Order Date]])</f>
        <v>8</v>
      </c>
      <c r="T1780" s="2" t="str">
        <f>TEXT(SalesDataTable[[#This Row],[Order Date]],"mmm")</f>
        <v>Aug</v>
      </c>
    </row>
    <row r="1781" spans="1:20" ht="15.75" x14ac:dyDescent="0.25">
      <c r="A1781" s="9" t="s">
        <v>980</v>
      </c>
      <c r="B1781" s="8">
        <v>46263</v>
      </c>
      <c r="C1781" s="7" t="s">
        <v>5</v>
      </c>
      <c r="D1781" s="7" t="s">
        <v>66</v>
      </c>
      <c r="E1781" s="7" t="s">
        <v>18</v>
      </c>
      <c r="F1781" s="7" t="s">
        <v>12</v>
      </c>
      <c r="G1781" s="7" t="s">
        <v>26</v>
      </c>
      <c r="H1781" s="7" t="s">
        <v>25</v>
      </c>
      <c r="I1781" s="3">
        <v>2</v>
      </c>
      <c r="J1781" s="5">
        <v>194.71</v>
      </c>
      <c r="K1781" s="6">
        <v>0.1</v>
      </c>
      <c r="L1781" s="5">
        <v>105.57</v>
      </c>
      <c r="M1781" s="5">
        <f>I1781*J1781*(1-K1781)</f>
        <v>350.47800000000001</v>
      </c>
      <c r="N1781" s="5">
        <f>I1781*L1781</f>
        <v>211.14</v>
      </c>
      <c r="O1781" s="5">
        <f>M1781-N1781</f>
        <v>139.33800000000002</v>
      </c>
      <c r="P1781" s="2">
        <f>IFERROR(O1781/M1781,0)</f>
        <v>0.39756561039494637</v>
      </c>
      <c r="Q1781" s="4">
        <f>YEAR(SalesDataTable[[#This Row],[Order Date]])</f>
        <v>2026</v>
      </c>
      <c r="R1781" s="2" t="str">
        <f>"Q"&amp;ROUNDUP(MONTH(SalesDataTable[[#This Row],[Order Date]])/3,0)</f>
        <v>Q3</v>
      </c>
      <c r="S1781" s="3">
        <f>MONTH(SalesDataTable[[#This Row],[Order Date]])</f>
        <v>8</v>
      </c>
      <c r="T1781" s="2" t="str">
        <f>TEXT(SalesDataTable[[#This Row],[Order Date]],"mmm")</f>
        <v>Aug</v>
      </c>
    </row>
    <row r="1782" spans="1:20" ht="15.75" x14ac:dyDescent="0.25">
      <c r="A1782" s="9" t="s">
        <v>979</v>
      </c>
      <c r="B1782" s="8">
        <v>46263</v>
      </c>
      <c r="C1782" s="7" t="s">
        <v>15</v>
      </c>
      <c r="D1782" s="7" t="s">
        <v>19</v>
      </c>
      <c r="E1782" s="7" t="s">
        <v>60</v>
      </c>
      <c r="F1782" s="7" t="s">
        <v>12</v>
      </c>
      <c r="G1782" s="7" t="s">
        <v>22</v>
      </c>
      <c r="H1782" s="7" t="s">
        <v>37</v>
      </c>
      <c r="I1782" s="3">
        <v>5</v>
      </c>
      <c r="J1782" s="5">
        <v>145.24</v>
      </c>
      <c r="K1782" s="6">
        <v>0.15</v>
      </c>
      <c r="L1782" s="5">
        <v>77.69</v>
      </c>
      <c r="M1782" s="5">
        <f>I1782*J1782*(1-K1782)</f>
        <v>617.27</v>
      </c>
      <c r="N1782" s="5">
        <f>I1782*L1782</f>
        <v>388.45</v>
      </c>
      <c r="O1782" s="5">
        <f>M1782-N1782</f>
        <v>228.82</v>
      </c>
      <c r="P1782" s="2">
        <f>IFERROR(O1782/M1782,0)</f>
        <v>0.37069677774717708</v>
      </c>
      <c r="Q1782" s="4">
        <f>YEAR(SalesDataTable[[#This Row],[Order Date]])</f>
        <v>2026</v>
      </c>
      <c r="R1782" s="2" t="str">
        <f>"Q"&amp;ROUNDUP(MONTH(SalesDataTable[[#This Row],[Order Date]])/3,0)</f>
        <v>Q3</v>
      </c>
      <c r="S1782" s="3">
        <f>MONTH(SalesDataTable[[#This Row],[Order Date]])</f>
        <v>8</v>
      </c>
      <c r="T1782" s="2" t="str">
        <f>TEXT(SalesDataTable[[#This Row],[Order Date]],"mmm")</f>
        <v>Aug</v>
      </c>
    </row>
    <row r="1783" spans="1:20" ht="15.75" x14ac:dyDescent="0.25">
      <c r="A1783" s="9" t="s">
        <v>978</v>
      </c>
      <c r="B1783" s="8">
        <v>46263</v>
      </c>
      <c r="C1783" s="7" t="s">
        <v>15</v>
      </c>
      <c r="D1783" s="7" t="s">
        <v>61</v>
      </c>
      <c r="E1783" s="7" t="s">
        <v>3</v>
      </c>
      <c r="F1783" s="7" t="s">
        <v>2</v>
      </c>
      <c r="G1783" s="7" t="s">
        <v>29</v>
      </c>
      <c r="H1783" s="7" t="s">
        <v>28</v>
      </c>
      <c r="I1783" s="3">
        <v>2</v>
      </c>
      <c r="J1783" s="5">
        <v>35.6</v>
      </c>
      <c r="K1783" s="6">
        <v>0.15</v>
      </c>
      <c r="L1783" s="5">
        <v>13.67</v>
      </c>
      <c r="M1783" s="5">
        <f>I1783*J1783*(1-K1783)</f>
        <v>60.52</v>
      </c>
      <c r="N1783" s="5">
        <f>I1783*L1783</f>
        <v>27.34</v>
      </c>
      <c r="O1783" s="5">
        <f>M1783-N1783</f>
        <v>33.180000000000007</v>
      </c>
      <c r="P1783" s="2">
        <f>IFERROR(O1783/M1783,0)</f>
        <v>0.54824851288830145</v>
      </c>
      <c r="Q1783" s="4">
        <f>YEAR(SalesDataTable[[#This Row],[Order Date]])</f>
        <v>2026</v>
      </c>
      <c r="R1783" s="2" t="str">
        <f>"Q"&amp;ROUNDUP(MONTH(SalesDataTable[[#This Row],[Order Date]])/3,0)</f>
        <v>Q3</v>
      </c>
      <c r="S1783" s="3">
        <f>MONTH(SalesDataTable[[#This Row],[Order Date]])</f>
        <v>8</v>
      </c>
      <c r="T1783" s="2" t="str">
        <f>TEXT(SalesDataTable[[#This Row],[Order Date]],"mmm")</f>
        <v>Aug</v>
      </c>
    </row>
    <row r="1784" spans="1:20" ht="15.75" x14ac:dyDescent="0.25">
      <c r="A1784" s="9" t="s">
        <v>977</v>
      </c>
      <c r="B1784" s="8">
        <v>46263</v>
      </c>
      <c r="C1784" s="7" t="s">
        <v>42</v>
      </c>
      <c r="D1784" s="7" t="s">
        <v>41</v>
      </c>
      <c r="E1784" s="7" t="s">
        <v>3</v>
      </c>
      <c r="F1784" s="7" t="s">
        <v>2</v>
      </c>
      <c r="G1784" s="7" t="s">
        <v>34</v>
      </c>
      <c r="H1784" s="7" t="s">
        <v>83</v>
      </c>
      <c r="I1784" s="3">
        <v>2</v>
      </c>
      <c r="J1784" s="5">
        <v>41.05</v>
      </c>
      <c r="K1784" s="6">
        <v>0.05</v>
      </c>
      <c r="L1784" s="5">
        <v>14.47</v>
      </c>
      <c r="M1784" s="5">
        <f>I1784*J1784*(1-K1784)</f>
        <v>77.99499999999999</v>
      </c>
      <c r="N1784" s="5">
        <f>I1784*L1784</f>
        <v>28.94</v>
      </c>
      <c r="O1784" s="5">
        <f>M1784-N1784</f>
        <v>49.054999999999993</v>
      </c>
      <c r="P1784" s="2">
        <f>IFERROR(O1784/M1784,0)</f>
        <v>0.62895057375472785</v>
      </c>
      <c r="Q1784" s="4">
        <f>YEAR(SalesDataTable[[#This Row],[Order Date]])</f>
        <v>2026</v>
      </c>
      <c r="R1784" s="2" t="str">
        <f>"Q"&amp;ROUNDUP(MONTH(SalesDataTable[[#This Row],[Order Date]])/3,0)</f>
        <v>Q3</v>
      </c>
      <c r="S1784" s="3">
        <f>MONTH(SalesDataTable[[#This Row],[Order Date]])</f>
        <v>8</v>
      </c>
      <c r="T1784" s="2" t="str">
        <f>TEXT(SalesDataTable[[#This Row],[Order Date]],"mmm")</f>
        <v>Aug</v>
      </c>
    </row>
    <row r="1785" spans="1:20" ht="15.75" x14ac:dyDescent="0.25">
      <c r="A1785" s="9" t="s">
        <v>976</v>
      </c>
      <c r="B1785" s="8">
        <v>46263</v>
      </c>
      <c r="C1785" s="7" t="s">
        <v>5</v>
      </c>
      <c r="D1785" s="7" t="s">
        <v>66</v>
      </c>
      <c r="E1785" s="7" t="s">
        <v>3</v>
      </c>
      <c r="F1785" s="7" t="s">
        <v>2</v>
      </c>
      <c r="G1785" s="7" t="s">
        <v>22</v>
      </c>
      <c r="H1785" s="7" t="s">
        <v>92</v>
      </c>
      <c r="I1785" s="3">
        <v>2</v>
      </c>
      <c r="J1785" s="5">
        <v>153.63999999999999</v>
      </c>
      <c r="K1785" s="6">
        <v>0.05</v>
      </c>
      <c r="L1785" s="5">
        <v>77.709999999999994</v>
      </c>
      <c r="M1785" s="5">
        <f>I1785*J1785*(1-K1785)</f>
        <v>291.91599999999994</v>
      </c>
      <c r="N1785" s="5">
        <f>I1785*L1785</f>
        <v>155.41999999999999</v>
      </c>
      <c r="O1785" s="5">
        <f>M1785-N1785</f>
        <v>136.49599999999995</v>
      </c>
      <c r="P1785" s="2">
        <f>IFERROR(O1785/M1785,0)</f>
        <v>0.46758656599843784</v>
      </c>
      <c r="Q1785" s="4">
        <f>YEAR(SalesDataTable[[#This Row],[Order Date]])</f>
        <v>2026</v>
      </c>
      <c r="R1785" s="2" t="str">
        <f>"Q"&amp;ROUNDUP(MONTH(SalesDataTable[[#This Row],[Order Date]])/3,0)</f>
        <v>Q3</v>
      </c>
      <c r="S1785" s="3">
        <f>MONTH(SalesDataTable[[#This Row],[Order Date]])</f>
        <v>8</v>
      </c>
      <c r="T1785" s="2" t="str">
        <f>TEXT(SalesDataTable[[#This Row],[Order Date]],"mmm")</f>
        <v>Aug</v>
      </c>
    </row>
    <row r="1786" spans="1:20" ht="15.75" x14ac:dyDescent="0.25">
      <c r="A1786" s="9" t="s">
        <v>975</v>
      </c>
      <c r="B1786" s="8">
        <v>46263</v>
      </c>
      <c r="C1786" s="7" t="s">
        <v>5</v>
      </c>
      <c r="D1786" s="7" t="s">
        <v>66</v>
      </c>
      <c r="E1786" s="7" t="s">
        <v>3</v>
      </c>
      <c r="F1786" s="7" t="s">
        <v>23</v>
      </c>
      <c r="G1786" s="7" t="s">
        <v>29</v>
      </c>
      <c r="H1786" s="7" t="s">
        <v>28</v>
      </c>
      <c r="I1786" s="3">
        <v>5</v>
      </c>
      <c r="J1786" s="5">
        <v>36.700000000000003</v>
      </c>
      <c r="K1786" s="6">
        <v>0</v>
      </c>
      <c r="L1786" s="5">
        <v>13.45</v>
      </c>
      <c r="M1786" s="5">
        <f>I1786*J1786*(1-K1786)</f>
        <v>183.5</v>
      </c>
      <c r="N1786" s="5">
        <f>I1786*L1786</f>
        <v>67.25</v>
      </c>
      <c r="O1786" s="5">
        <f>M1786-N1786</f>
        <v>116.25</v>
      </c>
      <c r="P1786" s="2">
        <f>IFERROR(O1786/M1786,0)</f>
        <v>0.63351498637602177</v>
      </c>
      <c r="Q1786" s="4">
        <f>YEAR(SalesDataTable[[#This Row],[Order Date]])</f>
        <v>2026</v>
      </c>
      <c r="R1786" s="2" t="str">
        <f>"Q"&amp;ROUNDUP(MONTH(SalesDataTable[[#This Row],[Order Date]])/3,0)</f>
        <v>Q3</v>
      </c>
      <c r="S1786" s="3">
        <f>MONTH(SalesDataTable[[#This Row],[Order Date]])</f>
        <v>8</v>
      </c>
      <c r="T1786" s="2" t="str">
        <f>TEXT(SalesDataTable[[#This Row],[Order Date]],"mmm")</f>
        <v>Aug</v>
      </c>
    </row>
    <row r="1787" spans="1:20" ht="15.75" x14ac:dyDescent="0.25">
      <c r="A1787" s="9" t="s">
        <v>974</v>
      </c>
      <c r="B1787" s="8">
        <v>46263</v>
      </c>
      <c r="C1787" s="7" t="s">
        <v>42</v>
      </c>
      <c r="D1787" s="7" t="s">
        <v>41</v>
      </c>
      <c r="E1787" s="7" t="s">
        <v>60</v>
      </c>
      <c r="F1787" s="7" t="s">
        <v>12</v>
      </c>
      <c r="G1787" s="7" t="s">
        <v>26</v>
      </c>
      <c r="H1787" s="7" t="s">
        <v>50</v>
      </c>
      <c r="I1787" s="3">
        <v>8</v>
      </c>
      <c r="J1787" s="5">
        <v>124</v>
      </c>
      <c r="K1787" s="6">
        <v>0.1</v>
      </c>
      <c r="L1787" s="5">
        <v>61.85</v>
      </c>
      <c r="M1787" s="5">
        <f>I1787*J1787*(1-K1787)</f>
        <v>892.80000000000007</v>
      </c>
      <c r="N1787" s="5">
        <f>I1787*L1787</f>
        <v>494.8</v>
      </c>
      <c r="O1787" s="5">
        <f>M1787-N1787</f>
        <v>398.00000000000006</v>
      </c>
      <c r="P1787" s="2">
        <f>IFERROR(O1787/M1787,0)</f>
        <v>0.44578853046594985</v>
      </c>
      <c r="Q1787" s="4">
        <f>YEAR(SalesDataTable[[#This Row],[Order Date]])</f>
        <v>2026</v>
      </c>
      <c r="R1787" s="2" t="str">
        <f>"Q"&amp;ROUNDUP(MONTH(SalesDataTable[[#This Row],[Order Date]])/3,0)</f>
        <v>Q3</v>
      </c>
      <c r="S1787" s="3">
        <f>MONTH(SalesDataTable[[#This Row],[Order Date]])</f>
        <v>8</v>
      </c>
      <c r="T1787" s="2" t="str">
        <f>TEXT(SalesDataTable[[#This Row],[Order Date]],"mmm")</f>
        <v>Aug</v>
      </c>
    </row>
    <row r="1788" spans="1:20" ht="15.75" x14ac:dyDescent="0.25">
      <c r="A1788" s="9" t="s">
        <v>973</v>
      </c>
      <c r="B1788" s="8">
        <v>46264</v>
      </c>
      <c r="C1788" s="7" t="s">
        <v>9</v>
      </c>
      <c r="D1788" s="7" t="s">
        <v>79</v>
      </c>
      <c r="E1788" s="7" t="s">
        <v>18</v>
      </c>
      <c r="F1788" s="7" t="s">
        <v>2</v>
      </c>
      <c r="G1788" s="7" t="s">
        <v>1</v>
      </c>
      <c r="H1788" s="7" t="s">
        <v>11</v>
      </c>
      <c r="I1788" s="3">
        <v>1</v>
      </c>
      <c r="J1788" s="5">
        <v>81.23</v>
      </c>
      <c r="K1788" s="6">
        <v>0.1</v>
      </c>
      <c r="L1788" s="5">
        <v>42.65</v>
      </c>
      <c r="M1788" s="5">
        <f>I1788*J1788*(1-K1788)</f>
        <v>73.106999999999999</v>
      </c>
      <c r="N1788" s="5">
        <f>I1788*L1788</f>
        <v>42.65</v>
      </c>
      <c r="O1788" s="5">
        <f>M1788-N1788</f>
        <v>30.457000000000001</v>
      </c>
      <c r="P1788" s="2">
        <f>IFERROR(O1788/M1788,0)</f>
        <v>0.41660853269864723</v>
      </c>
      <c r="Q1788" s="4">
        <f>YEAR(SalesDataTable[[#This Row],[Order Date]])</f>
        <v>2026</v>
      </c>
      <c r="R1788" s="2" t="str">
        <f>"Q"&amp;ROUNDUP(MONTH(SalesDataTable[[#This Row],[Order Date]])/3,0)</f>
        <v>Q3</v>
      </c>
      <c r="S1788" s="3">
        <f>MONTH(SalesDataTable[[#This Row],[Order Date]])</f>
        <v>8</v>
      </c>
      <c r="T1788" s="2" t="str">
        <f>TEXT(SalesDataTable[[#This Row],[Order Date]],"mmm")</f>
        <v>Aug</v>
      </c>
    </row>
    <row r="1789" spans="1:20" ht="15.75" x14ac:dyDescent="0.25">
      <c r="A1789" s="9" t="s">
        <v>972</v>
      </c>
      <c r="B1789" s="8">
        <v>46264</v>
      </c>
      <c r="C1789" s="7" t="s">
        <v>9</v>
      </c>
      <c r="D1789" s="7" t="s">
        <v>8</v>
      </c>
      <c r="E1789" s="7" t="s">
        <v>3</v>
      </c>
      <c r="F1789" s="7" t="s">
        <v>12</v>
      </c>
      <c r="G1789" s="7" t="s">
        <v>1</v>
      </c>
      <c r="H1789" s="7" t="s">
        <v>17</v>
      </c>
      <c r="I1789" s="3">
        <v>2</v>
      </c>
      <c r="J1789" s="5">
        <v>41.06</v>
      </c>
      <c r="K1789" s="6">
        <v>0.05</v>
      </c>
      <c r="L1789" s="5">
        <v>16.559999999999999</v>
      </c>
      <c r="M1789" s="5">
        <f>I1789*J1789*(1-K1789)</f>
        <v>78.013999999999996</v>
      </c>
      <c r="N1789" s="5">
        <f>I1789*L1789</f>
        <v>33.119999999999997</v>
      </c>
      <c r="O1789" s="5">
        <f>M1789-N1789</f>
        <v>44.893999999999998</v>
      </c>
      <c r="P1789" s="2">
        <f>IFERROR(O1789/M1789,0)</f>
        <v>0.5754608147255621</v>
      </c>
      <c r="Q1789" s="4">
        <f>YEAR(SalesDataTable[[#This Row],[Order Date]])</f>
        <v>2026</v>
      </c>
      <c r="R1789" s="2" t="str">
        <f>"Q"&amp;ROUNDUP(MONTH(SalesDataTable[[#This Row],[Order Date]])/3,0)</f>
        <v>Q3</v>
      </c>
      <c r="S1789" s="3">
        <f>MONTH(SalesDataTable[[#This Row],[Order Date]])</f>
        <v>8</v>
      </c>
      <c r="T1789" s="2" t="str">
        <f>TEXT(SalesDataTable[[#This Row],[Order Date]],"mmm")</f>
        <v>Aug</v>
      </c>
    </row>
    <row r="1790" spans="1:20" ht="15.75" x14ac:dyDescent="0.25">
      <c r="A1790" s="9" t="s">
        <v>971</v>
      </c>
      <c r="B1790" s="8">
        <v>46264</v>
      </c>
      <c r="C1790" s="7" t="s">
        <v>15</v>
      </c>
      <c r="D1790" s="7" t="s">
        <v>14</v>
      </c>
      <c r="E1790" s="7" t="s">
        <v>18</v>
      </c>
      <c r="F1790" s="7" t="s">
        <v>23</v>
      </c>
      <c r="G1790" s="7" t="s">
        <v>22</v>
      </c>
      <c r="H1790" s="7" t="s">
        <v>37</v>
      </c>
      <c r="I1790" s="3">
        <v>1</v>
      </c>
      <c r="J1790" s="5">
        <v>143.49</v>
      </c>
      <c r="K1790" s="6">
        <v>0.1</v>
      </c>
      <c r="L1790" s="5">
        <v>80.72</v>
      </c>
      <c r="M1790" s="5">
        <f>I1790*J1790*(1-K1790)</f>
        <v>129.14100000000002</v>
      </c>
      <c r="N1790" s="5">
        <f>I1790*L1790</f>
        <v>80.72</v>
      </c>
      <c r="O1790" s="5">
        <f>M1790-N1790</f>
        <v>48.421000000000021</v>
      </c>
      <c r="P1790" s="2">
        <f>IFERROR(O1790/M1790,0)</f>
        <v>0.3749467636149636</v>
      </c>
      <c r="Q1790" s="4">
        <f>YEAR(SalesDataTable[[#This Row],[Order Date]])</f>
        <v>2026</v>
      </c>
      <c r="R1790" s="2" t="str">
        <f>"Q"&amp;ROUNDUP(MONTH(SalesDataTable[[#This Row],[Order Date]])/3,0)</f>
        <v>Q3</v>
      </c>
      <c r="S1790" s="3">
        <f>MONTH(SalesDataTable[[#This Row],[Order Date]])</f>
        <v>8</v>
      </c>
      <c r="T1790" s="2" t="str">
        <f>TEXT(SalesDataTable[[#This Row],[Order Date]],"mmm")</f>
        <v>Aug</v>
      </c>
    </row>
    <row r="1791" spans="1:20" ht="15.75" x14ac:dyDescent="0.25">
      <c r="A1791" s="9" t="s">
        <v>970</v>
      </c>
      <c r="B1791" s="8">
        <v>46264</v>
      </c>
      <c r="C1791" s="7" t="s">
        <v>5</v>
      </c>
      <c r="D1791" s="7" t="s">
        <v>114</v>
      </c>
      <c r="E1791" s="7" t="s">
        <v>13</v>
      </c>
      <c r="F1791" s="7" t="s">
        <v>2</v>
      </c>
      <c r="G1791" s="7" t="s">
        <v>22</v>
      </c>
      <c r="H1791" s="7" t="s">
        <v>37</v>
      </c>
      <c r="I1791" s="3">
        <v>1</v>
      </c>
      <c r="J1791" s="5">
        <v>143.38</v>
      </c>
      <c r="K1791" s="6">
        <v>0</v>
      </c>
      <c r="L1791" s="5">
        <v>78.37</v>
      </c>
      <c r="M1791" s="5">
        <f>I1791*J1791*(1-K1791)</f>
        <v>143.38</v>
      </c>
      <c r="N1791" s="5">
        <f>I1791*L1791</f>
        <v>78.37</v>
      </c>
      <c r="O1791" s="5">
        <f>M1791-N1791</f>
        <v>65.009999999999991</v>
      </c>
      <c r="P1791" s="2">
        <f>IFERROR(O1791/M1791,0)</f>
        <v>0.45341051750592826</v>
      </c>
      <c r="Q1791" s="4">
        <f>YEAR(SalesDataTable[[#This Row],[Order Date]])</f>
        <v>2026</v>
      </c>
      <c r="R1791" s="2" t="str">
        <f>"Q"&amp;ROUNDUP(MONTH(SalesDataTable[[#This Row],[Order Date]])/3,0)</f>
        <v>Q3</v>
      </c>
      <c r="S1791" s="3">
        <f>MONTH(SalesDataTable[[#This Row],[Order Date]])</f>
        <v>8</v>
      </c>
      <c r="T1791" s="2" t="str">
        <f>TEXT(SalesDataTable[[#This Row],[Order Date]],"mmm")</f>
        <v>Aug</v>
      </c>
    </row>
    <row r="1792" spans="1:20" ht="15.75" x14ac:dyDescent="0.25">
      <c r="A1792" s="9" t="s">
        <v>969</v>
      </c>
      <c r="B1792" s="8">
        <v>46264</v>
      </c>
      <c r="C1792" s="7" t="s">
        <v>9</v>
      </c>
      <c r="D1792" s="7" t="s">
        <v>8</v>
      </c>
      <c r="E1792" s="7" t="s">
        <v>18</v>
      </c>
      <c r="F1792" s="7" t="s">
        <v>12</v>
      </c>
      <c r="G1792" s="7" t="s">
        <v>22</v>
      </c>
      <c r="H1792" s="7" t="s">
        <v>37</v>
      </c>
      <c r="I1792" s="3">
        <v>1</v>
      </c>
      <c r="J1792" s="5">
        <v>144.54</v>
      </c>
      <c r="K1792" s="6">
        <v>0</v>
      </c>
      <c r="L1792" s="5">
        <v>78.77</v>
      </c>
      <c r="M1792" s="5">
        <f>I1792*J1792*(1-K1792)</f>
        <v>144.54</v>
      </c>
      <c r="N1792" s="5">
        <f>I1792*L1792</f>
        <v>78.77</v>
      </c>
      <c r="O1792" s="5">
        <f>M1792-N1792</f>
        <v>65.77</v>
      </c>
      <c r="P1792" s="2">
        <f>IFERROR(O1792/M1792,0)</f>
        <v>0.45502974955029751</v>
      </c>
      <c r="Q1792" s="4">
        <f>YEAR(SalesDataTable[[#This Row],[Order Date]])</f>
        <v>2026</v>
      </c>
      <c r="R1792" s="2" t="str">
        <f>"Q"&amp;ROUNDUP(MONTH(SalesDataTable[[#This Row],[Order Date]])/3,0)</f>
        <v>Q3</v>
      </c>
      <c r="S1792" s="3">
        <f>MONTH(SalesDataTable[[#This Row],[Order Date]])</f>
        <v>8</v>
      </c>
      <c r="T1792" s="2" t="str">
        <f>TEXT(SalesDataTable[[#This Row],[Order Date]],"mmm")</f>
        <v>Aug</v>
      </c>
    </row>
    <row r="1793" spans="1:20" ht="15.75" x14ac:dyDescent="0.25">
      <c r="A1793" s="9" t="s">
        <v>968</v>
      </c>
      <c r="B1793" s="8">
        <v>46264</v>
      </c>
      <c r="C1793" s="7" t="s">
        <v>15</v>
      </c>
      <c r="D1793" s="7" t="s">
        <v>61</v>
      </c>
      <c r="E1793" s="7" t="s">
        <v>18</v>
      </c>
      <c r="F1793" s="7" t="s">
        <v>23</v>
      </c>
      <c r="G1793" s="7" t="s">
        <v>34</v>
      </c>
      <c r="H1793" s="7" t="s">
        <v>83</v>
      </c>
      <c r="I1793" s="3">
        <v>1</v>
      </c>
      <c r="J1793" s="5">
        <v>40.92</v>
      </c>
      <c r="K1793" s="6">
        <v>0.1</v>
      </c>
      <c r="L1793" s="5">
        <v>14.94</v>
      </c>
      <c r="M1793" s="5">
        <f>I1793*J1793*(1-K1793)</f>
        <v>36.828000000000003</v>
      </c>
      <c r="N1793" s="5">
        <f>I1793*L1793</f>
        <v>14.94</v>
      </c>
      <c r="O1793" s="5">
        <f>M1793-N1793</f>
        <v>21.888000000000005</v>
      </c>
      <c r="P1793" s="2">
        <f>IFERROR(O1793/M1793,0)</f>
        <v>0.59433040078201382</v>
      </c>
      <c r="Q1793" s="4">
        <f>YEAR(SalesDataTable[[#This Row],[Order Date]])</f>
        <v>2026</v>
      </c>
      <c r="R1793" s="2" t="str">
        <f>"Q"&amp;ROUNDUP(MONTH(SalesDataTable[[#This Row],[Order Date]])/3,0)</f>
        <v>Q3</v>
      </c>
      <c r="S1793" s="3">
        <f>MONTH(SalesDataTable[[#This Row],[Order Date]])</f>
        <v>8</v>
      </c>
      <c r="T1793" s="2" t="str">
        <f>TEXT(SalesDataTable[[#This Row],[Order Date]],"mmm")</f>
        <v>Aug</v>
      </c>
    </row>
    <row r="1794" spans="1:20" ht="15.75" x14ac:dyDescent="0.25">
      <c r="A1794" s="9" t="s">
        <v>967</v>
      </c>
      <c r="B1794" s="8">
        <v>46265</v>
      </c>
      <c r="C1794" s="7" t="s">
        <v>9</v>
      </c>
      <c r="D1794" s="7" t="s">
        <v>8</v>
      </c>
      <c r="E1794" s="7" t="s">
        <v>60</v>
      </c>
      <c r="F1794" s="7" t="s">
        <v>12</v>
      </c>
      <c r="G1794" s="7" t="s">
        <v>22</v>
      </c>
      <c r="H1794" s="7" t="s">
        <v>92</v>
      </c>
      <c r="I1794" s="3">
        <v>5</v>
      </c>
      <c r="J1794" s="5">
        <v>151.21</v>
      </c>
      <c r="K1794" s="6">
        <v>0.15</v>
      </c>
      <c r="L1794" s="5">
        <v>77.12</v>
      </c>
      <c r="M1794" s="5">
        <f>I1794*J1794*(1-K1794)</f>
        <v>642.64250000000004</v>
      </c>
      <c r="N1794" s="5">
        <f>I1794*L1794</f>
        <v>385.6</v>
      </c>
      <c r="O1794" s="5">
        <f>M1794-N1794</f>
        <v>257.04250000000002</v>
      </c>
      <c r="P1794" s="2">
        <f>IFERROR(O1794/M1794,0)</f>
        <v>0.39997743691087967</v>
      </c>
      <c r="Q1794" s="4">
        <f>YEAR(SalesDataTable[[#This Row],[Order Date]])</f>
        <v>2026</v>
      </c>
      <c r="R1794" s="2" t="str">
        <f>"Q"&amp;ROUNDUP(MONTH(SalesDataTable[[#This Row],[Order Date]])/3,0)</f>
        <v>Q3</v>
      </c>
      <c r="S1794" s="3">
        <f>MONTH(SalesDataTable[[#This Row],[Order Date]])</f>
        <v>8</v>
      </c>
      <c r="T1794" s="2" t="str">
        <f>TEXT(SalesDataTable[[#This Row],[Order Date]],"mmm")</f>
        <v>Aug</v>
      </c>
    </row>
    <row r="1795" spans="1:20" ht="15.75" x14ac:dyDescent="0.25">
      <c r="A1795" s="9" t="s">
        <v>966</v>
      </c>
      <c r="B1795" s="8">
        <v>46265</v>
      </c>
      <c r="C1795" s="7" t="s">
        <v>15</v>
      </c>
      <c r="D1795" s="7" t="s">
        <v>61</v>
      </c>
      <c r="E1795" s="7" t="s">
        <v>18</v>
      </c>
      <c r="F1795" s="7" t="s">
        <v>2</v>
      </c>
      <c r="G1795" s="7" t="s">
        <v>34</v>
      </c>
      <c r="H1795" s="7" t="s">
        <v>83</v>
      </c>
      <c r="I1795" s="3">
        <v>1</v>
      </c>
      <c r="J1795" s="5">
        <v>40.770000000000003</v>
      </c>
      <c r="K1795" s="6">
        <v>0</v>
      </c>
      <c r="L1795" s="5">
        <v>15.13</v>
      </c>
      <c r="M1795" s="5">
        <f>I1795*J1795*(1-K1795)</f>
        <v>40.770000000000003</v>
      </c>
      <c r="N1795" s="5">
        <f>I1795*L1795</f>
        <v>15.13</v>
      </c>
      <c r="O1795" s="5">
        <f>M1795-N1795</f>
        <v>25.64</v>
      </c>
      <c r="P1795" s="2">
        <f>IFERROR(O1795/M1795,0)</f>
        <v>0.62889379445670834</v>
      </c>
      <c r="Q1795" s="4">
        <f>YEAR(SalesDataTable[[#This Row],[Order Date]])</f>
        <v>2026</v>
      </c>
      <c r="R1795" s="2" t="str">
        <f>"Q"&amp;ROUNDUP(MONTH(SalesDataTable[[#This Row],[Order Date]])/3,0)</f>
        <v>Q3</v>
      </c>
      <c r="S1795" s="3">
        <f>MONTH(SalesDataTable[[#This Row],[Order Date]])</f>
        <v>8</v>
      </c>
      <c r="T1795" s="2" t="str">
        <f>TEXT(SalesDataTable[[#This Row],[Order Date]],"mmm")</f>
        <v>Aug</v>
      </c>
    </row>
    <row r="1796" spans="1:20" ht="15.75" x14ac:dyDescent="0.25">
      <c r="A1796" s="9" t="s">
        <v>965</v>
      </c>
      <c r="B1796" s="8">
        <v>46265</v>
      </c>
      <c r="C1796" s="7" t="s">
        <v>42</v>
      </c>
      <c r="D1796" s="7" t="s">
        <v>95</v>
      </c>
      <c r="E1796" s="7" t="s">
        <v>18</v>
      </c>
      <c r="F1796" s="7" t="s">
        <v>2</v>
      </c>
      <c r="G1796" s="7" t="s">
        <v>34</v>
      </c>
      <c r="H1796" s="7" t="s">
        <v>74</v>
      </c>
      <c r="I1796" s="3">
        <v>1</v>
      </c>
      <c r="J1796" s="5">
        <v>35.47</v>
      </c>
      <c r="K1796" s="6">
        <v>0.05</v>
      </c>
      <c r="L1796" s="5">
        <v>14.1</v>
      </c>
      <c r="M1796" s="5">
        <f>I1796*J1796*(1-K1796)</f>
        <v>33.6965</v>
      </c>
      <c r="N1796" s="5">
        <f>I1796*L1796</f>
        <v>14.1</v>
      </c>
      <c r="O1796" s="5">
        <f>M1796-N1796</f>
        <v>19.596499999999999</v>
      </c>
      <c r="P1796" s="2">
        <f>IFERROR(O1796/M1796,0)</f>
        <v>0.58155891561438122</v>
      </c>
      <c r="Q1796" s="4">
        <f>YEAR(SalesDataTable[[#This Row],[Order Date]])</f>
        <v>2026</v>
      </c>
      <c r="R1796" s="2" t="str">
        <f>"Q"&amp;ROUNDUP(MONTH(SalesDataTable[[#This Row],[Order Date]])/3,0)</f>
        <v>Q3</v>
      </c>
      <c r="S1796" s="3">
        <f>MONTH(SalesDataTable[[#This Row],[Order Date]])</f>
        <v>8</v>
      </c>
      <c r="T1796" s="2" t="str">
        <f>TEXT(SalesDataTable[[#This Row],[Order Date]],"mmm")</f>
        <v>Aug</v>
      </c>
    </row>
    <row r="1797" spans="1:20" ht="15.75" x14ac:dyDescent="0.25">
      <c r="A1797" s="9" t="s">
        <v>964</v>
      </c>
      <c r="B1797" s="8">
        <v>46265</v>
      </c>
      <c r="C1797" s="7" t="s">
        <v>15</v>
      </c>
      <c r="D1797" s="7" t="s">
        <v>61</v>
      </c>
      <c r="E1797" s="7" t="s">
        <v>3</v>
      </c>
      <c r="F1797" s="7" t="s">
        <v>23</v>
      </c>
      <c r="G1797" s="7" t="s">
        <v>1</v>
      </c>
      <c r="H1797" s="7" t="s">
        <v>11</v>
      </c>
      <c r="I1797" s="3">
        <v>1</v>
      </c>
      <c r="J1797" s="5">
        <v>81.72</v>
      </c>
      <c r="K1797" s="6">
        <v>0</v>
      </c>
      <c r="L1797" s="5">
        <v>42.38</v>
      </c>
      <c r="M1797" s="5">
        <f>I1797*J1797*(1-K1797)</f>
        <v>81.72</v>
      </c>
      <c r="N1797" s="5">
        <f>I1797*L1797</f>
        <v>42.38</v>
      </c>
      <c r="O1797" s="5">
        <f>M1797-N1797</f>
        <v>39.339999999999996</v>
      </c>
      <c r="P1797" s="2">
        <f>IFERROR(O1797/M1797,0)</f>
        <v>0.48139990210474787</v>
      </c>
      <c r="Q1797" s="4">
        <f>YEAR(SalesDataTable[[#This Row],[Order Date]])</f>
        <v>2026</v>
      </c>
      <c r="R1797" s="2" t="str">
        <f>"Q"&amp;ROUNDUP(MONTH(SalesDataTable[[#This Row],[Order Date]])/3,0)</f>
        <v>Q3</v>
      </c>
      <c r="S1797" s="3">
        <f>MONTH(SalesDataTable[[#This Row],[Order Date]])</f>
        <v>8</v>
      </c>
      <c r="T1797" s="2" t="str">
        <f>TEXT(SalesDataTable[[#This Row],[Order Date]],"mmm")</f>
        <v>Aug</v>
      </c>
    </row>
    <row r="1798" spans="1:20" ht="15.75" x14ac:dyDescent="0.25">
      <c r="A1798" s="9" t="s">
        <v>963</v>
      </c>
      <c r="B1798" s="8">
        <v>46265</v>
      </c>
      <c r="C1798" s="7" t="s">
        <v>15</v>
      </c>
      <c r="D1798" s="7" t="s">
        <v>14</v>
      </c>
      <c r="E1798" s="7" t="s">
        <v>3</v>
      </c>
      <c r="F1798" s="7" t="s">
        <v>2</v>
      </c>
      <c r="G1798" s="7" t="s">
        <v>29</v>
      </c>
      <c r="H1798" s="7" t="s">
        <v>39</v>
      </c>
      <c r="I1798" s="3">
        <v>1</v>
      </c>
      <c r="J1798" s="5">
        <v>45.84</v>
      </c>
      <c r="K1798" s="6">
        <v>0</v>
      </c>
      <c r="L1798" s="5">
        <v>17.84</v>
      </c>
      <c r="M1798" s="5">
        <f>I1798*J1798*(1-K1798)</f>
        <v>45.84</v>
      </c>
      <c r="N1798" s="5">
        <f>I1798*L1798</f>
        <v>17.84</v>
      </c>
      <c r="O1798" s="5">
        <f>M1798-N1798</f>
        <v>28.000000000000004</v>
      </c>
      <c r="P1798" s="2">
        <f>IFERROR(O1798/M1798,0)</f>
        <v>0.61082024432809778</v>
      </c>
      <c r="Q1798" s="4">
        <f>YEAR(SalesDataTable[[#This Row],[Order Date]])</f>
        <v>2026</v>
      </c>
      <c r="R1798" s="2" t="str">
        <f>"Q"&amp;ROUNDUP(MONTH(SalesDataTable[[#This Row],[Order Date]])/3,0)</f>
        <v>Q3</v>
      </c>
      <c r="S1798" s="3">
        <f>MONTH(SalesDataTable[[#This Row],[Order Date]])</f>
        <v>8</v>
      </c>
      <c r="T1798" s="2" t="str">
        <f>TEXT(SalesDataTable[[#This Row],[Order Date]],"mmm")</f>
        <v>Aug</v>
      </c>
    </row>
    <row r="1799" spans="1:20" ht="15.75" x14ac:dyDescent="0.25">
      <c r="A1799" s="9" t="s">
        <v>962</v>
      </c>
      <c r="B1799" s="8">
        <v>46265</v>
      </c>
      <c r="C1799" s="7" t="s">
        <v>9</v>
      </c>
      <c r="D1799" s="7" t="s">
        <v>8</v>
      </c>
      <c r="E1799" s="7" t="s">
        <v>3</v>
      </c>
      <c r="F1799" s="7" t="s">
        <v>2</v>
      </c>
      <c r="G1799" s="7" t="s">
        <v>29</v>
      </c>
      <c r="H1799" s="7" t="s">
        <v>39</v>
      </c>
      <c r="I1799" s="3">
        <v>1</v>
      </c>
      <c r="J1799" s="5">
        <v>46.59</v>
      </c>
      <c r="K1799" s="6">
        <v>0</v>
      </c>
      <c r="L1799" s="5">
        <v>18.47</v>
      </c>
      <c r="M1799" s="5">
        <f>I1799*J1799*(1-K1799)</f>
        <v>46.59</v>
      </c>
      <c r="N1799" s="5">
        <f>I1799*L1799</f>
        <v>18.47</v>
      </c>
      <c r="O1799" s="5">
        <f>M1799-N1799</f>
        <v>28.120000000000005</v>
      </c>
      <c r="P1799" s="2">
        <f>IFERROR(O1799/M1799,0)</f>
        <v>0.60356299635114841</v>
      </c>
      <c r="Q1799" s="4">
        <f>YEAR(SalesDataTable[[#This Row],[Order Date]])</f>
        <v>2026</v>
      </c>
      <c r="R1799" s="2" t="str">
        <f>"Q"&amp;ROUNDUP(MONTH(SalesDataTable[[#This Row],[Order Date]])/3,0)</f>
        <v>Q3</v>
      </c>
      <c r="S1799" s="3">
        <f>MONTH(SalesDataTable[[#This Row],[Order Date]])</f>
        <v>8</v>
      </c>
      <c r="T1799" s="2" t="str">
        <f>TEXT(SalesDataTable[[#This Row],[Order Date]],"mmm")</f>
        <v>Aug</v>
      </c>
    </row>
    <row r="1800" spans="1:20" ht="15.75" x14ac:dyDescent="0.25">
      <c r="A1800" s="9" t="s">
        <v>961</v>
      </c>
      <c r="B1800" s="8">
        <v>46265</v>
      </c>
      <c r="C1800" s="7" t="s">
        <v>42</v>
      </c>
      <c r="D1800" s="7" t="s">
        <v>41</v>
      </c>
      <c r="E1800" s="7" t="s">
        <v>13</v>
      </c>
      <c r="F1800" s="7" t="s">
        <v>12</v>
      </c>
      <c r="G1800" s="7" t="s">
        <v>22</v>
      </c>
      <c r="H1800" s="7" t="s">
        <v>21</v>
      </c>
      <c r="I1800" s="3">
        <v>1</v>
      </c>
      <c r="J1800" s="5">
        <v>69.959999999999994</v>
      </c>
      <c r="K1800" s="6">
        <v>0</v>
      </c>
      <c r="L1800" s="5">
        <v>32.340000000000003</v>
      </c>
      <c r="M1800" s="5">
        <f>I1800*J1800*(1-K1800)</f>
        <v>69.959999999999994</v>
      </c>
      <c r="N1800" s="5">
        <f>I1800*L1800</f>
        <v>32.340000000000003</v>
      </c>
      <c r="O1800" s="5">
        <f>M1800-N1800</f>
        <v>37.61999999999999</v>
      </c>
      <c r="P1800" s="2">
        <f>IFERROR(O1800/M1800,0)</f>
        <v>0.53773584905660365</v>
      </c>
      <c r="Q1800" s="4">
        <f>YEAR(SalesDataTable[[#This Row],[Order Date]])</f>
        <v>2026</v>
      </c>
      <c r="R1800" s="2" t="str">
        <f>"Q"&amp;ROUNDUP(MONTH(SalesDataTable[[#This Row],[Order Date]])/3,0)</f>
        <v>Q3</v>
      </c>
      <c r="S1800" s="3">
        <f>MONTH(SalesDataTable[[#This Row],[Order Date]])</f>
        <v>8</v>
      </c>
      <c r="T1800" s="2" t="str">
        <f>TEXT(SalesDataTable[[#This Row],[Order Date]],"mmm")</f>
        <v>Aug</v>
      </c>
    </row>
    <row r="1801" spans="1:20" ht="15.75" x14ac:dyDescent="0.25">
      <c r="A1801" s="9" t="s">
        <v>960</v>
      </c>
      <c r="B1801" s="8">
        <v>46266</v>
      </c>
      <c r="C1801" s="7" t="s">
        <v>9</v>
      </c>
      <c r="D1801" s="7" t="s">
        <v>30</v>
      </c>
      <c r="E1801" s="7" t="s">
        <v>13</v>
      </c>
      <c r="F1801" s="7" t="s">
        <v>23</v>
      </c>
      <c r="G1801" s="7" t="s">
        <v>1</v>
      </c>
      <c r="H1801" s="7" t="s">
        <v>0</v>
      </c>
      <c r="I1801" s="3">
        <v>5</v>
      </c>
      <c r="J1801" s="5">
        <v>50.76</v>
      </c>
      <c r="K1801" s="6">
        <v>0</v>
      </c>
      <c r="L1801" s="5">
        <v>22.89</v>
      </c>
      <c r="M1801" s="5">
        <f>I1801*J1801*(1-K1801)</f>
        <v>253.79999999999998</v>
      </c>
      <c r="N1801" s="5">
        <f>I1801*L1801</f>
        <v>114.45</v>
      </c>
      <c r="O1801" s="5">
        <f>M1801-N1801</f>
        <v>139.34999999999997</v>
      </c>
      <c r="P1801" s="2">
        <f>IFERROR(O1801/M1801,0)</f>
        <v>0.54905437352245856</v>
      </c>
      <c r="Q1801" s="4">
        <f>YEAR(SalesDataTable[[#This Row],[Order Date]])</f>
        <v>2026</v>
      </c>
      <c r="R1801" s="2" t="str">
        <f>"Q"&amp;ROUNDUP(MONTH(SalesDataTable[[#This Row],[Order Date]])/3,0)</f>
        <v>Q3</v>
      </c>
      <c r="S1801" s="3">
        <f>MONTH(SalesDataTable[[#This Row],[Order Date]])</f>
        <v>9</v>
      </c>
      <c r="T1801" s="2" t="str">
        <f>TEXT(SalesDataTable[[#This Row],[Order Date]],"mmm")</f>
        <v>Sep</v>
      </c>
    </row>
    <row r="1802" spans="1:20" ht="15.75" x14ac:dyDescent="0.25">
      <c r="A1802" s="9" t="s">
        <v>959</v>
      </c>
      <c r="B1802" s="8">
        <v>46266</v>
      </c>
      <c r="C1802" s="7" t="s">
        <v>9</v>
      </c>
      <c r="D1802" s="7" t="s">
        <v>8</v>
      </c>
      <c r="E1802" s="7" t="s">
        <v>18</v>
      </c>
      <c r="F1802" s="7" t="s">
        <v>23</v>
      </c>
      <c r="G1802" s="7" t="s">
        <v>22</v>
      </c>
      <c r="H1802" s="7" t="s">
        <v>44</v>
      </c>
      <c r="I1802" s="3">
        <v>1</v>
      </c>
      <c r="J1802" s="5">
        <v>94.29</v>
      </c>
      <c r="K1802" s="6">
        <v>0.1</v>
      </c>
      <c r="L1802" s="5">
        <v>45.12</v>
      </c>
      <c r="M1802" s="5">
        <f>I1802*J1802*(1-K1802)</f>
        <v>84.861000000000004</v>
      </c>
      <c r="N1802" s="5">
        <f>I1802*L1802</f>
        <v>45.12</v>
      </c>
      <c r="O1802" s="5">
        <f>M1802-N1802</f>
        <v>39.741000000000007</v>
      </c>
      <c r="P1802" s="2">
        <f>IFERROR(O1802/M1802,0)</f>
        <v>0.46830699614663984</v>
      </c>
      <c r="Q1802" s="4">
        <f>YEAR(SalesDataTable[[#This Row],[Order Date]])</f>
        <v>2026</v>
      </c>
      <c r="R1802" s="2" t="str">
        <f>"Q"&amp;ROUNDUP(MONTH(SalesDataTable[[#This Row],[Order Date]])/3,0)</f>
        <v>Q3</v>
      </c>
      <c r="S1802" s="3">
        <f>MONTH(SalesDataTable[[#This Row],[Order Date]])</f>
        <v>9</v>
      </c>
      <c r="T1802" s="2" t="str">
        <f>TEXT(SalesDataTable[[#This Row],[Order Date]],"mmm")</f>
        <v>Sep</v>
      </c>
    </row>
    <row r="1803" spans="1:20" ht="15.75" x14ac:dyDescent="0.25">
      <c r="A1803" s="9" t="s">
        <v>958</v>
      </c>
      <c r="B1803" s="8">
        <v>46266</v>
      </c>
      <c r="C1803" s="7" t="s">
        <v>9</v>
      </c>
      <c r="D1803" s="7" t="s">
        <v>8</v>
      </c>
      <c r="E1803" s="7" t="s">
        <v>60</v>
      </c>
      <c r="F1803" s="7" t="s">
        <v>12</v>
      </c>
      <c r="G1803" s="7" t="s">
        <v>1</v>
      </c>
      <c r="H1803" s="7" t="s">
        <v>11</v>
      </c>
      <c r="I1803" s="3">
        <v>6</v>
      </c>
      <c r="J1803" s="5">
        <v>81.430000000000007</v>
      </c>
      <c r="K1803" s="6">
        <v>0.05</v>
      </c>
      <c r="L1803" s="5">
        <v>42.24</v>
      </c>
      <c r="M1803" s="5">
        <f>I1803*J1803*(1-K1803)</f>
        <v>464.15100000000001</v>
      </c>
      <c r="N1803" s="5">
        <f>I1803*L1803</f>
        <v>253.44</v>
      </c>
      <c r="O1803" s="5">
        <f>M1803-N1803</f>
        <v>210.71100000000001</v>
      </c>
      <c r="P1803" s="2">
        <f>IFERROR(O1803/M1803,0)</f>
        <v>0.45397079829624415</v>
      </c>
      <c r="Q1803" s="4">
        <f>YEAR(SalesDataTable[[#This Row],[Order Date]])</f>
        <v>2026</v>
      </c>
      <c r="R1803" s="2" t="str">
        <f>"Q"&amp;ROUNDUP(MONTH(SalesDataTable[[#This Row],[Order Date]])/3,0)</f>
        <v>Q3</v>
      </c>
      <c r="S1803" s="3">
        <f>MONTH(SalesDataTable[[#This Row],[Order Date]])</f>
        <v>9</v>
      </c>
      <c r="T1803" s="2" t="str">
        <f>TEXT(SalesDataTable[[#This Row],[Order Date]],"mmm")</f>
        <v>Sep</v>
      </c>
    </row>
    <row r="1804" spans="1:20" ht="15.75" x14ac:dyDescent="0.25">
      <c r="A1804" s="9" t="s">
        <v>957</v>
      </c>
      <c r="B1804" s="8">
        <v>46266</v>
      </c>
      <c r="C1804" s="7" t="s">
        <v>5</v>
      </c>
      <c r="D1804" s="7" t="s">
        <v>69</v>
      </c>
      <c r="E1804" s="7" t="s">
        <v>3</v>
      </c>
      <c r="F1804" s="7" t="s">
        <v>23</v>
      </c>
      <c r="G1804" s="7" t="s">
        <v>29</v>
      </c>
      <c r="H1804" s="7" t="s">
        <v>39</v>
      </c>
      <c r="I1804" s="3">
        <v>1</v>
      </c>
      <c r="J1804" s="5">
        <v>45.54</v>
      </c>
      <c r="K1804" s="6">
        <v>0.1</v>
      </c>
      <c r="L1804" s="5">
        <v>18.440000000000001</v>
      </c>
      <c r="M1804" s="5">
        <f>I1804*J1804*(1-K1804)</f>
        <v>40.985999999999997</v>
      </c>
      <c r="N1804" s="5">
        <f>I1804*L1804</f>
        <v>18.440000000000001</v>
      </c>
      <c r="O1804" s="5">
        <f>M1804-N1804</f>
        <v>22.545999999999996</v>
      </c>
      <c r="P1804" s="2">
        <f>IFERROR(O1804/M1804,0)</f>
        <v>0.5500902747279558</v>
      </c>
      <c r="Q1804" s="4">
        <f>YEAR(SalesDataTable[[#This Row],[Order Date]])</f>
        <v>2026</v>
      </c>
      <c r="R1804" s="2" t="str">
        <f>"Q"&amp;ROUNDUP(MONTH(SalesDataTable[[#This Row],[Order Date]])/3,0)</f>
        <v>Q3</v>
      </c>
      <c r="S1804" s="3">
        <f>MONTH(SalesDataTable[[#This Row],[Order Date]])</f>
        <v>9</v>
      </c>
      <c r="T1804" s="2" t="str">
        <f>TEXT(SalesDataTable[[#This Row],[Order Date]],"mmm")</f>
        <v>Sep</v>
      </c>
    </row>
    <row r="1805" spans="1:20" ht="15.75" x14ac:dyDescent="0.25">
      <c r="A1805" s="9" t="s">
        <v>956</v>
      </c>
      <c r="B1805" s="8">
        <v>46266</v>
      </c>
      <c r="C1805" s="7" t="s">
        <v>42</v>
      </c>
      <c r="D1805" s="7" t="s">
        <v>41</v>
      </c>
      <c r="E1805" s="7" t="s">
        <v>18</v>
      </c>
      <c r="F1805" s="7" t="s">
        <v>23</v>
      </c>
      <c r="G1805" s="7" t="s">
        <v>22</v>
      </c>
      <c r="H1805" s="7" t="s">
        <v>92</v>
      </c>
      <c r="I1805" s="3">
        <v>2</v>
      </c>
      <c r="J1805" s="5">
        <v>156.63999999999999</v>
      </c>
      <c r="K1805" s="6">
        <v>0.1</v>
      </c>
      <c r="L1805" s="5">
        <v>80.09</v>
      </c>
      <c r="M1805" s="5">
        <f>I1805*J1805*(1-K1805)</f>
        <v>281.952</v>
      </c>
      <c r="N1805" s="5">
        <f>I1805*L1805</f>
        <v>160.18</v>
      </c>
      <c r="O1805" s="5">
        <f>M1805-N1805</f>
        <v>121.77199999999999</v>
      </c>
      <c r="P1805" s="2">
        <f>IFERROR(O1805/M1805,0)</f>
        <v>0.43188911587787987</v>
      </c>
      <c r="Q1805" s="4">
        <f>YEAR(SalesDataTable[[#This Row],[Order Date]])</f>
        <v>2026</v>
      </c>
      <c r="R1805" s="2" t="str">
        <f>"Q"&amp;ROUNDUP(MONTH(SalesDataTable[[#This Row],[Order Date]])/3,0)</f>
        <v>Q3</v>
      </c>
      <c r="S1805" s="3">
        <f>MONTH(SalesDataTable[[#This Row],[Order Date]])</f>
        <v>9</v>
      </c>
      <c r="T1805" s="2" t="str">
        <f>TEXT(SalesDataTable[[#This Row],[Order Date]],"mmm")</f>
        <v>Sep</v>
      </c>
    </row>
    <row r="1806" spans="1:20" ht="15.75" x14ac:dyDescent="0.25">
      <c r="A1806" s="9" t="s">
        <v>955</v>
      </c>
      <c r="B1806" s="8">
        <v>46266</v>
      </c>
      <c r="C1806" s="7" t="s">
        <v>15</v>
      </c>
      <c r="D1806" s="7" t="s">
        <v>14</v>
      </c>
      <c r="E1806" s="7" t="s">
        <v>18</v>
      </c>
      <c r="F1806" s="7" t="s">
        <v>12</v>
      </c>
      <c r="G1806" s="7" t="s">
        <v>22</v>
      </c>
      <c r="H1806" s="7" t="s">
        <v>21</v>
      </c>
      <c r="I1806" s="3">
        <v>1</v>
      </c>
      <c r="J1806" s="5">
        <v>72.81</v>
      </c>
      <c r="K1806" s="6">
        <v>0</v>
      </c>
      <c r="L1806" s="5">
        <v>32.299999999999997</v>
      </c>
      <c r="M1806" s="5">
        <f>I1806*J1806*(1-K1806)</f>
        <v>72.81</v>
      </c>
      <c r="N1806" s="5">
        <f>I1806*L1806</f>
        <v>32.299999999999997</v>
      </c>
      <c r="O1806" s="5">
        <f>M1806-N1806</f>
        <v>40.510000000000005</v>
      </c>
      <c r="P1806" s="2">
        <f>IFERROR(O1806/M1806,0)</f>
        <v>0.55637961818431536</v>
      </c>
      <c r="Q1806" s="4">
        <f>YEAR(SalesDataTable[[#This Row],[Order Date]])</f>
        <v>2026</v>
      </c>
      <c r="R1806" s="2" t="str">
        <f>"Q"&amp;ROUNDUP(MONTH(SalesDataTable[[#This Row],[Order Date]])/3,0)</f>
        <v>Q3</v>
      </c>
      <c r="S1806" s="3">
        <f>MONTH(SalesDataTable[[#This Row],[Order Date]])</f>
        <v>9</v>
      </c>
      <c r="T1806" s="2" t="str">
        <f>TEXT(SalesDataTable[[#This Row],[Order Date]],"mmm")</f>
        <v>Sep</v>
      </c>
    </row>
    <row r="1807" spans="1:20" ht="15.75" x14ac:dyDescent="0.25">
      <c r="A1807" s="9" t="s">
        <v>954</v>
      </c>
      <c r="B1807" s="8">
        <v>46266</v>
      </c>
      <c r="C1807" s="7" t="s">
        <v>9</v>
      </c>
      <c r="D1807" s="7" t="s">
        <v>45</v>
      </c>
      <c r="E1807" s="7" t="s">
        <v>13</v>
      </c>
      <c r="F1807" s="7" t="s">
        <v>2</v>
      </c>
      <c r="G1807" s="7" t="s">
        <v>26</v>
      </c>
      <c r="H1807" s="7" t="s">
        <v>65</v>
      </c>
      <c r="I1807" s="3">
        <v>6</v>
      </c>
      <c r="J1807" s="5">
        <v>80.319999999999993</v>
      </c>
      <c r="K1807" s="6">
        <v>0</v>
      </c>
      <c r="L1807" s="5">
        <v>38.42</v>
      </c>
      <c r="M1807" s="5">
        <f>I1807*J1807*(1-K1807)</f>
        <v>481.91999999999996</v>
      </c>
      <c r="N1807" s="5">
        <f>I1807*L1807</f>
        <v>230.52</v>
      </c>
      <c r="O1807" s="5">
        <f>M1807-N1807</f>
        <v>251.39999999999995</v>
      </c>
      <c r="P1807" s="2">
        <f>IFERROR(O1807/M1807,0)</f>
        <v>0.52166334661354574</v>
      </c>
      <c r="Q1807" s="4">
        <f>YEAR(SalesDataTable[[#This Row],[Order Date]])</f>
        <v>2026</v>
      </c>
      <c r="R1807" s="2" t="str">
        <f>"Q"&amp;ROUNDUP(MONTH(SalesDataTable[[#This Row],[Order Date]])/3,0)</f>
        <v>Q3</v>
      </c>
      <c r="S1807" s="3">
        <f>MONTH(SalesDataTable[[#This Row],[Order Date]])</f>
        <v>9</v>
      </c>
      <c r="T1807" s="2" t="str">
        <f>TEXT(SalesDataTable[[#This Row],[Order Date]],"mmm")</f>
        <v>Sep</v>
      </c>
    </row>
    <row r="1808" spans="1:20" ht="15.75" x14ac:dyDescent="0.25">
      <c r="A1808" s="9" t="s">
        <v>953</v>
      </c>
      <c r="B1808" s="8">
        <v>46266</v>
      </c>
      <c r="C1808" s="7" t="s">
        <v>15</v>
      </c>
      <c r="D1808" s="7" t="s">
        <v>19</v>
      </c>
      <c r="E1808" s="7" t="s">
        <v>13</v>
      </c>
      <c r="F1808" s="7" t="s">
        <v>23</v>
      </c>
      <c r="G1808" s="7" t="s">
        <v>29</v>
      </c>
      <c r="H1808" s="7" t="s">
        <v>88</v>
      </c>
      <c r="I1808" s="3">
        <v>5</v>
      </c>
      <c r="J1808" s="5">
        <v>166.81</v>
      </c>
      <c r="K1808" s="6">
        <v>0.05</v>
      </c>
      <c r="L1808" s="5">
        <v>89.24</v>
      </c>
      <c r="M1808" s="5">
        <f>I1808*J1808*(1-K1808)</f>
        <v>792.34749999999997</v>
      </c>
      <c r="N1808" s="5">
        <f>I1808*L1808</f>
        <v>446.2</v>
      </c>
      <c r="O1808" s="5">
        <f>M1808-N1808</f>
        <v>346.14749999999998</v>
      </c>
      <c r="P1808" s="2">
        <f>IFERROR(O1808/M1808,0)</f>
        <v>0.43686324497774021</v>
      </c>
      <c r="Q1808" s="4">
        <f>YEAR(SalesDataTable[[#This Row],[Order Date]])</f>
        <v>2026</v>
      </c>
      <c r="R1808" s="2" t="str">
        <f>"Q"&amp;ROUNDUP(MONTH(SalesDataTable[[#This Row],[Order Date]])/3,0)</f>
        <v>Q3</v>
      </c>
      <c r="S1808" s="3">
        <f>MONTH(SalesDataTable[[#This Row],[Order Date]])</f>
        <v>9</v>
      </c>
      <c r="T1808" s="2" t="str">
        <f>TEXT(SalesDataTable[[#This Row],[Order Date]],"mmm")</f>
        <v>Sep</v>
      </c>
    </row>
    <row r="1809" spans="1:20" ht="15.75" x14ac:dyDescent="0.25">
      <c r="A1809" s="9" t="s">
        <v>952</v>
      </c>
      <c r="B1809" s="8">
        <v>46267</v>
      </c>
      <c r="C1809" s="7" t="s">
        <v>15</v>
      </c>
      <c r="D1809" s="7" t="s">
        <v>19</v>
      </c>
      <c r="E1809" s="7" t="s">
        <v>3</v>
      </c>
      <c r="F1809" s="7" t="s">
        <v>2</v>
      </c>
      <c r="G1809" s="7" t="s">
        <v>34</v>
      </c>
      <c r="H1809" s="7" t="s">
        <v>83</v>
      </c>
      <c r="I1809" s="3">
        <v>1</v>
      </c>
      <c r="J1809" s="5">
        <v>40.56</v>
      </c>
      <c r="K1809" s="6">
        <v>0.15</v>
      </c>
      <c r="L1809" s="5">
        <v>14.28</v>
      </c>
      <c r="M1809" s="5">
        <f>I1809*J1809*(1-K1809)</f>
        <v>34.475999999999999</v>
      </c>
      <c r="N1809" s="5">
        <f>I1809*L1809</f>
        <v>14.28</v>
      </c>
      <c r="O1809" s="5">
        <f>M1809-N1809</f>
        <v>20.195999999999998</v>
      </c>
      <c r="P1809" s="2">
        <f>IFERROR(O1809/M1809,0)</f>
        <v>0.58579881656804733</v>
      </c>
      <c r="Q1809" s="4">
        <f>YEAR(SalesDataTable[[#This Row],[Order Date]])</f>
        <v>2026</v>
      </c>
      <c r="R1809" s="2" t="str">
        <f>"Q"&amp;ROUNDUP(MONTH(SalesDataTable[[#This Row],[Order Date]])/3,0)</f>
        <v>Q3</v>
      </c>
      <c r="S1809" s="3">
        <f>MONTH(SalesDataTable[[#This Row],[Order Date]])</f>
        <v>9</v>
      </c>
      <c r="T1809" s="2" t="str">
        <f>TEXT(SalesDataTable[[#This Row],[Order Date]],"mmm")</f>
        <v>Sep</v>
      </c>
    </row>
    <row r="1810" spans="1:20" ht="15.75" x14ac:dyDescent="0.25">
      <c r="A1810" s="9" t="s">
        <v>951</v>
      </c>
      <c r="B1810" s="8">
        <v>46267</v>
      </c>
      <c r="C1810" s="7" t="s">
        <v>5</v>
      </c>
      <c r="D1810" s="7" t="s">
        <v>76</v>
      </c>
      <c r="E1810" s="7" t="s">
        <v>3</v>
      </c>
      <c r="F1810" s="7" t="s">
        <v>23</v>
      </c>
      <c r="G1810" s="7" t="s">
        <v>29</v>
      </c>
      <c r="H1810" s="7" t="s">
        <v>88</v>
      </c>
      <c r="I1810" s="3">
        <v>2</v>
      </c>
      <c r="J1810" s="5">
        <v>162.4</v>
      </c>
      <c r="K1810" s="6">
        <v>0.1</v>
      </c>
      <c r="L1810" s="5">
        <v>88.04</v>
      </c>
      <c r="M1810" s="5">
        <f>I1810*J1810*(1-K1810)</f>
        <v>292.32</v>
      </c>
      <c r="N1810" s="5">
        <f>I1810*L1810</f>
        <v>176.08</v>
      </c>
      <c r="O1810" s="5">
        <f>M1810-N1810</f>
        <v>116.23999999999998</v>
      </c>
      <c r="P1810" s="2">
        <f>IFERROR(O1810/M1810,0)</f>
        <v>0.39764641488779412</v>
      </c>
      <c r="Q1810" s="4">
        <f>YEAR(SalesDataTable[[#This Row],[Order Date]])</f>
        <v>2026</v>
      </c>
      <c r="R1810" s="2" t="str">
        <f>"Q"&amp;ROUNDUP(MONTH(SalesDataTable[[#This Row],[Order Date]])/3,0)</f>
        <v>Q3</v>
      </c>
      <c r="S1810" s="3">
        <f>MONTH(SalesDataTable[[#This Row],[Order Date]])</f>
        <v>9</v>
      </c>
      <c r="T1810" s="2" t="str">
        <f>TEXT(SalesDataTable[[#This Row],[Order Date]],"mmm")</f>
        <v>Sep</v>
      </c>
    </row>
    <row r="1811" spans="1:20" ht="15.75" x14ac:dyDescent="0.25">
      <c r="A1811" s="9" t="s">
        <v>950</v>
      </c>
      <c r="B1811" s="8">
        <v>46267</v>
      </c>
      <c r="C1811" s="7" t="s">
        <v>42</v>
      </c>
      <c r="D1811" s="7" t="s">
        <v>41</v>
      </c>
      <c r="E1811" s="7" t="s">
        <v>13</v>
      </c>
      <c r="F1811" s="7" t="s">
        <v>23</v>
      </c>
      <c r="G1811" s="7" t="s">
        <v>34</v>
      </c>
      <c r="H1811" s="7" t="s">
        <v>121</v>
      </c>
      <c r="I1811" s="3">
        <v>5</v>
      </c>
      <c r="J1811" s="5">
        <v>123.09</v>
      </c>
      <c r="K1811" s="6">
        <v>0</v>
      </c>
      <c r="L1811" s="5">
        <v>70.3</v>
      </c>
      <c r="M1811" s="5">
        <f>I1811*J1811*(1-K1811)</f>
        <v>615.45000000000005</v>
      </c>
      <c r="N1811" s="5">
        <f>I1811*L1811</f>
        <v>351.5</v>
      </c>
      <c r="O1811" s="5">
        <f>M1811-N1811</f>
        <v>263.95000000000005</v>
      </c>
      <c r="P1811" s="2">
        <f>IFERROR(O1811/M1811,0)</f>
        <v>0.42887318222438869</v>
      </c>
      <c r="Q1811" s="4">
        <f>YEAR(SalesDataTable[[#This Row],[Order Date]])</f>
        <v>2026</v>
      </c>
      <c r="R1811" s="2" t="str">
        <f>"Q"&amp;ROUNDUP(MONTH(SalesDataTable[[#This Row],[Order Date]])/3,0)</f>
        <v>Q3</v>
      </c>
      <c r="S1811" s="3">
        <f>MONTH(SalesDataTable[[#This Row],[Order Date]])</f>
        <v>9</v>
      </c>
      <c r="T1811" s="2" t="str">
        <f>TEXT(SalesDataTable[[#This Row],[Order Date]],"mmm")</f>
        <v>Sep</v>
      </c>
    </row>
    <row r="1812" spans="1:20" ht="15.75" x14ac:dyDescent="0.25">
      <c r="A1812" s="9" t="s">
        <v>949</v>
      </c>
      <c r="B1812" s="8">
        <v>46267</v>
      </c>
      <c r="C1812" s="7" t="s">
        <v>9</v>
      </c>
      <c r="D1812" s="7" t="s">
        <v>30</v>
      </c>
      <c r="E1812" s="7" t="s">
        <v>18</v>
      </c>
      <c r="F1812" s="7" t="s">
        <v>2</v>
      </c>
      <c r="G1812" s="7" t="s">
        <v>29</v>
      </c>
      <c r="H1812" s="7" t="s">
        <v>28</v>
      </c>
      <c r="I1812" s="3">
        <v>1</v>
      </c>
      <c r="J1812" s="5">
        <v>36.69</v>
      </c>
      <c r="K1812" s="6">
        <v>0</v>
      </c>
      <c r="L1812" s="5">
        <v>13.92</v>
      </c>
      <c r="M1812" s="5">
        <f>I1812*J1812*(1-K1812)</f>
        <v>36.69</v>
      </c>
      <c r="N1812" s="5">
        <f>I1812*L1812</f>
        <v>13.92</v>
      </c>
      <c r="O1812" s="5">
        <f>M1812-N1812</f>
        <v>22.769999999999996</v>
      </c>
      <c r="P1812" s="2">
        <f>IFERROR(O1812/M1812,0)</f>
        <v>0.6206050695012264</v>
      </c>
      <c r="Q1812" s="4">
        <f>YEAR(SalesDataTable[[#This Row],[Order Date]])</f>
        <v>2026</v>
      </c>
      <c r="R1812" s="2" t="str">
        <f>"Q"&amp;ROUNDUP(MONTH(SalesDataTable[[#This Row],[Order Date]])/3,0)</f>
        <v>Q3</v>
      </c>
      <c r="S1812" s="3">
        <f>MONTH(SalesDataTable[[#This Row],[Order Date]])</f>
        <v>9</v>
      </c>
      <c r="T1812" s="2" t="str">
        <f>TEXT(SalesDataTable[[#This Row],[Order Date]],"mmm")</f>
        <v>Sep</v>
      </c>
    </row>
    <row r="1813" spans="1:20" ht="15.75" x14ac:dyDescent="0.25">
      <c r="A1813" s="9" t="s">
        <v>948</v>
      </c>
      <c r="B1813" s="8">
        <v>46267</v>
      </c>
      <c r="C1813" s="7" t="s">
        <v>5</v>
      </c>
      <c r="D1813" s="7" t="s">
        <v>114</v>
      </c>
      <c r="E1813" s="7" t="s">
        <v>3</v>
      </c>
      <c r="F1813" s="7" t="s">
        <v>12</v>
      </c>
      <c r="G1813" s="7" t="s">
        <v>29</v>
      </c>
      <c r="H1813" s="7" t="s">
        <v>72</v>
      </c>
      <c r="I1813" s="3">
        <v>4</v>
      </c>
      <c r="J1813" s="5">
        <v>130.43</v>
      </c>
      <c r="K1813" s="6">
        <v>0</v>
      </c>
      <c r="L1813" s="5">
        <v>66.849999999999994</v>
      </c>
      <c r="M1813" s="5">
        <f>I1813*J1813*(1-K1813)</f>
        <v>521.72</v>
      </c>
      <c r="N1813" s="5">
        <f>I1813*L1813</f>
        <v>267.39999999999998</v>
      </c>
      <c r="O1813" s="5">
        <f>M1813-N1813</f>
        <v>254.32000000000005</v>
      </c>
      <c r="P1813" s="2">
        <f>IFERROR(O1813/M1813,0)</f>
        <v>0.48746454036648018</v>
      </c>
      <c r="Q1813" s="4">
        <f>YEAR(SalesDataTable[[#This Row],[Order Date]])</f>
        <v>2026</v>
      </c>
      <c r="R1813" s="2" t="str">
        <f>"Q"&amp;ROUNDUP(MONTH(SalesDataTable[[#This Row],[Order Date]])/3,0)</f>
        <v>Q3</v>
      </c>
      <c r="S1813" s="3">
        <f>MONTH(SalesDataTable[[#This Row],[Order Date]])</f>
        <v>9</v>
      </c>
      <c r="T1813" s="2" t="str">
        <f>TEXT(SalesDataTable[[#This Row],[Order Date]],"mmm")</f>
        <v>Sep</v>
      </c>
    </row>
    <row r="1814" spans="1:20" ht="15.75" x14ac:dyDescent="0.25">
      <c r="A1814" s="9" t="s">
        <v>947</v>
      </c>
      <c r="B1814" s="8">
        <v>46268</v>
      </c>
      <c r="C1814" s="7" t="s">
        <v>9</v>
      </c>
      <c r="D1814" s="7" t="s">
        <v>45</v>
      </c>
      <c r="E1814" s="7" t="s">
        <v>3</v>
      </c>
      <c r="F1814" s="7" t="s">
        <v>23</v>
      </c>
      <c r="G1814" s="7" t="s">
        <v>22</v>
      </c>
      <c r="H1814" s="7" t="s">
        <v>37</v>
      </c>
      <c r="I1814" s="3">
        <v>1</v>
      </c>
      <c r="J1814" s="5">
        <v>146.13999999999999</v>
      </c>
      <c r="K1814" s="6">
        <v>0</v>
      </c>
      <c r="L1814" s="5">
        <v>81.040000000000006</v>
      </c>
      <c r="M1814" s="5">
        <f>I1814*J1814*(1-K1814)</f>
        <v>146.13999999999999</v>
      </c>
      <c r="N1814" s="5">
        <f>I1814*L1814</f>
        <v>81.040000000000006</v>
      </c>
      <c r="O1814" s="5">
        <f>M1814-N1814</f>
        <v>65.09999999999998</v>
      </c>
      <c r="P1814" s="2">
        <f>IFERROR(O1814/M1814,0)</f>
        <v>0.44546325441357593</v>
      </c>
      <c r="Q1814" s="4">
        <f>YEAR(SalesDataTable[[#This Row],[Order Date]])</f>
        <v>2026</v>
      </c>
      <c r="R1814" s="2" t="str">
        <f>"Q"&amp;ROUNDUP(MONTH(SalesDataTable[[#This Row],[Order Date]])/3,0)</f>
        <v>Q3</v>
      </c>
      <c r="S1814" s="3">
        <f>MONTH(SalesDataTable[[#This Row],[Order Date]])</f>
        <v>9</v>
      </c>
      <c r="T1814" s="2" t="str">
        <f>TEXT(SalesDataTable[[#This Row],[Order Date]],"mmm")</f>
        <v>Sep</v>
      </c>
    </row>
    <row r="1815" spans="1:20" ht="15.75" x14ac:dyDescent="0.25">
      <c r="A1815" s="9" t="s">
        <v>946</v>
      </c>
      <c r="B1815" s="8">
        <v>46268</v>
      </c>
      <c r="C1815" s="7" t="s">
        <v>9</v>
      </c>
      <c r="D1815" s="7" t="s">
        <v>47</v>
      </c>
      <c r="E1815" s="7" t="s">
        <v>13</v>
      </c>
      <c r="F1815" s="7" t="s">
        <v>2</v>
      </c>
      <c r="G1815" s="7" t="s">
        <v>26</v>
      </c>
      <c r="H1815" s="7" t="s">
        <v>56</v>
      </c>
      <c r="I1815" s="3">
        <v>4</v>
      </c>
      <c r="J1815" s="5">
        <v>332.93</v>
      </c>
      <c r="K1815" s="6">
        <v>0</v>
      </c>
      <c r="L1815" s="5">
        <v>193.56</v>
      </c>
      <c r="M1815" s="5">
        <f>I1815*J1815*(1-K1815)</f>
        <v>1331.72</v>
      </c>
      <c r="N1815" s="5">
        <f>I1815*L1815</f>
        <v>774.24</v>
      </c>
      <c r="O1815" s="5">
        <f>M1815-N1815</f>
        <v>557.48</v>
      </c>
      <c r="P1815" s="2">
        <f>IFERROR(O1815/M1815,0)</f>
        <v>0.41861652599645571</v>
      </c>
      <c r="Q1815" s="4">
        <f>YEAR(SalesDataTable[[#This Row],[Order Date]])</f>
        <v>2026</v>
      </c>
      <c r="R1815" s="2" t="str">
        <f>"Q"&amp;ROUNDUP(MONTH(SalesDataTable[[#This Row],[Order Date]])/3,0)</f>
        <v>Q3</v>
      </c>
      <c r="S1815" s="3">
        <f>MONTH(SalesDataTable[[#This Row],[Order Date]])</f>
        <v>9</v>
      </c>
      <c r="T1815" s="2" t="str">
        <f>TEXT(SalesDataTable[[#This Row],[Order Date]],"mmm")</f>
        <v>Sep</v>
      </c>
    </row>
    <row r="1816" spans="1:20" ht="15.75" x14ac:dyDescent="0.25">
      <c r="A1816" s="9" t="s">
        <v>945</v>
      </c>
      <c r="B1816" s="8">
        <v>46268</v>
      </c>
      <c r="C1816" s="7" t="s">
        <v>9</v>
      </c>
      <c r="D1816" s="7" t="s">
        <v>47</v>
      </c>
      <c r="E1816" s="7" t="s">
        <v>13</v>
      </c>
      <c r="F1816" s="7" t="s">
        <v>12</v>
      </c>
      <c r="G1816" s="7" t="s">
        <v>26</v>
      </c>
      <c r="H1816" s="7" t="s">
        <v>50</v>
      </c>
      <c r="I1816" s="3">
        <v>4</v>
      </c>
      <c r="J1816" s="5">
        <v>122.43</v>
      </c>
      <c r="K1816" s="6">
        <v>0</v>
      </c>
      <c r="L1816" s="5">
        <v>61.5</v>
      </c>
      <c r="M1816" s="5">
        <f>I1816*J1816*(1-K1816)</f>
        <v>489.72</v>
      </c>
      <c r="N1816" s="5">
        <f>I1816*L1816</f>
        <v>246</v>
      </c>
      <c r="O1816" s="5">
        <f>M1816-N1816</f>
        <v>243.72000000000003</v>
      </c>
      <c r="P1816" s="2">
        <f>IFERROR(O1816/M1816,0)</f>
        <v>0.49767213918157316</v>
      </c>
      <c r="Q1816" s="4">
        <f>YEAR(SalesDataTable[[#This Row],[Order Date]])</f>
        <v>2026</v>
      </c>
      <c r="R1816" s="2" t="str">
        <f>"Q"&amp;ROUNDUP(MONTH(SalesDataTable[[#This Row],[Order Date]])/3,0)</f>
        <v>Q3</v>
      </c>
      <c r="S1816" s="3">
        <f>MONTH(SalesDataTable[[#This Row],[Order Date]])</f>
        <v>9</v>
      </c>
      <c r="T1816" s="2" t="str">
        <f>TEXT(SalesDataTable[[#This Row],[Order Date]],"mmm")</f>
        <v>Sep</v>
      </c>
    </row>
    <row r="1817" spans="1:20" ht="15.75" x14ac:dyDescent="0.25">
      <c r="A1817" s="9" t="s">
        <v>944</v>
      </c>
      <c r="B1817" s="8">
        <v>46268</v>
      </c>
      <c r="C1817" s="7" t="s">
        <v>5</v>
      </c>
      <c r="D1817" s="7" t="s">
        <v>66</v>
      </c>
      <c r="E1817" s="7" t="s">
        <v>18</v>
      </c>
      <c r="F1817" s="7" t="s">
        <v>23</v>
      </c>
      <c r="G1817" s="7" t="s">
        <v>1</v>
      </c>
      <c r="H1817" s="7" t="s">
        <v>11</v>
      </c>
      <c r="I1817" s="3">
        <v>3</v>
      </c>
      <c r="J1817" s="5">
        <v>81.12</v>
      </c>
      <c r="K1817" s="6">
        <v>0.1</v>
      </c>
      <c r="L1817" s="5">
        <v>41.78</v>
      </c>
      <c r="M1817" s="5">
        <f>I1817*J1817*(1-K1817)</f>
        <v>219.02400000000003</v>
      </c>
      <c r="N1817" s="5">
        <f>I1817*L1817</f>
        <v>125.34</v>
      </c>
      <c r="O1817" s="5">
        <f>M1817-N1817</f>
        <v>93.684000000000026</v>
      </c>
      <c r="P1817" s="2">
        <f>IFERROR(O1817/M1817,0)</f>
        <v>0.42773394696471628</v>
      </c>
      <c r="Q1817" s="4">
        <f>YEAR(SalesDataTable[[#This Row],[Order Date]])</f>
        <v>2026</v>
      </c>
      <c r="R1817" s="2" t="str">
        <f>"Q"&amp;ROUNDUP(MONTH(SalesDataTable[[#This Row],[Order Date]])/3,0)</f>
        <v>Q3</v>
      </c>
      <c r="S1817" s="3">
        <f>MONTH(SalesDataTable[[#This Row],[Order Date]])</f>
        <v>9</v>
      </c>
      <c r="T1817" s="2" t="str">
        <f>TEXT(SalesDataTable[[#This Row],[Order Date]],"mmm")</f>
        <v>Sep</v>
      </c>
    </row>
    <row r="1818" spans="1:20" ht="15.75" x14ac:dyDescent="0.25">
      <c r="A1818" s="9" t="s">
        <v>943</v>
      </c>
      <c r="B1818" s="8">
        <v>46268</v>
      </c>
      <c r="C1818" s="7" t="s">
        <v>9</v>
      </c>
      <c r="D1818" s="7" t="s">
        <v>47</v>
      </c>
      <c r="E1818" s="7" t="s">
        <v>3</v>
      </c>
      <c r="F1818" s="7" t="s">
        <v>23</v>
      </c>
      <c r="G1818" s="7" t="s">
        <v>29</v>
      </c>
      <c r="H1818" s="7" t="s">
        <v>88</v>
      </c>
      <c r="I1818" s="3">
        <v>1</v>
      </c>
      <c r="J1818" s="5">
        <v>168.54</v>
      </c>
      <c r="K1818" s="6">
        <v>0.05</v>
      </c>
      <c r="L1818" s="5">
        <v>87.82</v>
      </c>
      <c r="M1818" s="5">
        <f>I1818*J1818*(1-K1818)</f>
        <v>160.11299999999997</v>
      </c>
      <c r="N1818" s="5">
        <f>I1818*L1818</f>
        <v>87.82</v>
      </c>
      <c r="O1818" s="5">
        <f>M1818-N1818</f>
        <v>72.292999999999978</v>
      </c>
      <c r="P1818" s="2">
        <f>IFERROR(O1818/M1818,0)</f>
        <v>0.45151236938911887</v>
      </c>
      <c r="Q1818" s="4">
        <f>YEAR(SalesDataTable[[#This Row],[Order Date]])</f>
        <v>2026</v>
      </c>
      <c r="R1818" s="2" t="str">
        <f>"Q"&amp;ROUNDUP(MONTH(SalesDataTable[[#This Row],[Order Date]])/3,0)</f>
        <v>Q3</v>
      </c>
      <c r="S1818" s="3">
        <f>MONTH(SalesDataTable[[#This Row],[Order Date]])</f>
        <v>9</v>
      </c>
      <c r="T1818" s="2" t="str">
        <f>TEXT(SalesDataTable[[#This Row],[Order Date]],"mmm")</f>
        <v>Sep</v>
      </c>
    </row>
    <row r="1819" spans="1:20" ht="15.75" x14ac:dyDescent="0.25">
      <c r="A1819" s="9" t="s">
        <v>942</v>
      </c>
      <c r="B1819" s="8">
        <v>46268</v>
      </c>
      <c r="C1819" s="7" t="s">
        <v>42</v>
      </c>
      <c r="D1819" s="7" t="s">
        <v>95</v>
      </c>
      <c r="E1819" s="7" t="s">
        <v>13</v>
      </c>
      <c r="F1819" s="7" t="s">
        <v>2</v>
      </c>
      <c r="G1819" s="7" t="s">
        <v>1</v>
      </c>
      <c r="H1819" s="7" t="s">
        <v>17</v>
      </c>
      <c r="I1819" s="3">
        <v>4</v>
      </c>
      <c r="J1819" s="5">
        <v>39.61</v>
      </c>
      <c r="K1819" s="6">
        <v>0.1</v>
      </c>
      <c r="L1819" s="5">
        <v>16.829999999999998</v>
      </c>
      <c r="M1819" s="5">
        <f>I1819*J1819*(1-K1819)</f>
        <v>142.596</v>
      </c>
      <c r="N1819" s="5">
        <f>I1819*L1819</f>
        <v>67.319999999999993</v>
      </c>
      <c r="O1819" s="5">
        <f>M1819-N1819</f>
        <v>75.27600000000001</v>
      </c>
      <c r="P1819" s="2">
        <f>IFERROR(O1819/M1819,0)</f>
        <v>0.52789699570815452</v>
      </c>
      <c r="Q1819" s="4">
        <f>YEAR(SalesDataTable[[#This Row],[Order Date]])</f>
        <v>2026</v>
      </c>
      <c r="R1819" s="2" t="str">
        <f>"Q"&amp;ROUNDUP(MONTH(SalesDataTable[[#This Row],[Order Date]])/3,0)</f>
        <v>Q3</v>
      </c>
      <c r="S1819" s="3">
        <f>MONTH(SalesDataTable[[#This Row],[Order Date]])</f>
        <v>9</v>
      </c>
      <c r="T1819" s="2" t="str">
        <f>TEXT(SalesDataTable[[#This Row],[Order Date]],"mmm")</f>
        <v>Sep</v>
      </c>
    </row>
    <row r="1820" spans="1:20" ht="15.75" x14ac:dyDescent="0.25">
      <c r="A1820" s="9" t="s">
        <v>941</v>
      </c>
      <c r="B1820" s="8">
        <v>46269</v>
      </c>
      <c r="C1820" s="7" t="s">
        <v>15</v>
      </c>
      <c r="D1820" s="7" t="s">
        <v>61</v>
      </c>
      <c r="E1820" s="7" t="s">
        <v>3</v>
      </c>
      <c r="F1820" s="7" t="s">
        <v>23</v>
      </c>
      <c r="G1820" s="7" t="s">
        <v>34</v>
      </c>
      <c r="H1820" s="7" t="s">
        <v>83</v>
      </c>
      <c r="I1820" s="3">
        <v>1</v>
      </c>
      <c r="J1820" s="5">
        <v>39.85</v>
      </c>
      <c r="K1820" s="6">
        <v>0.1</v>
      </c>
      <c r="L1820" s="5">
        <v>14.96</v>
      </c>
      <c r="M1820" s="5">
        <f>I1820*J1820*(1-K1820)</f>
        <v>35.865000000000002</v>
      </c>
      <c r="N1820" s="5">
        <f>I1820*L1820</f>
        <v>14.96</v>
      </c>
      <c r="O1820" s="5">
        <f>M1820-N1820</f>
        <v>20.905000000000001</v>
      </c>
      <c r="P1820" s="2">
        <f>IFERROR(O1820/M1820,0)</f>
        <v>0.58288024536456151</v>
      </c>
      <c r="Q1820" s="4">
        <f>YEAR(SalesDataTable[[#This Row],[Order Date]])</f>
        <v>2026</v>
      </c>
      <c r="R1820" s="2" t="str">
        <f>"Q"&amp;ROUNDUP(MONTH(SalesDataTable[[#This Row],[Order Date]])/3,0)</f>
        <v>Q3</v>
      </c>
      <c r="S1820" s="3">
        <f>MONTH(SalesDataTable[[#This Row],[Order Date]])</f>
        <v>9</v>
      </c>
      <c r="T1820" s="2" t="str">
        <f>TEXT(SalesDataTable[[#This Row],[Order Date]],"mmm")</f>
        <v>Sep</v>
      </c>
    </row>
    <row r="1821" spans="1:20" ht="15.75" x14ac:dyDescent="0.25">
      <c r="A1821" s="9" t="s">
        <v>940</v>
      </c>
      <c r="B1821" s="8">
        <v>46269</v>
      </c>
      <c r="C1821" s="7" t="s">
        <v>15</v>
      </c>
      <c r="D1821" s="7" t="s">
        <v>61</v>
      </c>
      <c r="E1821" s="7" t="s">
        <v>3</v>
      </c>
      <c r="F1821" s="7" t="s">
        <v>2</v>
      </c>
      <c r="G1821" s="7" t="s">
        <v>34</v>
      </c>
      <c r="H1821" s="7" t="s">
        <v>83</v>
      </c>
      <c r="I1821" s="3">
        <v>1</v>
      </c>
      <c r="J1821" s="5">
        <v>40.51</v>
      </c>
      <c r="K1821" s="6">
        <v>0.05</v>
      </c>
      <c r="L1821" s="5">
        <v>14.7</v>
      </c>
      <c r="M1821" s="5">
        <f>I1821*J1821*(1-K1821)</f>
        <v>38.484499999999997</v>
      </c>
      <c r="N1821" s="5">
        <f>I1821*L1821</f>
        <v>14.7</v>
      </c>
      <c r="O1821" s="5">
        <f>M1821-N1821</f>
        <v>23.784499999999998</v>
      </c>
      <c r="P1821" s="2">
        <f>IFERROR(O1821/M1821,0)</f>
        <v>0.6180280372617547</v>
      </c>
      <c r="Q1821" s="4">
        <f>YEAR(SalesDataTable[[#This Row],[Order Date]])</f>
        <v>2026</v>
      </c>
      <c r="R1821" s="2" t="str">
        <f>"Q"&amp;ROUNDUP(MONTH(SalesDataTable[[#This Row],[Order Date]])/3,0)</f>
        <v>Q3</v>
      </c>
      <c r="S1821" s="3">
        <f>MONTH(SalesDataTable[[#This Row],[Order Date]])</f>
        <v>9</v>
      </c>
      <c r="T1821" s="2" t="str">
        <f>TEXT(SalesDataTable[[#This Row],[Order Date]],"mmm")</f>
        <v>Sep</v>
      </c>
    </row>
    <row r="1822" spans="1:20" ht="15.75" x14ac:dyDescent="0.25">
      <c r="A1822" s="9" t="s">
        <v>939</v>
      </c>
      <c r="B1822" s="8">
        <v>46270</v>
      </c>
      <c r="C1822" s="7" t="s">
        <v>9</v>
      </c>
      <c r="D1822" s="7" t="s">
        <v>8</v>
      </c>
      <c r="E1822" s="7" t="s">
        <v>3</v>
      </c>
      <c r="F1822" s="7" t="s">
        <v>23</v>
      </c>
      <c r="G1822" s="7" t="s">
        <v>26</v>
      </c>
      <c r="H1822" s="7" t="s">
        <v>50</v>
      </c>
      <c r="I1822" s="3">
        <v>1</v>
      </c>
      <c r="J1822" s="5">
        <v>121.59</v>
      </c>
      <c r="K1822" s="6">
        <v>0</v>
      </c>
      <c r="L1822" s="5">
        <v>62.44</v>
      </c>
      <c r="M1822" s="5">
        <f>I1822*J1822*(1-K1822)</f>
        <v>121.59</v>
      </c>
      <c r="N1822" s="5">
        <f>I1822*L1822</f>
        <v>62.44</v>
      </c>
      <c r="O1822" s="5">
        <f>M1822-N1822</f>
        <v>59.150000000000006</v>
      </c>
      <c r="P1822" s="2">
        <f>IFERROR(O1822/M1822,0)</f>
        <v>0.4864709268854347</v>
      </c>
      <c r="Q1822" s="4">
        <f>YEAR(SalesDataTable[[#This Row],[Order Date]])</f>
        <v>2026</v>
      </c>
      <c r="R1822" s="2" t="str">
        <f>"Q"&amp;ROUNDUP(MONTH(SalesDataTable[[#This Row],[Order Date]])/3,0)</f>
        <v>Q3</v>
      </c>
      <c r="S1822" s="3">
        <f>MONTH(SalesDataTable[[#This Row],[Order Date]])</f>
        <v>9</v>
      </c>
      <c r="T1822" s="2" t="str">
        <f>TEXT(SalesDataTable[[#This Row],[Order Date]],"mmm")</f>
        <v>Sep</v>
      </c>
    </row>
    <row r="1823" spans="1:20" ht="15.75" x14ac:dyDescent="0.25">
      <c r="A1823" s="9" t="s">
        <v>938</v>
      </c>
      <c r="B1823" s="8">
        <v>46270</v>
      </c>
      <c r="C1823" s="7" t="s">
        <v>15</v>
      </c>
      <c r="D1823" s="7" t="s">
        <v>61</v>
      </c>
      <c r="E1823" s="7" t="s">
        <v>60</v>
      </c>
      <c r="F1823" s="7" t="s">
        <v>12</v>
      </c>
      <c r="G1823" s="7" t="s">
        <v>22</v>
      </c>
      <c r="H1823" s="7" t="s">
        <v>92</v>
      </c>
      <c r="I1823" s="3">
        <v>4</v>
      </c>
      <c r="J1823" s="5">
        <v>152.99</v>
      </c>
      <c r="K1823" s="6">
        <v>0.15</v>
      </c>
      <c r="L1823" s="5">
        <v>77.12</v>
      </c>
      <c r="M1823" s="5">
        <f>I1823*J1823*(1-K1823)</f>
        <v>520.16600000000005</v>
      </c>
      <c r="N1823" s="5">
        <f>I1823*L1823</f>
        <v>308.48</v>
      </c>
      <c r="O1823" s="5">
        <f>M1823-N1823</f>
        <v>211.68600000000004</v>
      </c>
      <c r="P1823" s="2">
        <f>IFERROR(O1823/M1823,0)</f>
        <v>0.40695854784818697</v>
      </c>
      <c r="Q1823" s="4">
        <f>YEAR(SalesDataTable[[#This Row],[Order Date]])</f>
        <v>2026</v>
      </c>
      <c r="R1823" s="2" t="str">
        <f>"Q"&amp;ROUNDUP(MONTH(SalesDataTable[[#This Row],[Order Date]])/3,0)</f>
        <v>Q3</v>
      </c>
      <c r="S1823" s="3">
        <f>MONTH(SalesDataTable[[#This Row],[Order Date]])</f>
        <v>9</v>
      </c>
      <c r="T1823" s="2" t="str">
        <f>TEXT(SalesDataTable[[#This Row],[Order Date]],"mmm")</f>
        <v>Sep</v>
      </c>
    </row>
    <row r="1824" spans="1:20" ht="15.75" x14ac:dyDescent="0.25">
      <c r="A1824" s="9" t="s">
        <v>937</v>
      </c>
      <c r="B1824" s="8">
        <v>46270</v>
      </c>
      <c r="C1824" s="7" t="s">
        <v>5</v>
      </c>
      <c r="D1824" s="7" t="s">
        <v>4</v>
      </c>
      <c r="E1824" s="7" t="s">
        <v>3</v>
      </c>
      <c r="F1824" s="7" t="s">
        <v>12</v>
      </c>
      <c r="G1824" s="7" t="s">
        <v>29</v>
      </c>
      <c r="H1824" s="7" t="s">
        <v>28</v>
      </c>
      <c r="I1824" s="3">
        <v>3</v>
      </c>
      <c r="J1824" s="5">
        <v>36.19</v>
      </c>
      <c r="K1824" s="6">
        <v>0.1</v>
      </c>
      <c r="L1824" s="5">
        <v>13.97</v>
      </c>
      <c r="M1824" s="5">
        <f>I1824*J1824*(1-K1824)</f>
        <v>97.712999999999994</v>
      </c>
      <c r="N1824" s="5">
        <f>I1824*L1824</f>
        <v>41.910000000000004</v>
      </c>
      <c r="O1824" s="5">
        <f>M1824-N1824</f>
        <v>55.80299999999999</v>
      </c>
      <c r="P1824" s="2">
        <f>IFERROR(O1824/M1824,0)</f>
        <v>0.57109084768659235</v>
      </c>
      <c r="Q1824" s="4">
        <f>YEAR(SalesDataTable[[#This Row],[Order Date]])</f>
        <v>2026</v>
      </c>
      <c r="R1824" s="2" t="str">
        <f>"Q"&amp;ROUNDUP(MONTH(SalesDataTable[[#This Row],[Order Date]])/3,0)</f>
        <v>Q3</v>
      </c>
      <c r="S1824" s="3">
        <f>MONTH(SalesDataTable[[#This Row],[Order Date]])</f>
        <v>9</v>
      </c>
      <c r="T1824" s="2" t="str">
        <f>TEXT(SalesDataTable[[#This Row],[Order Date]],"mmm")</f>
        <v>Sep</v>
      </c>
    </row>
    <row r="1825" spans="1:20" ht="15.75" x14ac:dyDescent="0.25">
      <c r="A1825" s="9" t="s">
        <v>936</v>
      </c>
      <c r="B1825" s="8">
        <v>46270</v>
      </c>
      <c r="C1825" s="7" t="s">
        <v>5</v>
      </c>
      <c r="D1825" s="7" t="s">
        <v>76</v>
      </c>
      <c r="E1825" s="7" t="s">
        <v>13</v>
      </c>
      <c r="F1825" s="7" t="s">
        <v>2</v>
      </c>
      <c r="G1825" s="7" t="s">
        <v>22</v>
      </c>
      <c r="H1825" s="7" t="s">
        <v>37</v>
      </c>
      <c r="I1825" s="3">
        <v>2</v>
      </c>
      <c r="J1825" s="5">
        <v>142.44</v>
      </c>
      <c r="K1825" s="6">
        <v>0</v>
      </c>
      <c r="L1825" s="5">
        <v>77.33</v>
      </c>
      <c r="M1825" s="5">
        <f>I1825*J1825*(1-K1825)</f>
        <v>284.88</v>
      </c>
      <c r="N1825" s="5">
        <f>I1825*L1825</f>
        <v>154.66</v>
      </c>
      <c r="O1825" s="5">
        <f>M1825-N1825</f>
        <v>130.22</v>
      </c>
      <c r="P1825" s="2">
        <f>IFERROR(O1825/M1825,0)</f>
        <v>0.45710474585790506</v>
      </c>
      <c r="Q1825" s="4">
        <f>YEAR(SalesDataTable[[#This Row],[Order Date]])</f>
        <v>2026</v>
      </c>
      <c r="R1825" s="2" t="str">
        <f>"Q"&amp;ROUNDUP(MONTH(SalesDataTable[[#This Row],[Order Date]])/3,0)</f>
        <v>Q3</v>
      </c>
      <c r="S1825" s="3">
        <f>MONTH(SalesDataTable[[#This Row],[Order Date]])</f>
        <v>9</v>
      </c>
      <c r="T1825" s="2" t="str">
        <f>TEXT(SalesDataTable[[#This Row],[Order Date]],"mmm")</f>
        <v>Sep</v>
      </c>
    </row>
    <row r="1826" spans="1:20" ht="15.75" x14ac:dyDescent="0.25">
      <c r="A1826" s="9" t="s">
        <v>935</v>
      </c>
      <c r="B1826" s="8">
        <v>46270</v>
      </c>
      <c r="C1826" s="7" t="s">
        <v>9</v>
      </c>
      <c r="D1826" s="7" t="s">
        <v>30</v>
      </c>
      <c r="E1826" s="7" t="s">
        <v>3</v>
      </c>
      <c r="F1826" s="7" t="s">
        <v>2</v>
      </c>
      <c r="G1826" s="7" t="s">
        <v>29</v>
      </c>
      <c r="H1826" s="7" t="s">
        <v>72</v>
      </c>
      <c r="I1826" s="3">
        <v>2</v>
      </c>
      <c r="J1826" s="5">
        <v>133.81</v>
      </c>
      <c r="K1826" s="6">
        <v>0</v>
      </c>
      <c r="L1826" s="5">
        <v>66.78</v>
      </c>
      <c r="M1826" s="5">
        <f>I1826*J1826*(1-K1826)</f>
        <v>267.62</v>
      </c>
      <c r="N1826" s="5">
        <f>I1826*L1826</f>
        <v>133.56</v>
      </c>
      <c r="O1826" s="5">
        <f>M1826-N1826</f>
        <v>134.06</v>
      </c>
      <c r="P1826" s="2">
        <f>IFERROR(O1826/M1826,0)</f>
        <v>0.5009341603766535</v>
      </c>
      <c r="Q1826" s="4">
        <f>YEAR(SalesDataTable[[#This Row],[Order Date]])</f>
        <v>2026</v>
      </c>
      <c r="R1826" s="2" t="str">
        <f>"Q"&amp;ROUNDUP(MONTH(SalesDataTable[[#This Row],[Order Date]])/3,0)</f>
        <v>Q3</v>
      </c>
      <c r="S1826" s="3">
        <f>MONTH(SalesDataTable[[#This Row],[Order Date]])</f>
        <v>9</v>
      </c>
      <c r="T1826" s="2" t="str">
        <f>TEXT(SalesDataTable[[#This Row],[Order Date]],"mmm")</f>
        <v>Sep</v>
      </c>
    </row>
    <row r="1827" spans="1:20" ht="15.75" x14ac:dyDescent="0.25">
      <c r="A1827" s="9" t="s">
        <v>934</v>
      </c>
      <c r="B1827" s="8">
        <v>46270</v>
      </c>
      <c r="C1827" s="7" t="s">
        <v>9</v>
      </c>
      <c r="D1827" s="7" t="s">
        <v>8</v>
      </c>
      <c r="E1827" s="7" t="s">
        <v>13</v>
      </c>
      <c r="F1827" s="7" t="s">
        <v>2</v>
      </c>
      <c r="G1827" s="7" t="s">
        <v>34</v>
      </c>
      <c r="H1827" s="7" t="s">
        <v>83</v>
      </c>
      <c r="I1827" s="3">
        <v>2</v>
      </c>
      <c r="J1827" s="5">
        <v>40.49</v>
      </c>
      <c r="K1827" s="6">
        <v>0.15</v>
      </c>
      <c r="L1827" s="5">
        <v>14.32</v>
      </c>
      <c r="M1827" s="5">
        <f>I1827*J1827*(1-K1827)</f>
        <v>68.832999999999998</v>
      </c>
      <c r="N1827" s="5">
        <f>I1827*L1827</f>
        <v>28.64</v>
      </c>
      <c r="O1827" s="5">
        <f>M1827-N1827</f>
        <v>40.192999999999998</v>
      </c>
      <c r="P1827" s="2">
        <f>IFERROR(O1827/M1827,0)</f>
        <v>0.58392050324698908</v>
      </c>
      <c r="Q1827" s="4">
        <f>YEAR(SalesDataTable[[#This Row],[Order Date]])</f>
        <v>2026</v>
      </c>
      <c r="R1827" s="2" t="str">
        <f>"Q"&amp;ROUNDUP(MONTH(SalesDataTable[[#This Row],[Order Date]])/3,0)</f>
        <v>Q3</v>
      </c>
      <c r="S1827" s="3">
        <f>MONTH(SalesDataTable[[#This Row],[Order Date]])</f>
        <v>9</v>
      </c>
      <c r="T1827" s="2" t="str">
        <f>TEXT(SalesDataTable[[#This Row],[Order Date]],"mmm")</f>
        <v>Sep</v>
      </c>
    </row>
    <row r="1828" spans="1:20" ht="15.75" x14ac:dyDescent="0.25">
      <c r="A1828" s="9" t="s">
        <v>933</v>
      </c>
      <c r="B1828" s="8">
        <v>46270</v>
      </c>
      <c r="C1828" s="7" t="s">
        <v>5</v>
      </c>
      <c r="D1828" s="7" t="s">
        <v>66</v>
      </c>
      <c r="E1828" s="7" t="s">
        <v>3</v>
      </c>
      <c r="F1828" s="7" t="s">
        <v>12</v>
      </c>
      <c r="G1828" s="7" t="s">
        <v>26</v>
      </c>
      <c r="H1828" s="7" t="s">
        <v>25</v>
      </c>
      <c r="I1828" s="3">
        <v>4</v>
      </c>
      <c r="J1828" s="5">
        <v>198.1</v>
      </c>
      <c r="K1828" s="6">
        <v>0</v>
      </c>
      <c r="L1828" s="5">
        <v>101.61</v>
      </c>
      <c r="M1828" s="5">
        <f>I1828*J1828*(1-K1828)</f>
        <v>792.4</v>
      </c>
      <c r="N1828" s="5">
        <f>I1828*L1828</f>
        <v>406.44</v>
      </c>
      <c r="O1828" s="5">
        <f>M1828-N1828</f>
        <v>385.96</v>
      </c>
      <c r="P1828" s="2">
        <f>IFERROR(O1828/M1828,0)</f>
        <v>0.48707723372034323</v>
      </c>
      <c r="Q1828" s="4">
        <f>YEAR(SalesDataTable[[#This Row],[Order Date]])</f>
        <v>2026</v>
      </c>
      <c r="R1828" s="2" t="str">
        <f>"Q"&amp;ROUNDUP(MONTH(SalesDataTable[[#This Row],[Order Date]])/3,0)</f>
        <v>Q3</v>
      </c>
      <c r="S1828" s="3">
        <f>MONTH(SalesDataTable[[#This Row],[Order Date]])</f>
        <v>9</v>
      </c>
      <c r="T1828" s="2" t="str">
        <f>TEXT(SalesDataTable[[#This Row],[Order Date]],"mmm")</f>
        <v>Sep</v>
      </c>
    </row>
    <row r="1829" spans="1:20" ht="15.75" x14ac:dyDescent="0.25">
      <c r="A1829" s="9" t="s">
        <v>932</v>
      </c>
      <c r="B1829" s="8">
        <v>46270</v>
      </c>
      <c r="C1829" s="7" t="s">
        <v>9</v>
      </c>
      <c r="D1829" s="7" t="s">
        <v>8</v>
      </c>
      <c r="E1829" s="7" t="s">
        <v>13</v>
      </c>
      <c r="F1829" s="7" t="s">
        <v>2</v>
      </c>
      <c r="G1829" s="7" t="s">
        <v>1</v>
      </c>
      <c r="H1829" s="7" t="s">
        <v>11</v>
      </c>
      <c r="I1829" s="3">
        <v>1</v>
      </c>
      <c r="J1829" s="5">
        <v>83.73</v>
      </c>
      <c r="K1829" s="6">
        <v>0.15</v>
      </c>
      <c r="L1829" s="5">
        <v>43.34</v>
      </c>
      <c r="M1829" s="5">
        <f>I1829*J1829*(1-K1829)</f>
        <v>71.170500000000004</v>
      </c>
      <c r="N1829" s="5">
        <f>I1829*L1829</f>
        <v>43.34</v>
      </c>
      <c r="O1829" s="5">
        <f>M1829-N1829</f>
        <v>27.830500000000001</v>
      </c>
      <c r="P1829" s="2">
        <f>IFERROR(O1829/M1829,0)</f>
        <v>0.39103982689457006</v>
      </c>
      <c r="Q1829" s="4">
        <f>YEAR(SalesDataTable[[#This Row],[Order Date]])</f>
        <v>2026</v>
      </c>
      <c r="R1829" s="2" t="str">
        <f>"Q"&amp;ROUNDUP(MONTH(SalesDataTable[[#This Row],[Order Date]])/3,0)</f>
        <v>Q3</v>
      </c>
      <c r="S1829" s="3">
        <f>MONTH(SalesDataTable[[#This Row],[Order Date]])</f>
        <v>9</v>
      </c>
      <c r="T1829" s="2" t="str">
        <f>TEXT(SalesDataTable[[#This Row],[Order Date]],"mmm")</f>
        <v>Sep</v>
      </c>
    </row>
    <row r="1830" spans="1:20" ht="15.75" x14ac:dyDescent="0.25">
      <c r="A1830" s="9" t="s">
        <v>931</v>
      </c>
      <c r="B1830" s="8">
        <v>46271</v>
      </c>
      <c r="C1830" s="7" t="s">
        <v>9</v>
      </c>
      <c r="D1830" s="7" t="s">
        <v>47</v>
      </c>
      <c r="E1830" s="7" t="s">
        <v>13</v>
      </c>
      <c r="F1830" s="7" t="s">
        <v>2</v>
      </c>
      <c r="G1830" s="7" t="s">
        <v>26</v>
      </c>
      <c r="H1830" s="7" t="s">
        <v>25</v>
      </c>
      <c r="I1830" s="3">
        <v>2</v>
      </c>
      <c r="J1830" s="5">
        <v>194.92</v>
      </c>
      <c r="K1830" s="6">
        <v>0</v>
      </c>
      <c r="L1830" s="5">
        <v>102.66</v>
      </c>
      <c r="M1830" s="5">
        <f>I1830*J1830*(1-K1830)</f>
        <v>389.84</v>
      </c>
      <c r="N1830" s="5">
        <f>I1830*L1830</f>
        <v>205.32</v>
      </c>
      <c r="O1830" s="5">
        <f>M1830-N1830</f>
        <v>184.51999999999998</v>
      </c>
      <c r="P1830" s="2">
        <f>IFERROR(O1830/M1830,0)</f>
        <v>0.47332238867227577</v>
      </c>
      <c r="Q1830" s="4">
        <f>YEAR(SalesDataTable[[#This Row],[Order Date]])</f>
        <v>2026</v>
      </c>
      <c r="R1830" s="2" t="str">
        <f>"Q"&amp;ROUNDUP(MONTH(SalesDataTable[[#This Row],[Order Date]])/3,0)</f>
        <v>Q3</v>
      </c>
      <c r="S1830" s="3">
        <f>MONTH(SalesDataTable[[#This Row],[Order Date]])</f>
        <v>9</v>
      </c>
      <c r="T1830" s="2" t="str">
        <f>TEXT(SalesDataTable[[#This Row],[Order Date]],"mmm")</f>
        <v>Sep</v>
      </c>
    </row>
    <row r="1831" spans="1:20" ht="15.75" x14ac:dyDescent="0.25">
      <c r="A1831" s="9" t="s">
        <v>930</v>
      </c>
      <c r="B1831" s="8">
        <v>46271</v>
      </c>
      <c r="C1831" s="7" t="s">
        <v>9</v>
      </c>
      <c r="D1831" s="7" t="s">
        <v>8</v>
      </c>
      <c r="E1831" s="7" t="s">
        <v>13</v>
      </c>
      <c r="F1831" s="7" t="s">
        <v>2</v>
      </c>
      <c r="G1831" s="7" t="s">
        <v>29</v>
      </c>
      <c r="H1831" s="7" t="s">
        <v>88</v>
      </c>
      <c r="I1831" s="3">
        <v>1</v>
      </c>
      <c r="J1831" s="5">
        <v>161.03</v>
      </c>
      <c r="K1831" s="6">
        <v>0</v>
      </c>
      <c r="L1831" s="5">
        <v>89.86</v>
      </c>
      <c r="M1831" s="5">
        <f>I1831*J1831*(1-K1831)</f>
        <v>161.03</v>
      </c>
      <c r="N1831" s="5">
        <f>I1831*L1831</f>
        <v>89.86</v>
      </c>
      <c r="O1831" s="5">
        <f>M1831-N1831</f>
        <v>71.17</v>
      </c>
      <c r="P1831" s="2">
        <f>IFERROR(O1831/M1831,0)</f>
        <v>0.44196733527914056</v>
      </c>
      <c r="Q1831" s="4">
        <f>YEAR(SalesDataTable[[#This Row],[Order Date]])</f>
        <v>2026</v>
      </c>
      <c r="R1831" s="2" t="str">
        <f>"Q"&amp;ROUNDUP(MONTH(SalesDataTable[[#This Row],[Order Date]])/3,0)</f>
        <v>Q3</v>
      </c>
      <c r="S1831" s="3">
        <f>MONTH(SalesDataTable[[#This Row],[Order Date]])</f>
        <v>9</v>
      </c>
      <c r="T1831" s="2" t="str">
        <f>TEXT(SalesDataTable[[#This Row],[Order Date]],"mmm")</f>
        <v>Sep</v>
      </c>
    </row>
    <row r="1832" spans="1:20" ht="15.75" x14ac:dyDescent="0.25">
      <c r="A1832" s="9" t="s">
        <v>929</v>
      </c>
      <c r="B1832" s="8">
        <v>46271</v>
      </c>
      <c r="C1832" s="7" t="s">
        <v>15</v>
      </c>
      <c r="D1832" s="7" t="s">
        <v>51</v>
      </c>
      <c r="E1832" s="7" t="s">
        <v>18</v>
      </c>
      <c r="F1832" s="7" t="s">
        <v>2</v>
      </c>
      <c r="G1832" s="7" t="s">
        <v>34</v>
      </c>
      <c r="H1832" s="7" t="s">
        <v>74</v>
      </c>
      <c r="I1832" s="3">
        <v>1</v>
      </c>
      <c r="J1832" s="5">
        <v>35.68</v>
      </c>
      <c r="K1832" s="6">
        <v>0.05</v>
      </c>
      <c r="L1832" s="5">
        <v>13.76</v>
      </c>
      <c r="M1832" s="5">
        <f>I1832*J1832*(1-K1832)</f>
        <v>33.896000000000001</v>
      </c>
      <c r="N1832" s="5">
        <f>I1832*L1832</f>
        <v>13.76</v>
      </c>
      <c r="O1832" s="5">
        <f>M1832-N1832</f>
        <v>20.136000000000003</v>
      </c>
      <c r="P1832" s="2">
        <f>IFERROR(O1832/M1832,0)</f>
        <v>0.59405239556289835</v>
      </c>
      <c r="Q1832" s="4">
        <f>YEAR(SalesDataTable[[#This Row],[Order Date]])</f>
        <v>2026</v>
      </c>
      <c r="R1832" s="2" t="str">
        <f>"Q"&amp;ROUNDUP(MONTH(SalesDataTable[[#This Row],[Order Date]])/3,0)</f>
        <v>Q3</v>
      </c>
      <c r="S1832" s="3">
        <f>MONTH(SalesDataTable[[#This Row],[Order Date]])</f>
        <v>9</v>
      </c>
      <c r="T1832" s="2" t="str">
        <f>TEXT(SalesDataTable[[#This Row],[Order Date]],"mmm")</f>
        <v>Sep</v>
      </c>
    </row>
    <row r="1833" spans="1:20" ht="15.75" x14ac:dyDescent="0.25">
      <c r="A1833" s="9" t="s">
        <v>928</v>
      </c>
      <c r="B1833" s="8">
        <v>46271</v>
      </c>
      <c r="C1833" s="7" t="s">
        <v>9</v>
      </c>
      <c r="D1833" s="7" t="s">
        <v>30</v>
      </c>
      <c r="E1833" s="7" t="s">
        <v>3</v>
      </c>
      <c r="F1833" s="7" t="s">
        <v>2</v>
      </c>
      <c r="G1833" s="7" t="s">
        <v>1</v>
      </c>
      <c r="H1833" s="7" t="s">
        <v>17</v>
      </c>
      <c r="I1833" s="3">
        <v>1</v>
      </c>
      <c r="J1833" s="5">
        <v>39.68</v>
      </c>
      <c r="K1833" s="6">
        <v>0.05</v>
      </c>
      <c r="L1833" s="5">
        <v>16.63</v>
      </c>
      <c r="M1833" s="5">
        <f>I1833*J1833*(1-K1833)</f>
        <v>37.695999999999998</v>
      </c>
      <c r="N1833" s="5">
        <f>I1833*L1833</f>
        <v>16.63</v>
      </c>
      <c r="O1833" s="5">
        <f>M1833-N1833</f>
        <v>21.065999999999999</v>
      </c>
      <c r="P1833" s="2">
        <f>IFERROR(O1833/M1833,0)</f>
        <v>0.55883913412563668</v>
      </c>
      <c r="Q1833" s="4">
        <f>YEAR(SalesDataTable[[#This Row],[Order Date]])</f>
        <v>2026</v>
      </c>
      <c r="R1833" s="2" t="str">
        <f>"Q"&amp;ROUNDUP(MONTH(SalesDataTable[[#This Row],[Order Date]])/3,0)</f>
        <v>Q3</v>
      </c>
      <c r="S1833" s="3">
        <f>MONTH(SalesDataTable[[#This Row],[Order Date]])</f>
        <v>9</v>
      </c>
      <c r="T1833" s="2" t="str">
        <f>TEXT(SalesDataTable[[#This Row],[Order Date]],"mmm")</f>
        <v>Sep</v>
      </c>
    </row>
    <row r="1834" spans="1:20" ht="15.75" x14ac:dyDescent="0.25">
      <c r="A1834" s="9" t="s">
        <v>927</v>
      </c>
      <c r="B1834" s="8">
        <v>46271</v>
      </c>
      <c r="C1834" s="7" t="s">
        <v>5</v>
      </c>
      <c r="D1834" s="7" t="s">
        <v>4</v>
      </c>
      <c r="E1834" s="7" t="s">
        <v>3</v>
      </c>
      <c r="F1834" s="7" t="s">
        <v>2</v>
      </c>
      <c r="G1834" s="7" t="s">
        <v>22</v>
      </c>
      <c r="H1834" s="7" t="s">
        <v>37</v>
      </c>
      <c r="I1834" s="3">
        <v>3</v>
      </c>
      <c r="J1834" s="5">
        <v>146.22</v>
      </c>
      <c r="K1834" s="6">
        <v>0</v>
      </c>
      <c r="L1834" s="5">
        <v>80.13</v>
      </c>
      <c r="M1834" s="5">
        <f>I1834*J1834*(1-K1834)</f>
        <v>438.65999999999997</v>
      </c>
      <c r="N1834" s="5">
        <f>I1834*L1834</f>
        <v>240.39</v>
      </c>
      <c r="O1834" s="5">
        <f>M1834-N1834</f>
        <v>198.26999999999998</v>
      </c>
      <c r="P1834" s="2">
        <f>IFERROR(O1834/M1834,0)</f>
        <v>0.4519901518260156</v>
      </c>
      <c r="Q1834" s="4">
        <f>YEAR(SalesDataTable[[#This Row],[Order Date]])</f>
        <v>2026</v>
      </c>
      <c r="R1834" s="2" t="str">
        <f>"Q"&amp;ROUNDUP(MONTH(SalesDataTable[[#This Row],[Order Date]])/3,0)</f>
        <v>Q3</v>
      </c>
      <c r="S1834" s="3">
        <f>MONTH(SalesDataTable[[#This Row],[Order Date]])</f>
        <v>9</v>
      </c>
      <c r="T1834" s="2" t="str">
        <f>TEXT(SalesDataTable[[#This Row],[Order Date]],"mmm")</f>
        <v>Sep</v>
      </c>
    </row>
    <row r="1835" spans="1:20" ht="15.75" x14ac:dyDescent="0.25">
      <c r="A1835" s="9" t="s">
        <v>926</v>
      </c>
      <c r="B1835" s="8">
        <v>46271</v>
      </c>
      <c r="C1835" s="7" t="s">
        <v>15</v>
      </c>
      <c r="D1835" s="7" t="s">
        <v>14</v>
      </c>
      <c r="E1835" s="7" t="s">
        <v>13</v>
      </c>
      <c r="F1835" s="7" t="s">
        <v>23</v>
      </c>
      <c r="G1835" s="7" t="s">
        <v>22</v>
      </c>
      <c r="H1835" s="7" t="s">
        <v>21</v>
      </c>
      <c r="I1835" s="3">
        <v>1</v>
      </c>
      <c r="J1835" s="5">
        <v>71.680000000000007</v>
      </c>
      <c r="K1835" s="6">
        <v>0</v>
      </c>
      <c r="L1835" s="5">
        <v>31.87</v>
      </c>
      <c r="M1835" s="5">
        <f>I1835*J1835*(1-K1835)</f>
        <v>71.680000000000007</v>
      </c>
      <c r="N1835" s="5">
        <f>I1835*L1835</f>
        <v>31.87</v>
      </c>
      <c r="O1835" s="5">
        <f>M1835-N1835</f>
        <v>39.81</v>
      </c>
      <c r="P1835" s="2">
        <f>IFERROR(O1835/M1835,0)</f>
        <v>0.5553850446428571</v>
      </c>
      <c r="Q1835" s="4">
        <f>YEAR(SalesDataTable[[#This Row],[Order Date]])</f>
        <v>2026</v>
      </c>
      <c r="R1835" s="2" t="str">
        <f>"Q"&amp;ROUNDUP(MONTH(SalesDataTable[[#This Row],[Order Date]])/3,0)</f>
        <v>Q3</v>
      </c>
      <c r="S1835" s="3">
        <f>MONTH(SalesDataTable[[#This Row],[Order Date]])</f>
        <v>9</v>
      </c>
      <c r="T1835" s="2" t="str">
        <f>TEXT(SalesDataTable[[#This Row],[Order Date]],"mmm")</f>
        <v>Sep</v>
      </c>
    </row>
    <row r="1836" spans="1:20" ht="15.75" x14ac:dyDescent="0.25">
      <c r="A1836" s="9" t="s">
        <v>925</v>
      </c>
      <c r="B1836" s="8">
        <v>46271</v>
      </c>
      <c r="C1836" s="7" t="s">
        <v>5</v>
      </c>
      <c r="D1836" s="7" t="s">
        <v>4</v>
      </c>
      <c r="E1836" s="7" t="s">
        <v>18</v>
      </c>
      <c r="F1836" s="7" t="s">
        <v>2</v>
      </c>
      <c r="G1836" s="7" t="s">
        <v>34</v>
      </c>
      <c r="H1836" s="7" t="s">
        <v>33</v>
      </c>
      <c r="I1836" s="3">
        <v>2</v>
      </c>
      <c r="J1836" s="5">
        <v>51.77</v>
      </c>
      <c r="K1836" s="6">
        <v>0</v>
      </c>
      <c r="L1836" s="5">
        <v>21.46</v>
      </c>
      <c r="M1836" s="5">
        <f>I1836*J1836*(1-K1836)</f>
        <v>103.54</v>
      </c>
      <c r="N1836" s="5">
        <f>I1836*L1836</f>
        <v>42.92</v>
      </c>
      <c r="O1836" s="5">
        <f>M1836-N1836</f>
        <v>60.620000000000005</v>
      </c>
      <c r="P1836" s="2">
        <f>IFERROR(O1836/M1836,0)</f>
        <v>0.58547421286459345</v>
      </c>
      <c r="Q1836" s="4">
        <f>YEAR(SalesDataTable[[#This Row],[Order Date]])</f>
        <v>2026</v>
      </c>
      <c r="R1836" s="2" t="str">
        <f>"Q"&amp;ROUNDUP(MONTH(SalesDataTable[[#This Row],[Order Date]])/3,0)</f>
        <v>Q3</v>
      </c>
      <c r="S1836" s="3">
        <f>MONTH(SalesDataTable[[#This Row],[Order Date]])</f>
        <v>9</v>
      </c>
      <c r="T1836" s="2" t="str">
        <f>TEXT(SalesDataTable[[#This Row],[Order Date]],"mmm")</f>
        <v>Sep</v>
      </c>
    </row>
    <row r="1837" spans="1:20" ht="15.75" x14ac:dyDescent="0.25">
      <c r="A1837" s="9" t="s">
        <v>924</v>
      </c>
      <c r="B1837" s="8">
        <v>46271</v>
      </c>
      <c r="C1837" s="7" t="s">
        <v>5</v>
      </c>
      <c r="D1837" s="7" t="s">
        <v>69</v>
      </c>
      <c r="E1837" s="7" t="s">
        <v>60</v>
      </c>
      <c r="F1837" s="7" t="s">
        <v>23</v>
      </c>
      <c r="G1837" s="7" t="s">
        <v>34</v>
      </c>
      <c r="H1837" s="7" t="s">
        <v>83</v>
      </c>
      <c r="I1837" s="3">
        <v>4</v>
      </c>
      <c r="J1837" s="5">
        <v>39.4</v>
      </c>
      <c r="K1837" s="6">
        <v>0.15</v>
      </c>
      <c r="L1837" s="5">
        <v>14.95</v>
      </c>
      <c r="M1837" s="5">
        <f>I1837*J1837*(1-K1837)</f>
        <v>133.95999999999998</v>
      </c>
      <c r="N1837" s="5">
        <f>I1837*L1837</f>
        <v>59.8</v>
      </c>
      <c r="O1837" s="5">
        <f>M1837-N1837</f>
        <v>74.159999999999982</v>
      </c>
      <c r="P1837" s="2">
        <f>IFERROR(O1837/M1837,0)</f>
        <v>0.55359808898178553</v>
      </c>
      <c r="Q1837" s="4">
        <f>YEAR(SalesDataTable[[#This Row],[Order Date]])</f>
        <v>2026</v>
      </c>
      <c r="R1837" s="2" t="str">
        <f>"Q"&amp;ROUNDUP(MONTH(SalesDataTable[[#This Row],[Order Date]])/3,0)</f>
        <v>Q3</v>
      </c>
      <c r="S1837" s="3">
        <f>MONTH(SalesDataTable[[#This Row],[Order Date]])</f>
        <v>9</v>
      </c>
      <c r="T1837" s="2" t="str">
        <f>TEXT(SalesDataTable[[#This Row],[Order Date]],"mmm")</f>
        <v>Sep</v>
      </c>
    </row>
    <row r="1838" spans="1:20" ht="15.75" x14ac:dyDescent="0.25">
      <c r="A1838" s="9" t="s">
        <v>923</v>
      </c>
      <c r="B1838" s="8">
        <v>46271</v>
      </c>
      <c r="C1838" s="7" t="s">
        <v>15</v>
      </c>
      <c r="D1838" s="7" t="s">
        <v>61</v>
      </c>
      <c r="E1838" s="7" t="s">
        <v>3</v>
      </c>
      <c r="F1838" s="7" t="s">
        <v>2</v>
      </c>
      <c r="G1838" s="7" t="s">
        <v>29</v>
      </c>
      <c r="H1838" s="7" t="s">
        <v>39</v>
      </c>
      <c r="I1838" s="3">
        <v>1</v>
      </c>
      <c r="J1838" s="5">
        <v>47.17</v>
      </c>
      <c r="K1838" s="6">
        <v>0</v>
      </c>
      <c r="L1838" s="5">
        <v>18.64</v>
      </c>
      <c r="M1838" s="5">
        <f>I1838*J1838*(1-K1838)</f>
        <v>47.17</v>
      </c>
      <c r="N1838" s="5">
        <f>I1838*L1838</f>
        <v>18.64</v>
      </c>
      <c r="O1838" s="5">
        <f>M1838-N1838</f>
        <v>28.53</v>
      </c>
      <c r="P1838" s="2">
        <f>IFERROR(O1838/M1838,0)</f>
        <v>0.60483358066567738</v>
      </c>
      <c r="Q1838" s="4">
        <f>YEAR(SalesDataTable[[#This Row],[Order Date]])</f>
        <v>2026</v>
      </c>
      <c r="R1838" s="2" t="str">
        <f>"Q"&amp;ROUNDUP(MONTH(SalesDataTable[[#This Row],[Order Date]])/3,0)</f>
        <v>Q3</v>
      </c>
      <c r="S1838" s="3">
        <f>MONTH(SalesDataTable[[#This Row],[Order Date]])</f>
        <v>9</v>
      </c>
      <c r="T1838" s="2" t="str">
        <f>TEXT(SalesDataTable[[#This Row],[Order Date]],"mmm")</f>
        <v>Sep</v>
      </c>
    </row>
    <row r="1839" spans="1:20" ht="15.75" x14ac:dyDescent="0.25">
      <c r="A1839" s="9" t="s">
        <v>922</v>
      </c>
      <c r="B1839" s="8">
        <v>46271</v>
      </c>
      <c r="C1839" s="7" t="s">
        <v>15</v>
      </c>
      <c r="D1839" s="7" t="s">
        <v>51</v>
      </c>
      <c r="E1839" s="7" t="s">
        <v>18</v>
      </c>
      <c r="F1839" s="7" t="s">
        <v>23</v>
      </c>
      <c r="G1839" s="7" t="s">
        <v>34</v>
      </c>
      <c r="H1839" s="7" t="s">
        <v>33</v>
      </c>
      <c r="I1839" s="3">
        <v>2</v>
      </c>
      <c r="J1839" s="5">
        <v>50.41</v>
      </c>
      <c r="K1839" s="6">
        <v>0.1</v>
      </c>
      <c r="L1839" s="5">
        <v>22.05</v>
      </c>
      <c r="M1839" s="5">
        <f>I1839*J1839*(1-K1839)</f>
        <v>90.738</v>
      </c>
      <c r="N1839" s="5">
        <f>I1839*L1839</f>
        <v>44.1</v>
      </c>
      <c r="O1839" s="5">
        <f>M1839-N1839</f>
        <v>46.637999999999998</v>
      </c>
      <c r="P1839" s="2">
        <f>IFERROR(O1839/M1839,0)</f>
        <v>0.51398532037294187</v>
      </c>
      <c r="Q1839" s="4">
        <f>YEAR(SalesDataTable[[#This Row],[Order Date]])</f>
        <v>2026</v>
      </c>
      <c r="R1839" s="2" t="str">
        <f>"Q"&amp;ROUNDUP(MONTH(SalesDataTable[[#This Row],[Order Date]])/3,0)</f>
        <v>Q3</v>
      </c>
      <c r="S1839" s="3">
        <f>MONTH(SalesDataTable[[#This Row],[Order Date]])</f>
        <v>9</v>
      </c>
      <c r="T1839" s="2" t="str">
        <f>TEXT(SalesDataTable[[#This Row],[Order Date]],"mmm")</f>
        <v>Sep</v>
      </c>
    </row>
    <row r="1840" spans="1:20" ht="15.75" x14ac:dyDescent="0.25">
      <c r="A1840" s="9" t="s">
        <v>921</v>
      </c>
      <c r="B1840" s="8">
        <v>46271</v>
      </c>
      <c r="C1840" s="7" t="s">
        <v>15</v>
      </c>
      <c r="D1840" s="7" t="s">
        <v>19</v>
      </c>
      <c r="E1840" s="7" t="s">
        <v>3</v>
      </c>
      <c r="F1840" s="7" t="s">
        <v>12</v>
      </c>
      <c r="G1840" s="7" t="s">
        <v>1</v>
      </c>
      <c r="H1840" s="7" t="s">
        <v>11</v>
      </c>
      <c r="I1840" s="3">
        <v>4</v>
      </c>
      <c r="J1840" s="5">
        <v>80.38</v>
      </c>
      <c r="K1840" s="6">
        <v>0.1</v>
      </c>
      <c r="L1840" s="5">
        <v>42.55</v>
      </c>
      <c r="M1840" s="5">
        <f>I1840*J1840*(1-K1840)</f>
        <v>289.36799999999999</v>
      </c>
      <c r="N1840" s="5">
        <f>I1840*L1840</f>
        <v>170.2</v>
      </c>
      <c r="O1840" s="5">
        <f>M1840-N1840</f>
        <v>119.16800000000001</v>
      </c>
      <c r="P1840" s="2">
        <f>IFERROR(O1840/M1840,0)</f>
        <v>0.41182162505874875</v>
      </c>
      <c r="Q1840" s="4">
        <f>YEAR(SalesDataTable[[#This Row],[Order Date]])</f>
        <v>2026</v>
      </c>
      <c r="R1840" s="2" t="str">
        <f>"Q"&amp;ROUNDUP(MONTH(SalesDataTable[[#This Row],[Order Date]])/3,0)</f>
        <v>Q3</v>
      </c>
      <c r="S1840" s="3">
        <f>MONTH(SalesDataTable[[#This Row],[Order Date]])</f>
        <v>9</v>
      </c>
      <c r="T1840" s="2" t="str">
        <f>TEXT(SalesDataTable[[#This Row],[Order Date]],"mmm")</f>
        <v>Sep</v>
      </c>
    </row>
    <row r="1841" spans="1:20" ht="15.75" x14ac:dyDescent="0.25">
      <c r="A1841" s="9" t="s">
        <v>920</v>
      </c>
      <c r="B1841" s="8">
        <v>46272</v>
      </c>
      <c r="C1841" s="7" t="s">
        <v>42</v>
      </c>
      <c r="D1841" s="7" t="s">
        <v>95</v>
      </c>
      <c r="E1841" s="7" t="s">
        <v>3</v>
      </c>
      <c r="F1841" s="7" t="s">
        <v>12</v>
      </c>
      <c r="G1841" s="7" t="s">
        <v>34</v>
      </c>
      <c r="H1841" s="7" t="s">
        <v>83</v>
      </c>
      <c r="I1841" s="3">
        <v>2</v>
      </c>
      <c r="J1841" s="5">
        <v>40.78</v>
      </c>
      <c r="K1841" s="6">
        <v>0</v>
      </c>
      <c r="L1841" s="5">
        <v>15.04</v>
      </c>
      <c r="M1841" s="5">
        <f>I1841*J1841*(1-K1841)</f>
        <v>81.56</v>
      </c>
      <c r="N1841" s="5">
        <f>I1841*L1841</f>
        <v>30.08</v>
      </c>
      <c r="O1841" s="5">
        <f>M1841-N1841</f>
        <v>51.480000000000004</v>
      </c>
      <c r="P1841" s="2">
        <f>IFERROR(O1841/M1841,0)</f>
        <v>0.63119176066699367</v>
      </c>
      <c r="Q1841" s="4">
        <f>YEAR(SalesDataTable[[#This Row],[Order Date]])</f>
        <v>2026</v>
      </c>
      <c r="R1841" s="2" t="str">
        <f>"Q"&amp;ROUNDUP(MONTH(SalesDataTable[[#This Row],[Order Date]])/3,0)</f>
        <v>Q3</v>
      </c>
      <c r="S1841" s="3">
        <f>MONTH(SalesDataTable[[#This Row],[Order Date]])</f>
        <v>9</v>
      </c>
      <c r="T1841" s="2" t="str">
        <f>TEXT(SalesDataTable[[#This Row],[Order Date]],"mmm")</f>
        <v>Sep</v>
      </c>
    </row>
    <row r="1842" spans="1:20" ht="15.75" x14ac:dyDescent="0.25">
      <c r="A1842" s="9" t="s">
        <v>919</v>
      </c>
      <c r="B1842" s="8">
        <v>46272</v>
      </c>
      <c r="C1842" s="7" t="s">
        <v>9</v>
      </c>
      <c r="D1842" s="7" t="s">
        <v>8</v>
      </c>
      <c r="E1842" s="7" t="s">
        <v>3</v>
      </c>
      <c r="F1842" s="7" t="s">
        <v>23</v>
      </c>
      <c r="G1842" s="7" t="s">
        <v>22</v>
      </c>
      <c r="H1842" s="7" t="s">
        <v>37</v>
      </c>
      <c r="I1842" s="3">
        <v>1</v>
      </c>
      <c r="J1842" s="5">
        <v>141.69</v>
      </c>
      <c r="K1842" s="6">
        <v>0</v>
      </c>
      <c r="L1842" s="5">
        <v>80.34</v>
      </c>
      <c r="M1842" s="5">
        <f>I1842*J1842*(1-K1842)</f>
        <v>141.69</v>
      </c>
      <c r="N1842" s="5">
        <f>I1842*L1842</f>
        <v>80.34</v>
      </c>
      <c r="O1842" s="5">
        <f>M1842-N1842</f>
        <v>61.349999999999994</v>
      </c>
      <c r="P1842" s="2">
        <f>IFERROR(O1842/M1842,0)</f>
        <v>0.43298750793986868</v>
      </c>
      <c r="Q1842" s="4">
        <f>YEAR(SalesDataTable[[#This Row],[Order Date]])</f>
        <v>2026</v>
      </c>
      <c r="R1842" s="2" t="str">
        <f>"Q"&amp;ROUNDUP(MONTH(SalesDataTable[[#This Row],[Order Date]])/3,0)</f>
        <v>Q3</v>
      </c>
      <c r="S1842" s="3">
        <f>MONTH(SalesDataTable[[#This Row],[Order Date]])</f>
        <v>9</v>
      </c>
      <c r="T1842" s="2" t="str">
        <f>TEXT(SalesDataTable[[#This Row],[Order Date]],"mmm")</f>
        <v>Sep</v>
      </c>
    </row>
    <row r="1843" spans="1:20" ht="15.75" x14ac:dyDescent="0.25">
      <c r="A1843" s="9" t="s">
        <v>918</v>
      </c>
      <c r="B1843" s="8">
        <v>46272</v>
      </c>
      <c r="C1843" s="7" t="s">
        <v>15</v>
      </c>
      <c r="D1843" s="7" t="s">
        <v>61</v>
      </c>
      <c r="E1843" s="7" t="s">
        <v>3</v>
      </c>
      <c r="F1843" s="7" t="s">
        <v>2</v>
      </c>
      <c r="G1843" s="7" t="s">
        <v>26</v>
      </c>
      <c r="H1843" s="7" t="s">
        <v>65</v>
      </c>
      <c r="I1843" s="3">
        <v>1</v>
      </c>
      <c r="J1843" s="5">
        <v>83.28</v>
      </c>
      <c r="K1843" s="6">
        <v>0.1</v>
      </c>
      <c r="L1843" s="5">
        <v>39.75</v>
      </c>
      <c r="M1843" s="5">
        <f>I1843*J1843*(1-K1843)</f>
        <v>74.951999999999998</v>
      </c>
      <c r="N1843" s="5">
        <f>I1843*L1843</f>
        <v>39.75</v>
      </c>
      <c r="O1843" s="5">
        <f>M1843-N1843</f>
        <v>35.201999999999998</v>
      </c>
      <c r="P1843" s="2">
        <f>IFERROR(O1843/M1843,0)</f>
        <v>0.46966058277297468</v>
      </c>
      <c r="Q1843" s="4">
        <f>YEAR(SalesDataTable[[#This Row],[Order Date]])</f>
        <v>2026</v>
      </c>
      <c r="R1843" s="2" t="str">
        <f>"Q"&amp;ROUNDUP(MONTH(SalesDataTable[[#This Row],[Order Date]])/3,0)</f>
        <v>Q3</v>
      </c>
      <c r="S1843" s="3">
        <f>MONTH(SalesDataTable[[#This Row],[Order Date]])</f>
        <v>9</v>
      </c>
      <c r="T1843" s="2" t="str">
        <f>TEXT(SalesDataTable[[#This Row],[Order Date]],"mmm")</f>
        <v>Sep</v>
      </c>
    </row>
    <row r="1844" spans="1:20" ht="15.75" x14ac:dyDescent="0.25">
      <c r="A1844" s="9" t="s">
        <v>917</v>
      </c>
      <c r="B1844" s="8">
        <v>46272</v>
      </c>
      <c r="C1844" s="7" t="s">
        <v>15</v>
      </c>
      <c r="D1844" s="7" t="s">
        <v>14</v>
      </c>
      <c r="E1844" s="7" t="s">
        <v>18</v>
      </c>
      <c r="F1844" s="7" t="s">
        <v>23</v>
      </c>
      <c r="G1844" s="7" t="s">
        <v>26</v>
      </c>
      <c r="H1844" s="7" t="s">
        <v>65</v>
      </c>
      <c r="I1844" s="3">
        <v>2</v>
      </c>
      <c r="J1844" s="5">
        <v>82.43</v>
      </c>
      <c r="K1844" s="6">
        <v>0</v>
      </c>
      <c r="L1844" s="5">
        <v>40.51</v>
      </c>
      <c r="M1844" s="5">
        <f>I1844*J1844*(1-K1844)</f>
        <v>164.86</v>
      </c>
      <c r="N1844" s="5">
        <f>I1844*L1844</f>
        <v>81.02</v>
      </c>
      <c r="O1844" s="5">
        <f>M1844-N1844</f>
        <v>83.840000000000018</v>
      </c>
      <c r="P1844" s="2">
        <f>IFERROR(O1844/M1844,0)</f>
        <v>0.50855271139148372</v>
      </c>
      <c r="Q1844" s="4">
        <f>YEAR(SalesDataTable[[#This Row],[Order Date]])</f>
        <v>2026</v>
      </c>
      <c r="R1844" s="2" t="str">
        <f>"Q"&amp;ROUNDUP(MONTH(SalesDataTable[[#This Row],[Order Date]])/3,0)</f>
        <v>Q3</v>
      </c>
      <c r="S1844" s="3">
        <f>MONTH(SalesDataTable[[#This Row],[Order Date]])</f>
        <v>9</v>
      </c>
      <c r="T1844" s="2" t="str">
        <f>TEXT(SalesDataTable[[#This Row],[Order Date]],"mmm")</f>
        <v>Sep</v>
      </c>
    </row>
    <row r="1845" spans="1:20" ht="15.75" x14ac:dyDescent="0.25">
      <c r="A1845" s="9" t="s">
        <v>916</v>
      </c>
      <c r="B1845" s="8">
        <v>46272</v>
      </c>
      <c r="C1845" s="7" t="s">
        <v>42</v>
      </c>
      <c r="D1845" s="7" t="s">
        <v>41</v>
      </c>
      <c r="E1845" s="7" t="s">
        <v>18</v>
      </c>
      <c r="F1845" s="7" t="s">
        <v>2</v>
      </c>
      <c r="G1845" s="7" t="s">
        <v>34</v>
      </c>
      <c r="H1845" s="7" t="s">
        <v>74</v>
      </c>
      <c r="I1845" s="3">
        <v>4</v>
      </c>
      <c r="J1845" s="5">
        <v>36.380000000000003</v>
      </c>
      <c r="K1845" s="6">
        <v>0</v>
      </c>
      <c r="L1845" s="5">
        <v>14.16</v>
      </c>
      <c r="M1845" s="5">
        <f>I1845*J1845*(1-K1845)</f>
        <v>145.52000000000001</v>
      </c>
      <c r="N1845" s="5">
        <f>I1845*L1845</f>
        <v>56.64</v>
      </c>
      <c r="O1845" s="5">
        <f>M1845-N1845</f>
        <v>88.88000000000001</v>
      </c>
      <c r="P1845" s="2">
        <f>IFERROR(O1845/M1845,0)</f>
        <v>0.61077515118196812</v>
      </c>
      <c r="Q1845" s="4">
        <f>YEAR(SalesDataTable[[#This Row],[Order Date]])</f>
        <v>2026</v>
      </c>
      <c r="R1845" s="2" t="str">
        <f>"Q"&amp;ROUNDUP(MONTH(SalesDataTable[[#This Row],[Order Date]])/3,0)</f>
        <v>Q3</v>
      </c>
      <c r="S1845" s="3">
        <f>MONTH(SalesDataTable[[#This Row],[Order Date]])</f>
        <v>9</v>
      </c>
      <c r="T1845" s="2" t="str">
        <f>TEXT(SalesDataTable[[#This Row],[Order Date]],"mmm")</f>
        <v>Sep</v>
      </c>
    </row>
    <row r="1846" spans="1:20" ht="15.75" x14ac:dyDescent="0.25">
      <c r="A1846" s="9" t="s">
        <v>915</v>
      </c>
      <c r="B1846" s="8">
        <v>46272</v>
      </c>
      <c r="C1846" s="7" t="s">
        <v>9</v>
      </c>
      <c r="D1846" s="7" t="s">
        <v>45</v>
      </c>
      <c r="E1846" s="7" t="s">
        <v>3</v>
      </c>
      <c r="F1846" s="7" t="s">
        <v>2</v>
      </c>
      <c r="G1846" s="7" t="s">
        <v>1</v>
      </c>
      <c r="H1846" s="7" t="s">
        <v>11</v>
      </c>
      <c r="I1846" s="3">
        <v>1</v>
      </c>
      <c r="J1846" s="5">
        <v>82.86</v>
      </c>
      <c r="K1846" s="6">
        <v>0</v>
      </c>
      <c r="L1846" s="5">
        <v>43.33</v>
      </c>
      <c r="M1846" s="5">
        <f>I1846*J1846*(1-K1846)</f>
        <v>82.86</v>
      </c>
      <c r="N1846" s="5">
        <f>I1846*L1846</f>
        <v>43.33</v>
      </c>
      <c r="O1846" s="5">
        <f>M1846-N1846</f>
        <v>39.53</v>
      </c>
      <c r="P1846" s="2">
        <f>IFERROR(O1846/M1846,0)</f>
        <v>0.47706975621530295</v>
      </c>
      <c r="Q1846" s="4">
        <f>YEAR(SalesDataTable[[#This Row],[Order Date]])</f>
        <v>2026</v>
      </c>
      <c r="R1846" s="2" t="str">
        <f>"Q"&amp;ROUNDUP(MONTH(SalesDataTable[[#This Row],[Order Date]])/3,0)</f>
        <v>Q3</v>
      </c>
      <c r="S1846" s="3">
        <f>MONTH(SalesDataTable[[#This Row],[Order Date]])</f>
        <v>9</v>
      </c>
      <c r="T1846" s="2" t="str">
        <f>TEXT(SalesDataTable[[#This Row],[Order Date]],"mmm")</f>
        <v>Sep</v>
      </c>
    </row>
    <row r="1847" spans="1:20" ht="15.75" x14ac:dyDescent="0.25">
      <c r="A1847" s="9" t="s">
        <v>914</v>
      </c>
      <c r="B1847" s="8">
        <v>46272</v>
      </c>
      <c r="C1847" s="7" t="s">
        <v>42</v>
      </c>
      <c r="D1847" s="7" t="s">
        <v>119</v>
      </c>
      <c r="E1847" s="7" t="s">
        <v>3</v>
      </c>
      <c r="F1847" s="7" t="s">
        <v>2</v>
      </c>
      <c r="G1847" s="7" t="s">
        <v>29</v>
      </c>
      <c r="H1847" s="7" t="s">
        <v>39</v>
      </c>
      <c r="I1847" s="3">
        <v>1</v>
      </c>
      <c r="J1847" s="5">
        <v>46.44</v>
      </c>
      <c r="K1847" s="6">
        <v>0.05</v>
      </c>
      <c r="L1847" s="5">
        <v>17.88</v>
      </c>
      <c r="M1847" s="5">
        <f>I1847*J1847*(1-K1847)</f>
        <v>44.117999999999995</v>
      </c>
      <c r="N1847" s="5">
        <f>I1847*L1847</f>
        <v>17.88</v>
      </c>
      <c r="O1847" s="5">
        <f>M1847-N1847</f>
        <v>26.237999999999996</v>
      </c>
      <c r="P1847" s="2">
        <f>IFERROR(O1847/M1847,0)</f>
        <v>0.59472324221406225</v>
      </c>
      <c r="Q1847" s="4">
        <f>YEAR(SalesDataTable[[#This Row],[Order Date]])</f>
        <v>2026</v>
      </c>
      <c r="R1847" s="2" t="str">
        <f>"Q"&amp;ROUNDUP(MONTH(SalesDataTable[[#This Row],[Order Date]])/3,0)</f>
        <v>Q3</v>
      </c>
      <c r="S1847" s="3">
        <f>MONTH(SalesDataTable[[#This Row],[Order Date]])</f>
        <v>9</v>
      </c>
      <c r="T1847" s="2" t="str">
        <f>TEXT(SalesDataTable[[#This Row],[Order Date]],"mmm")</f>
        <v>Sep</v>
      </c>
    </row>
    <row r="1848" spans="1:20" ht="15.75" x14ac:dyDescent="0.25">
      <c r="A1848" s="9" t="s">
        <v>913</v>
      </c>
      <c r="B1848" s="8">
        <v>46272</v>
      </c>
      <c r="C1848" s="7" t="s">
        <v>42</v>
      </c>
      <c r="D1848" s="7" t="s">
        <v>95</v>
      </c>
      <c r="E1848" s="7" t="s">
        <v>60</v>
      </c>
      <c r="F1848" s="7" t="s">
        <v>12</v>
      </c>
      <c r="G1848" s="7" t="s">
        <v>29</v>
      </c>
      <c r="H1848" s="7" t="s">
        <v>72</v>
      </c>
      <c r="I1848" s="3">
        <v>4</v>
      </c>
      <c r="J1848" s="5">
        <v>133.26</v>
      </c>
      <c r="K1848" s="6">
        <v>0.1</v>
      </c>
      <c r="L1848" s="5">
        <v>68.77</v>
      </c>
      <c r="M1848" s="5">
        <f>I1848*J1848*(1-K1848)</f>
        <v>479.73599999999999</v>
      </c>
      <c r="N1848" s="5">
        <f>I1848*L1848</f>
        <v>275.08</v>
      </c>
      <c r="O1848" s="5">
        <f>M1848-N1848</f>
        <v>204.65600000000001</v>
      </c>
      <c r="P1848" s="2">
        <f>IFERROR(O1848/M1848,0)</f>
        <v>0.42660129738022579</v>
      </c>
      <c r="Q1848" s="4">
        <f>YEAR(SalesDataTable[[#This Row],[Order Date]])</f>
        <v>2026</v>
      </c>
      <c r="R1848" s="2" t="str">
        <f>"Q"&amp;ROUNDUP(MONTH(SalesDataTable[[#This Row],[Order Date]])/3,0)</f>
        <v>Q3</v>
      </c>
      <c r="S1848" s="3">
        <f>MONTH(SalesDataTable[[#This Row],[Order Date]])</f>
        <v>9</v>
      </c>
      <c r="T1848" s="2" t="str">
        <f>TEXT(SalesDataTable[[#This Row],[Order Date]],"mmm")</f>
        <v>Sep</v>
      </c>
    </row>
    <row r="1849" spans="1:20" ht="15.75" x14ac:dyDescent="0.25">
      <c r="A1849" s="9" t="s">
        <v>912</v>
      </c>
      <c r="B1849" s="8">
        <v>46272</v>
      </c>
      <c r="C1849" s="7" t="s">
        <v>9</v>
      </c>
      <c r="D1849" s="7" t="s">
        <v>8</v>
      </c>
      <c r="E1849" s="7" t="s">
        <v>18</v>
      </c>
      <c r="F1849" s="7" t="s">
        <v>2</v>
      </c>
      <c r="G1849" s="7" t="s">
        <v>22</v>
      </c>
      <c r="H1849" s="7" t="s">
        <v>37</v>
      </c>
      <c r="I1849" s="3">
        <v>1</v>
      </c>
      <c r="J1849" s="5">
        <v>147.36000000000001</v>
      </c>
      <c r="K1849" s="6">
        <v>0</v>
      </c>
      <c r="L1849" s="5">
        <v>81.599999999999994</v>
      </c>
      <c r="M1849" s="5">
        <f>I1849*J1849*(1-K1849)</f>
        <v>147.36000000000001</v>
      </c>
      <c r="N1849" s="5">
        <f>I1849*L1849</f>
        <v>81.599999999999994</v>
      </c>
      <c r="O1849" s="5">
        <f>M1849-N1849</f>
        <v>65.760000000000019</v>
      </c>
      <c r="P1849" s="2">
        <f>IFERROR(O1849/M1849,0)</f>
        <v>0.44625407166123787</v>
      </c>
      <c r="Q1849" s="4">
        <f>YEAR(SalesDataTable[[#This Row],[Order Date]])</f>
        <v>2026</v>
      </c>
      <c r="R1849" s="2" t="str">
        <f>"Q"&amp;ROUNDUP(MONTH(SalesDataTable[[#This Row],[Order Date]])/3,0)</f>
        <v>Q3</v>
      </c>
      <c r="S1849" s="3">
        <f>MONTH(SalesDataTable[[#This Row],[Order Date]])</f>
        <v>9</v>
      </c>
      <c r="T1849" s="2" t="str">
        <f>TEXT(SalesDataTable[[#This Row],[Order Date]],"mmm")</f>
        <v>Sep</v>
      </c>
    </row>
    <row r="1850" spans="1:20" ht="15.75" x14ac:dyDescent="0.25">
      <c r="A1850" s="9" t="s">
        <v>911</v>
      </c>
      <c r="B1850" s="8">
        <v>46272</v>
      </c>
      <c r="C1850" s="7" t="s">
        <v>42</v>
      </c>
      <c r="D1850" s="7" t="s">
        <v>95</v>
      </c>
      <c r="E1850" s="7" t="s">
        <v>3</v>
      </c>
      <c r="F1850" s="7" t="s">
        <v>2</v>
      </c>
      <c r="G1850" s="7" t="s">
        <v>29</v>
      </c>
      <c r="H1850" s="7" t="s">
        <v>88</v>
      </c>
      <c r="I1850" s="3">
        <v>2</v>
      </c>
      <c r="J1850" s="5">
        <v>166.13</v>
      </c>
      <c r="K1850" s="6">
        <v>0.15</v>
      </c>
      <c r="L1850" s="5">
        <v>86.71</v>
      </c>
      <c r="M1850" s="5">
        <f>I1850*J1850*(1-K1850)</f>
        <v>282.42099999999999</v>
      </c>
      <c r="N1850" s="5">
        <f>I1850*L1850</f>
        <v>173.42</v>
      </c>
      <c r="O1850" s="5">
        <f>M1850-N1850</f>
        <v>109.001</v>
      </c>
      <c r="P1850" s="2">
        <f>IFERROR(O1850/M1850,0)</f>
        <v>0.38595217777714835</v>
      </c>
      <c r="Q1850" s="4">
        <f>YEAR(SalesDataTable[[#This Row],[Order Date]])</f>
        <v>2026</v>
      </c>
      <c r="R1850" s="2" t="str">
        <f>"Q"&amp;ROUNDUP(MONTH(SalesDataTable[[#This Row],[Order Date]])/3,0)</f>
        <v>Q3</v>
      </c>
      <c r="S1850" s="3">
        <f>MONTH(SalesDataTable[[#This Row],[Order Date]])</f>
        <v>9</v>
      </c>
      <c r="T1850" s="2" t="str">
        <f>TEXT(SalesDataTable[[#This Row],[Order Date]],"mmm")</f>
        <v>Sep</v>
      </c>
    </row>
    <row r="1851" spans="1:20" ht="15.75" x14ac:dyDescent="0.25">
      <c r="A1851" s="9" t="s">
        <v>910</v>
      </c>
      <c r="B1851" s="8">
        <v>46272</v>
      </c>
      <c r="C1851" s="7" t="s">
        <v>5</v>
      </c>
      <c r="D1851" s="7" t="s">
        <v>114</v>
      </c>
      <c r="E1851" s="7" t="s">
        <v>3</v>
      </c>
      <c r="F1851" s="7" t="s">
        <v>2</v>
      </c>
      <c r="G1851" s="7" t="s">
        <v>34</v>
      </c>
      <c r="H1851" s="7" t="s">
        <v>33</v>
      </c>
      <c r="I1851" s="3">
        <v>1</v>
      </c>
      <c r="J1851" s="5">
        <v>51.74</v>
      </c>
      <c r="K1851" s="6">
        <v>0</v>
      </c>
      <c r="L1851" s="5">
        <v>22.45</v>
      </c>
      <c r="M1851" s="5">
        <f>I1851*J1851*(1-K1851)</f>
        <v>51.74</v>
      </c>
      <c r="N1851" s="5">
        <f>I1851*L1851</f>
        <v>22.45</v>
      </c>
      <c r="O1851" s="5">
        <f>M1851-N1851</f>
        <v>29.290000000000003</v>
      </c>
      <c r="P1851" s="2">
        <f>IFERROR(O1851/M1851,0)</f>
        <v>0.56609972941631237</v>
      </c>
      <c r="Q1851" s="4">
        <f>YEAR(SalesDataTable[[#This Row],[Order Date]])</f>
        <v>2026</v>
      </c>
      <c r="R1851" s="2" t="str">
        <f>"Q"&amp;ROUNDUP(MONTH(SalesDataTable[[#This Row],[Order Date]])/3,0)</f>
        <v>Q3</v>
      </c>
      <c r="S1851" s="3">
        <f>MONTH(SalesDataTable[[#This Row],[Order Date]])</f>
        <v>9</v>
      </c>
      <c r="T1851" s="2" t="str">
        <f>TEXT(SalesDataTable[[#This Row],[Order Date]],"mmm")</f>
        <v>Sep</v>
      </c>
    </row>
    <row r="1852" spans="1:20" ht="15.75" x14ac:dyDescent="0.25">
      <c r="A1852" s="9" t="s">
        <v>909</v>
      </c>
      <c r="B1852" s="8">
        <v>46273</v>
      </c>
      <c r="C1852" s="7" t="s">
        <v>42</v>
      </c>
      <c r="D1852" s="7" t="s">
        <v>95</v>
      </c>
      <c r="E1852" s="7" t="s">
        <v>13</v>
      </c>
      <c r="F1852" s="7" t="s">
        <v>23</v>
      </c>
      <c r="G1852" s="7" t="s">
        <v>22</v>
      </c>
      <c r="H1852" s="7" t="s">
        <v>21</v>
      </c>
      <c r="I1852" s="3">
        <v>1</v>
      </c>
      <c r="J1852" s="5">
        <v>71.7</v>
      </c>
      <c r="K1852" s="6">
        <v>0</v>
      </c>
      <c r="L1852" s="5">
        <v>32</v>
      </c>
      <c r="M1852" s="5">
        <f>I1852*J1852*(1-K1852)</f>
        <v>71.7</v>
      </c>
      <c r="N1852" s="5">
        <f>I1852*L1852</f>
        <v>32</v>
      </c>
      <c r="O1852" s="5">
        <f>M1852-N1852</f>
        <v>39.700000000000003</v>
      </c>
      <c r="P1852" s="2">
        <f>IFERROR(O1852/M1852,0)</f>
        <v>0.55369595536959559</v>
      </c>
      <c r="Q1852" s="4">
        <f>YEAR(SalesDataTable[[#This Row],[Order Date]])</f>
        <v>2026</v>
      </c>
      <c r="R1852" s="2" t="str">
        <f>"Q"&amp;ROUNDUP(MONTH(SalesDataTable[[#This Row],[Order Date]])/3,0)</f>
        <v>Q3</v>
      </c>
      <c r="S1852" s="3">
        <f>MONTH(SalesDataTable[[#This Row],[Order Date]])</f>
        <v>9</v>
      </c>
      <c r="T1852" s="2" t="str">
        <f>TEXT(SalesDataTable[[#This Row],[Order Date]],"mmm")</f>
        <v>Sep</v>
      </c>
    </row>
    <row r="1853" spans="1:20" ht="15.75" x14ac:dyDescent="0.25">
      <c r="A1853" s="9" t="s">
        <v>908</v>
      </c>
      <c r="B1853" s="8">
        <v>46273</v>
      </c>
      <c r="C1853" s="7" t="s">
        <v>5</v>
      </c>
      <c r="D1853" s="7" t="s">
        <v>66</v>
      </c>
      <c r="E1853" s="7" t="s">
        <v>3</v>
      </c>
      <c r="F1853" s="7" t="s">
        <v>23</v>
      </c>
      <c r="G1853" s="7" t="s">
        <v>1</v>
      </c>
      <c r="H1853" s="7" t="s">
        <v>17</v>
      </c>
      <c r="I1853" s="3">
        <v>2</v>
      </c>
      <c r="J1853" s="5">
        <v>39.409999999999997</v>
      </c>
      <c r="K1853" s="6">
        <v>0.05</v>
      </c>
      <c r="L1853" s="5">
        <v>17.12</v>
      </c>
      <c r="M1853" s="5">
        <f>I1853*J1853*(1-K1853)</f>
        <v>74.878999999999991</v>
      </c>
      <c r="N1853" s="5">
        <f>I1853*L1853</f>
        <v>34.24</v>
      </c>
      <c r="O1853" s="5">
        <f>M1853-N1853</f>
        <v>40.638999999999989</v>
      </c>
      <c r="P1853" s="2">
        <f>IFERROR(O1853/M1853,0)</f>
        <v>0.54272893601677363</v>
      </c>
      <c r="Q1853" s="4">
        <f>YEAR(SalesDataTable[[#This Row],[Order Date]])</f>
        <v>2026</v>
      </c>
      <c r="R1853" s="2" t="str">
        <f>"Q"&amp;ROUNDUP(MONTH(SalesDataTable[[#This Row],[Order Date]])/3,0)</f>
        <v>Q3</v>
      </c>
      <c r="S1853" s="3">
        <f>MONTH(SalesDataTable[[#This Row],[Order Date]])</f>
        <v>9</v>
      </c>
      <c r="T1853" s="2" t="str">
        <f>TEXT(SalesDataTable[[#This Row],[Order Date]],"mmm")</f>
        <v>Sep</v>
      </c>
    </row>
    <row r="1854" spans="1:20" ht="15.75" x14ac:dyDescent="0.25">
      <c r="A1854" s="9" t="s">
        <v>907</v>
      </c>
      <c r="B1854" s="8">
        <v>46273</v>
      </c>
      <c r="C1854" s="7" t="s">
        <v>42</v>
      </c>
      <c r="D1854" s="7" t="s">
        <v>119</v>
      </c>
      <c r="E1854" s="7" t="s">
        <v>3</v>
      </c>
      <c r="F1854" s="7" t="s">
        <v>2</v>
      </c>
      <c r="G1854" s="7" t="s">
        <v>26</v>
      </c>
      <c r="H1854" s="7" t="s">
        <v>56</v>
      </c>
      <c r="I1854" s="3">
        <v>2</v>
      </c>
      <c r="J1854" s="5">
        <v>345.33</v>
      </c>
      <c r="K1854" s="6">
        <v>0</v>
      </c>
      <c r="L1854" s="5">
        <v>198.22</v>
      </c>
      <c r="M1854" s="5">
        <f>I1854*J1854*(1-K1854)</f>
        <v>690.66</v>
      </c>
      <c r="N1854" s="5">
        <f>I1854*L1854</f>
        <v>396.44</v>
      </c>
      <c r="O1854" s="5">
        <f>M1854-N1854</f>
        <v>294.21999999999997</v>
      </c>
      <c r="P1854" s="2">
        <f>IFERROR(O1854/M1854,0)</f>
        <v>0.42599832044710856</v>
      </c>
      <c r="Q1854" s="4">
        <f>YEAR(SalesDataTable[[#This Row],[Order Date]])</f>
        <v>2026</v>
      </c>
      <c r="R1854" s="2" t="str">
        <f>"Q"&amp;ROUNDUP(MONTH(SalesDataTable[[#This Row],[Order Date]])/3,0)</f>
        <v>Q3</v>
      </c>
      <c r="S1854" s="3">
        <f>MONTH(SalesDataTable[[#This Row],[Order Date]])</f>
        <v>9</v>
      </c>
      <c r="T1854" s="2" t="str">
        <f>TEXT(SalesDataTable[[#This Row],[Order Date]],"mmm")</f>
        <v>Sep</v>
      </c>
    </row>
    <row r="1855" spans="1:20" ht="15.75" x14ac:dyDescent="0.25">
      <c r="A1855" s="9" t="s">
        <v>906</v>
      </c>
      <c r="B1855" s="8">
        <v>46274</v>
      </c>
      <c r="C1855" s="7" t="s">
        <v>15</v>
      </c>
      <c r="D1855" s="7" t="s">
        <v>19</v>
      </c>
      <c r="E1855" s="7" t="s">
        <v>3</v>
      </c>
      <c r="F1855" s="7" t="s">
        <v>23</v>
      </c>
      <c r="G1855" s="7" t="s">
        <v>22</v>
      </c>
      <c r="H1855" s="7" t="s">
        <v>37</v>
      </c>
      <c r="I1855" s="3">
        <v>1</v>
      </c>
      <c r="J1855" s="5">
        <v>145.33000000000001</v>
      </c>
      <c r="K1855" s="6">
        <v>0.1</v>
      </c>
      <c r="L1855" s="5">
        <v>80.97</v>
      </c>
      <c r="M1855" s="5">
        <f>I1855*J1855*(1-K1855)</f>
        <v>130.79700000000003</v>
      </c>
      <c r="N1855" s="5">
        <f>I1855*L1855</f>
        <v>80.97</v>
      </c>
      <c r="O1855" s="5">
        <f>M1855-N1855</f>
        <v>49.827000000000027</v>
      </c>
      <c r="P1855" s="2">
        <f>IFERROR(O1855/M1855,0)</f>
        <v>0.3809491043372556</v>
      </c>
      <c r="Q1855" s="4">
        <f>YEAR(SalesDataTable[[#This Row],[Order Date]])</f>
        <v>2026</v>
      </c>
      <c r="R1855" s="2" t="str">
        <f>"Q"&amp;ROUNDUP(MONTH(SalesDataTable[[#This Row],[Order Date]])/3,0)</f>
        <v>Q3</v>
      </c>
      <c r="S1855" s="3">
        <f>MONTH(SalesDataTable[[#This Row],[Order Date]])</f>
        <v>9</v>
      </c>
      <c r="T1855" s="2" t="str">
        <f>TEXT(SalesDataTable[[#This Row],[Order Date]],"mmm")</f>
        <v>Sep</v>
      </c>
    </row>
    <row r="1856" spans="1:20" ht="15.75" x14ac:dyDescent="0.25">
      <c r="A1856" s="9" t="s">
        <v>905</v>
      </c>
      <c r="B1856" s="8">
        <v>46274</v>
      </c>
      <c r="C1856" s="7" t="s">
        <v>42</v>
      </c>
      <c r="D1856" s="7" t="s">
        <v>95</v>
      </c>
      <c r="E1856" s="7" t="s">
        <v>3</v>
      </c>
      <c r="F1856" s="7" t="s">
        <v>23</v>
      </c>
      <c r="G1856" s="7" t="s">
        <v>1</v>
      </c>
      <c r="H1856" s="7" t="s">
        <v>0</v>
      </c>
      <c r="I1856" s="3">
        <v>3</v>
      </c>
      <c r="J1856" s="5">
        <v>50.03</v>
      </c>
      <c r="K1856" s="6">
        <v>0.1</v>
      </c>
      <c r="L1856" s="5">
        <v>22.89</v>
      </c>
      <c r="M1856" s="5">
        <f>I1856*J1856*(1-K1856)</f>
        <v>135.08100000000002</v>
      </c>
      <c r="N1856" s="5">
        <f>I1856*L1856</f>
        <v>68.67</v>
      </c>
      <c r="O1856" s="5">
        <f>M1856-N1856</f>
        <v>66.411000000000016</v>
      </c>
      <c r="P1856" s="2">
        <f>IFERROR(O1856/M1856,0)</f>
        <v>0.49163835032313952</v>
      </c>
      <c r="Q1856" s="4">
        <f>YEAR(SalesDataTable[[#This Row],[Order Date]])</f>
        <v>2026</v>
      </c>
      <c r="R1856" s="2" t="str">
        <f>"Q"&amp;ROUNDUP(MONTH(SalesDataTable[[#This Row],[Order Date]])/3,0)</f>
        <v>Q3</v>
      </c>
      <c r="S1856" s="3">
        <f>MONTH(SalesDataTable[[#This Row],[Order Date]])</f>
        <v>9</v>
      </c>
      <c r="T1856" s="2" t="str">
        <f>TEXT(SalesDataTable[[#This Row],[Order Date]],"mmm")</f>
        <v>Sep</v>
      </c>
    </row>
    <row r="1857" spans="1:20" ht="15.75" x14ac:dyDescent="0.25">
      <c r="A1857" s="9" t="s">
        <v>904</v>
      </c>
      <c r="B1857" s="8">
        <v>46274</v>
      </c>
      <c r="C1857" s="7" t="s">
        <v>9</v>
      </c>
      <c r="D1857" s="7" t="s">
        <v>79</v>
      </c>
      <c r="E1857" s="7" t="s">
        <v>18</v>
      </c>
      <c r="F1857" s="7" t="s">
        <v>23</v>
      </c>
      <c r="G1857" s="7" t="s">
        <v>29</v>
      </c>
      <c r="H1857" s="7" t="s">
        <v>28</v>
      </c>
      <c r="I1857" s="3">
        <v>1</v>
      </c>
      <c r="J1857" s="5">
        <v>35.68</v>
      </c>
      <c r="K1857" s="6">
        <v>0.05</v>
      </c>
      <c r="L1857" s="5">
        <v>13.37</v>
      </c>
      <c r="M1857" s="5">
        <f>I1857*J1857*(1-K1857)</f>
        <v>33.896000000000001</v>
      </c>
      <c r="N1857" s="5">
        <f>I1857*L1857</f>
        <v>13.37</v>
      </c>
      <c r="O1857" s="5">
        <f>M1857-N1857</f>
        <v>20.526000000000003</v>
      </c>
      <c r="P1857" s="2">
        <f>IFERROR(O1857/M1857,0)</f>
        <v>0.60555817795610112</v>
      </c>
      <c r="Q1857" s="4">
        <f>YEAR(SalesDataTable[[#This Row],[Order Date]])</f>
        <v>2026</v>
      </c>
      <c r="R1857" s="2" t="str">
        <f>"Q"&amp;ROUNDUP(MONTH(SalesDataTable[[#This Row],[Order Date]])/3,0)</f>
        <v>Q3</v>
      </c>
      <c r="S1857" s="3">
        <f>MONTH(SalesDataTable[[#This Row],[Order Date]])</f>
        <v>9</v>
      </c>
      <c r="T1857" s="2" t="str">
        <f>TEXT(SalesDataTable[[#This Row],[Order Date]],"mmm")</f>
        <v>Sep</v>
      </c>
    </row>
    <row r="1858" spans="1:20" ht="15.75" x14ac:dyDescent="0.25">
      <c r="A1858" s="9" t="s">
        <v>903</v>
      </c>
      <c r="B1858" s="8">
        <v>46274</v>
      </c>
      <c r="C1858" s="7" t="s">
        <v>15</v>
      </c>
      <c r="D1858" s="7" t="s">
        <v>61</v>
      </c>
      <c r="E1858" s="7" t="s">
        <v>3</v>
      </c>
      <c r="F1858" s="7" t="s">
        <v>23</v>
      </c>
      <c r="G1858" s="7" t="s">
        <v>26</v>
      </c>
      <c r="H1858" s="7" t="s">
        <v>56</v>
      </c>
      <c r="I1858" s="3">
        <v>1</v>
      </c>
      <c r="J1858" s="5">
        <v>341.87</v>
      </c>
      <c r="K1858" s="6">
        <v>0.1</v>
      </c>
      <c r="L1858" s="5">
        <v>190.66</v>
      </c>
      <c r="M1858" s="5">
        <f>I1858*J1858*(1-K1858)</f>
        <v>307.68299999999999</v>
      </c>
      <c r="N1858" s="5">
        <f>I1858*L1858</f>
        <v>190.66</v>
      </c>
      <c r="O1858" s="5">
        <f>M1858-N1858</f>
        <v>117.023</v>
      </c>
      <c r="P1858" s="2">
        <f>IFERROR(O1858/M1858,0)</f>
        <v>0.38033625517171893</v>
      </c>
      <c r="Q1858" s="4">
        <f>YEAR(SalesDataTable[[#This Row],[Order Date]])</f>
        <v>2026</v>
      </c>
      <c r="R1858" s="2" t="str">
        <f>"Q"&amp;ROUNDUP(MONTH(SalesDataTable[[#This Row],[Order Date]])/3,0)</f>
        <v>Q3</v>
      </c>
      <c r="S1858" s="3">
        <f>MONTH(SalesDataTable[[#This Row],[Order Date]])</f>
        <v>9</v>
      </c>
      <c r="T1858" s="2" t="str">
        <f>TEXT(SalesDataTable[[#This Row],[Order Date]],"mmm")</f>
        <v>Sep</v>
      </c>
    </row>
    <row r="1859" spans="1:20" ht="15.75" x14ac:dyDescent="0.25">
      <c r="A1859" s="9" t="s">
        <v>902</v>
      </c>
      <c r="B1859" s="8">
        <v>46274</v>
      </c>
      <c r="C1859" s="7" t="s">
        <v>9</v>
      </c>
      <c r="D1859" s="7" t="s">
        <v>30</v>
      </c>
      <c r="E1859" s="7" t="s">
        <v>3</v>
      </c>
      <c r="F1859" s="7" t="s">
        <v>23</v>
      </c>
      <c r="G1859" s="7" t="s">
        <v>29</v>
      </c>
      <c r="H1859" s="7" t="s">
        <v>88</v>
      </c>
      <c r="I1859" s="3">
        <v>1</v>
      </c>
      <c r="J1859" s="5">
        <v>164.6</v>
      </c>
      <c r="K1859" s="6">
        <v>0</v>
      </c>
      <c r="L1859" s="5">
        <v>87.21</v>
      </c>
      <c r="M1859" s="5">
        <f>I1859*J1859*(1-K1859)</f>
        <v>164.6</v>
      </c>
      <c r="N1859" s="5">
        <f>I1859*L1859</f>
        <v>87.21</v>
      </c>
      <c r="O1859" s="5">
        <f>M1859-N1859</f>
        <v>77.39</v>
      </c>
      <c r="P1859" s="2">
        <f>IFERROR(O1859/M1859,0)</f>
        <v>0.47017010935601461</v>
      </c>
      <c r="Q1859" s="4">
        <f>YEAR(SalesDataTable[[#This Row],[Order Date]])</f>
        <v>2026</v>
      </c>
      <c r="R1859" s="2" t="str">
        <f>"Q"&amp;ROUNDUP(MONTH(SalesDataTable[[#This Row],[Order Date]])/3,0)</f>
        <v>Q3</v>
      </c>
      <c r="S1859" s="3">
        <f>MONTH(SalesDataTable[[#This Row],[Order Date]])</f>
        <v>9</v>
      </c>
      <c r="T1859" s="2" t="str">
        <f>TEXT(SalesDataTable[[#This Row],[Order Date]],"mmm")</f>
        <v>Sep</v>
      </c>
    </row>
    <row r="1860" spans="1:20" ht="15.75" x14ac:dyDescent="0.25">
      <c r="A1860" s="9" t="s">
        <v>901</v>
      </c>
      <c r="B1860" s="8">
        <v>46274</v>
      </c>
      <c r="C1860" s="7" t="s">
        <v>15</v>
      </c>
      <c r="D1860" s="7" t="s">
        <v>61</v>
      </c>
      <c r="E1860" s="7" t="s">
        <v>3</v>
      </c>
      <c r="F1860" s="7" t="s">
        <v>23</v>
      </c>
      <c r="G1860" s="7" t="s">
        <v>34</v>
      </c>
      <c r="H1860" s="7" t="s">
        <v>83</v>
      </c>
      <c r="I1860" s="3">
        <v>2</v>
      </c>
      <c r="J1860" s="5">
        <v>41.24</v>
      </c>
      <c r="K1860" s="6">
        <v>0</v>
      </c>
      <c r="L1860" s="5">
        <v>14.46</v>
      </c>
      <c r="M1860" s="5">
        <f>I1860*J1860*(1-K1860)</f>
        <v>82.48</v>
      </c>
      <c r="N1860" s="5">
        <f>I1860*L1860</f>
        <v>28.92</v>
      </c>
      <c r="O1860" s="5">
        <f>M1860-N1860</f>
        <v>53.56</v>
      </c>
      <c r="P1860" s="2">
        <f>IFERROR(O1860/M1860,0)</f>
        <v>0.64936954413191073</v>
      </c>
      <c r="Q1860" s="4">
        <f>YEAR(SalesDataTable[[#This Row],[Order Date]])</f>
        <v>2026</v>
      </c>
      <c r="R1860" s="2" t="str">
        <f>"Q"&amp;ROUNDUP(MONTH(SalesDataTable[[#This Row],[Order Date]])/3,0)</f>
        <v>Q3</v>
      </c>
      <c r="S1860" s="3">
        <f>MONTH(SalesDataTable[[#This Row],[Order Date]])</f>
        <v>9</v>
      </c>
      <c r="T1860" s="2" t="str">
        <f>TEXT(SalesDataTable[[#This Row],[Order Date]],"mmm")</f>
        <v>Sep</v>
      </c>
    </row>
    <row r="1861" spans="1:20" ht="15.75" x14ac:dyDescent="0.25">
      <c r="A1861" s="9" t="s">
        <v>900</v>
      </c>
      <c r="B1861" s="8">
        <v>46275</v>
      </c>
      <c r="C1861" s="7" t="s">
        <v>5</v>
      </c>
      <c r="D1861" s="7" t="s">
        <v>4</v>
      </c>
      <c r="E1861" s="7" t="s">
        <v>13</v>
      </c>
      <c r="F1861" s="7" t="s">
        <v>2</v>
      </c>
      <c r="G1861" s="7" t="s">
        <v>1</v>
      </c>
      <c r="H1861" s="7" t="s">
        <v>17</v>
      </c>
      <c r="I1861" s="3">
        <v>1</v>
      </c>
      <c r="J1861" s="5">
        <v>40.1</v>
      </c>
      <c r="K1861" s="6">
        <v>0</v>
      </c>
      <c r="L1861" s="5">
        <v>16.920000000000002</v>
      </c>
      <c r="M1861" s="5">
        <f>I1861*J1861*(1-K1861)</f>
        <v>40.1</v>
      </c>
      <c r="N1861" s="5">
        <f>I1861*L1861</f>
        <v>16.920000000000002</v>
      </c>
      <c r="O1861" s="5">
        <f>M1861-N1861</f>
        <v>23.18</v>
      </c>
      <c r="P1861" s="2">
        <f>IFERROR(O1861/M1861,0)</f>
        <v>0.57805486284289276</v>
      </c>
      <c r="Q1861" s="4">
        <f>YEAR(SalesDataTable[[#This Row],[Order Date]])</f>
        <v>2026</v>
      </c>
      <c r="R1861" s="2" t="str">
        <f>"Q"&amp;ROUNDUP(MONTH(SalesDataTable[[#This Row],[Order Date]])/3,0)</f>
        <v>Q3</v>
      </c>
      <c r="S1861" s="3">
        <f>MONTH(SalesDataTable[[#This Row],[Order Date]])</f>
        <v>9</v>
      </c>
      <c r="T1861" s="2" t="str">
        <f>TEXT(SalesDataTable[[#This Row],[Order Date]],"mmm")</f>
        <v>Sep</v>
      </c>
    </row>
    <row r="1862" spans="1:20" ht="15.75" x14ac:dyDescent="0.25">
      <c r="A1862" s="9" t="s">
        <v>899</v>
      </c>
      <c r="B1862" s="8">
        <v>46275</v>
      </c>
      <c r="C1862" s="7" t="s">
        <v>9</v>
      </c>
      <c r="D1862" s="7" t="s">
        <v>30</v>
      </c>
      <c r="E1862" s="7" t="s">
        <v>3</v>
      </c>
      <c r="F1862" s="7" t="s">
        <v>2</v>
      </c>
      <c r="G1862" s="7" t="s">
        <v>26</v>
      </c>
      <c r="H1862" s="7" t="s">
        <v>65</v>
      </c>
      <c r="I1862" s="3">
        <v>2</v>
      </c>
      <c r="J1862" s="5">
        <v>80.239999999999995</v>
      </c>
      <c r="K1862" s="6">
        <v>0</v>
      </c>
      <c r="L1862" s="5">
        <v>40.5</v>
      </c>
      <c r="M1862" s="5">
        <f>I1862*J1862*(1-K1862)</f>
        <v>160.47999999999999</v>
      </c>
      <c r="N1862" s="5">
        <f>I1862*L1862</f>
        <v>81</v>
      </c>
      <c r="O1862" s="5">
        <f>M1862-N1862</f>
        <v>79.47999999999999</v>
      </c>
      <c r="P1862" s="2">
        <f>IFERROR(O1862/M1862,0)</f>
        <v>0.49526420737786636</v>
      </c>
      <c r="Q1862" s="4">
        <f>YEAR(SalesDataTable[[#This Row],[Order Date]])</f>
        <v>2026</v>
      </c>
      <c r="R1862" s="2" t="str">
        <f>"Q"&amp;ROUNDUP(MONTH(SalesDataTable[[#This Row],[Order Date]])/3,0)</f>
        <v>Q3</v>
      </c>
      <c r="S1862" s="3">
        <f>MONTH(SalesDataTable[[#This Row],[Order Date]])</f>
        <v>9</v>
      </c>
      <c r="T1862" s="2" t="str">
        <f>TEXT(SalesDataTable[[#This Row],[Order Date]],"mmm")</f>
        <v>Sep</v>
      </c>
    </row>
    <row r="1863" spans="1:20" ht="15.75" x14ac:dyDescent="0.25">
      <c r="A1863" s="9" t="s">
        <v>898</v>
      </c>
      <c r="B1863" s="8">
        <v>46275</v>
      </c>
      <c r="C1863" s="7" t="s">
        <v>5</v>
      </c>
      <c r="D1863" s="7" t="s">
        <v>114</v>
      </c>
      <c r="E1863" s="7" t="s">
        <v>3</v>
      </c>
      <c r="F1863" s="7" t="s">
        <v>2</v>
      </c>
      <c r="G1863" s="7" t="s">
        <v>22</v>
      </c>
      <c r="H1863" s="7" t="s">
        <v>92</v>
      </c>
      <c r="I1863" s="3">
        <v>4</v>
      </c>
      <c r="J1863" s="5">
        <v>151.01</v>
      </c>
      <c r="K1863" s="6">
        <v>0</v>
      </c>
      <c r="L1863" s="5">
        <v>80.569999999999993</v>
      </c>
      <c r="M1863" s="5">
        <f>I1863*J1863*(1-K1863)</f>
        <v>604.04</v>
      </c>
      <c r="N1863" s="5">
        <f>I1863*L1863</f>
        <v>322.27999999999997</v>
      </c>
      <c r="O1863" s="5">
        <f>M1863-N1863</f>
        <v>281.76</v>
      </c>
      <c r="P1863" s="2">
        <f>IFERROR(O1863/M1863,0)</f>
        <v>0.46645917488908023</v>
      </c>
      <c r="Q1863" s="4">
        <f>YEAR(SalesDataTable[[#This Row],[Order Date]])</f>
        <v>2026</v>
      </c>
      <c r="R1863" s="2" t="str">
        <f>"Q"&amp;ROUNDUP(MONTH(SalesDataTable[[#This Row],[Order Date]])/3,0)</f>
        <v>Q3</v>
      </c>
      <c r="S1863" s="3">
        <f>MONTH(SalesDataTable[[#This Row],[Order Date]])</f>
        <v>9</v>
      </c>
      <c r="T1863" s="2" t="str">
        <f>TEXT(SalesDataTable[[#This Row],[Order Date]],"mmm")</f>
        <v>Sep</v>
      </c>
    </row>
    <row r="1864" spans="1:20" ht="15.75" x14ac:dyDescent="0.25">
      <c r="A1864" s="9" t="s">
        <v>897</v>
      </c>
      <c r="B1864" s="8">
        <v>46275</v>
      </c>
      <c r="C1864" s="7" t="s">
        <v>42</v>
      </c>
      <c r="D1864" s="7" t="s">
        <v>41</v>
      </c>
      <c r="E1864" s="7" t="s">
        <v>18</v>
      </c>
      <c r="F1864" s="7" t="s">
        <v>23</v>
      </c>
      <c r="G1864" s="7" t="s">
        <v>1</v>
      </c>
      <c r="H1864" s="7" t="s">
        <v>0</v>
      </c>
      <c r="I1864" s="3">
        <v>1</v>
      </c>
      <c r="J1864" s="5">
        <v>51.32</v>
      </c>
      <c r="K1864" s="6">
        <v>0.1</v>
      </c>
      <c r="L1864" s="5">
        <v>22.67</v>
      </c>
      <c r="M1864" s="5">
        <f>I1864*J1864*(1-K1864)</f>
        <v>46.188000000000002</v>
      </c>
      <c r="N1864" s="5">
        <f>I1864*L1864</f>
        <v>22.67</v>
      </c>
      <c r="O1864" s="5">
        <f>M1864-N1864</f>
        <v>23.518000000000001</v>
      </c>
      <c r="P1864" s="2">
        <f>IFERROR(O1864/M1864,0)</f>
        <v>0.50917987356023209</v>
      </c>
      <c r="Q1864" s="4">
        <f>YEAR(SalesDataTable[[#This Row],[Order Date]])</f>
        <v>2026</v>
      </c>
      <c r="R1864" s="2" t="str">
        <f>"Q"&amp;ROUNDUP(MONTH(SalesDataTable[[#This Row],[Order Date]])/3,0)</f>
        <v>Q3</v>
      </c>
      <c r="S1864" s="3">
        <f>MONTH(SalesDataTable[[#This Row],[Order Date]])</f>
        <v>9</v>
      </c>
      <c r="T1864" s="2" t="str">
        <f>TEXT(SalesDataTable[[#This Row],[Order Date]],"mmm")</f>
        <v>Sep</v>
      </c>
    </row>
    <row r="1865" spans="1:20" ht="15.75" x14ac:dyDescent="0.25">
      <c r="A1865" s="9" t="s">
        <v>896</v>
      </c>
      <c r="B1865" s="8">
        <v>46275</v>
      </c>
      <c r="C1865" s="7" t="s">
        <v>15</v>
      </c>
      <c r="D1865" s="7" t="s">
        <v>14</v>
      </c>
      <c r="E1865" s="7" t="s">
        <v>13</v>
      </c>
      <c r="F1865" s="7" t="s">
        <v>23</v>
      </c>
      <c r="G1865" s="7" t="s">
        <v>22</v>
      </c>
      <c r="H1865" s="7" t="s">
        <v>21</v>
      </c>
      <c r="I1865" s="3">
        <v>2</v>
      </c>
      <c r="J1865" s="5">
        <v>72.61</v>
      </c>
      <c r="K1865" s="6">
        <v>0</v>
      </c>
      <c r="L1865" s="5">
        <v>32.68</v>
      </c>
      <c r="M1865" s="5">
        <f>I1865*J1865*(1-K1865)</f>
        <v>145.22</v>
      </c>
      <c r="N1865" s="5">
        <f>I1865*L1865</f>
        <v>65.36</v>
      </c>
      <c r="O1865" s="5">
        <f>M1865-N1865</f>
        <v>79.86</v>
      </c>
      <c r="P1865" s="2">
        <f>IFERROR(O1865/M1865,0)</f>
        <v>0.54992425285773305</v>
      </c>
      <c r="Q1865" s="4">
        <f>YEAR(SalesDataTable[[#This Row],[Order Date]])</f>
        <v>2026</v>
      </c>
      <c r="R1865" s="2" t="str">
        <f>"Q"&amp;ROUNDUP(MONTH(SalesDataTable[[#This Row],[Order Date]])/3,0)</f>
        <v>Q3</v>
      </c>
      <c r="S1865" s="3">
        <f>MONTH(SalesDataTable[[#This Row],[Order Date]])</f>
        <v>9</v>
      </c>
      <c r="T1865" s="2" t="str">
        <f>TEXT(SalesDataTable[[#This Row],[Order Date]],"mmm")</f>
        <v>Sep</v>
      </c>
    </row>
    <row r="1866" spans="1:20" ht="15.75" x14ac:dyDescent="0.25">
      <c r="A1866" s="9" t="s">
        <v>895</v>
      </c>
      <c r="B1866" s="8">
        <v>46276</v>
      </c>
      <c r="C1866" s="7" t="s">
        <v>15</v>
      </c>
      <c r="D1866" s="7" t="s">
        <v>19</v>
      </c>
      <c r="E1866" s="7" t="s">
        <v>18</v>
      </c>
      <c r="F1866" s="7" t="s">
        <v>12</v>
      </c>
      <c r="G1866" s="7" t="s">
        <v>34</v>
      </c>
      <c r="H1866" s="7" t="s">
        <v>83</v>
      </c>
      <c r="I1866" s="3">
        <v>5</v>
      </c>
      <c r="J1866" s="5">
        <v>40.94</v>
      </c>
      <c r="K1866" s="6">
        <v>0</v>
      </c>
      <c r="L1866" s="5">
        <v>14.78</v>
      </c>
      <c r="M1866" s="5">
        <f>I1866*J1866*(1-K1866)</f>
        <v>204.7</v>
      </c>
      <c r="N1866" s="5">
        <f>I1866*L1866</f>
        <v>73.899999999999991</v>
      </c>
      <c r="O1866" s="5">
        <f>M1866-N1866</f>
        <v>130.80000000000001</v>
      </c>
      <c r="P1866" s="2">
        <f>IFERROR(O1866/M1866,0)</f>
        <v>0.6389838788470934</v>
      </c>
      <c r="Q1866" s="4">
        <f>YEAR(SalesDataTable[[#This Row],[Order Date]])</f>
        <v>2026</v>
      </c>
      <c r="R1866" s="2" t="str">
        <f>"Q"&amp;ROUNDUP(MONTH(SalesDataTable[[#This Row],[Order Date]])/3,0)</f>
        <v>Q3</v>
      </c>
      <c r="S1866" s="3">
        <f>MONTH(SalesDataTable[[#This Row],[Order Date]])</f>
        <v>9</v>
      </c>
      <c r="T1866" s="2" t="str">
        <f>TEXT(SalesDataTable[[#This Row],[Order Date]],"mmm")</f>
        <v>Sep</v>
      </c>
    </row>
    <row r="1867" spans="1:20" ht="15.75" x14ac:dyDescent="0.25">
      <c r="A1867" s="9" t="s">
        <v>894</v>
      </c>
      <c r="B1867" s="8">
        <v>46276</v>
      </c>
      <c r="C1867" s="7" t="s">
        <v>5</v>
      </c>
      <c r="D1867" s="7" t="s">
        <v>76</v>
      </c>
      <c r="E1867" s="7" t="s">
        <v>18</v>
      </c>
      <c r="F1867" s="7" t="s">
        <v>2</v>
      </c>
      <c r="G1867" s="7" t="s">
        <v>1</v>
      </c>
      <c r="H1867" s="7" t="s">
        <v>11</v>
      </c>
      <c r="I1867" s="3">
        <v>4</v>
      </c>
      <c r="J1867" s="5">
        <v>81.69</v>
      </c>
      <c r="K1867" s="6">
        <v>0</v>
      </c>
      <c r="L1867" s="5">
        <v>42.23</v>
      </c>
      <c r="M1867" s="5">
        <f>I1867*J1867*(1-K1867)</f>
        <v>326.76</v>
      </c>
      <c r="N1867" s="5">
        <f>I1867*L1867</f>
        <v>168.92</v>
      </c>
      <c r="O1867" s="5">
        <f>M1867-N1867</f>
        <v>157.84</v>
      </c>
      <c r="P1867" s="2">
        <f>IFERROR(O1867/M1867,0)</f>
        <v>0.48304566042355246</v>
      </c>
      <c r="Q1867" s="4">
        <f>YEAR(SalesDataTable[[#This Row],[Order Date]])</f>
        <v>2026</v>
      </c>
      <c r="R1867" s="2" t="str">
        <f>"Q"&amp;ROUNDUP(MONTH(SalesDataTable[[#This Row],[Order Date]])/3,0)</f>
        <v>Q3</v>
      </c>
      <c r="S1867" s="3">
        <f>MONTH(SalesDataTable[[#This Row],[Order Date]])</f>
        <v>9</v>
      </c>
      <c r="T1867" s="2" t="str">
        <f>TEXT(SalesDataTable[[#This Row],[Order Date]],"mmm")</f>
        <v>Sep</v>
      </c>
    </row>
    <row r="1868" spans="1:20" ht="15.75" x14ac:dyDescent="0.25">
      <c r="A1868" s="9" t="s">
        <v>893</v>
      </c>
      <c r="B1868" s="8">
        <v>46276</v>
      </c>
      <c r="C1868" s="7" t="s">
        <v>42</v>
      </c>
      <c r="D1868" s="7" t="s">
        <v>41</v>
      </c>
      <c r="E1868" s="7" t="s">
        <v>13</v>
      </c>
      <c r="F1868" s="7" t="s">
        <v>2</v>
      </c>
      <c r="G1868" s="7" t="s">
        <v>1</v>
      </c>
      <c r="H1868" s="7" t="s">
        <v>0</v>
      </c>
      <c r="I1868" s="3">
        <v>1</v>
      </c>
      <c r="J1868" s="5">
        <v>51.25</v>
      </c>
      <c r="K1868" s="6">
        <v>0.05</v>
      </c>
      <c r="L1868" s="5">
        <v>21.99</v>
      </c>
      <c r="M1868" s="5">
        <f>I1868*J1868*(1-K1868)</f>
        <v>48.6875</v>
      </c>
      <c r="N1868" s="5">
        <f>I1868*L1868</f>
        <v>21.99</v>
      </c>
      <c r="O1868" s="5">
        <f>M1868-N1868</f>
        <v>26.697500000000002</v>
      </c>
      <c r="P1868" s="2">
        <f>IFERROR(O1868/M1868,0)</f>
        <v>0.54834403080872918</v>
      </c>
      <c r="Q1868" s="4">
        <f>YEAR(SalesDataTable[[#This Row],[Order Date]])</f>
        <v>2026</v>
      </c>
      <c r="R1868" s="2" t="str">
        <f>"Q"&amp;ROUNDUP(MONTH(SalesDataTable[[#This Row],[Order Date]])/3,0)</f>
        <v>Q3</v>
      </c>
      <c r="S1868" s="3">
        <f>MONTH(SalesDataTable[[#This Row],[Order Date]])</f>
        <v>9</v>
      </c>
      <c r="T1868" s="2" t="str">
        <f>TEXT(SalesDataTable[[#This Row],[Order Date]],"mmm")</f>
        <v>Sep</v>
      </c>
    </row>
    <row r="1869" spans="1:20" ht="15.75" x14ac:dyDescent="0.25">
      <c r="A1869" s="9" t="s">
        <v>892</v>
      </c>
      <c r="B1869" s="8">
        <v>46276</v>
      </c>
      <c r="C1869" s="7" t="s">
        <v>5</v>
      </c>
      <c r="D1869" s="7" t="s">
        <v>76</v>
      </c>
      <c r="E1869" s="7" t="s">
        <v>3</v>
      </c>
      <c r="F1869" s="7" t="s">
        <v>23</v>
      </c>
      <c r="G1869" s="7" t="s">
        <v>34</v>
      </c>
      <c r="H1869" s="7" t="s">
        <v>33</v>
      </c>
      <c r="I1869" s="3">
        <v>1</v>
      </c>
      <c r="J1869" s="5">
        <v>50.78</v>
      </c>
      <c r="K1869" s="6">
        <v>0.05</v>
      </c>
      <c r="L1869" s="5">
        <v>22.52</v>
      </c>
      <c r="M1869" s="5">
        <f>I1869*J1869*(1-K1869)</f>
        <v>48.241</v>
      </c>
      <c r="N1869" s="5">
        <f>I1869*L1869</f>
        <v>22.52</v>
      </c>
      <c r="O1869" s="5">
        <f>M1869-N1869</f>
        <v>25.721</v>
      </c>
      <c r="P1869" s="2">
        <f>IFERROR(O1869/M1869,0)</f>
        <v>0.5331771729441761</v>
      </c>
      <c r="Q1869" s="4">
        <f>YEAR(SalesDataTable[[#This Row],[Order Date]])</f>
        <v>2026</v>
      </c>
      <c r="R1869" s="2" t="str">
        <f>"Q"&amp;ROUNDUP(MONTH(SalesDataTable[[#This Row],[Order Date]])/3,0)</f>
        <v>Q3</v>
      </c>
      <c r="S1869" s="3">
        <f>MONTH(SalesDataTable[[#This Row],[Order Date]])</f>
        <v>9</v>
      </c>
      <c r="T1869" s="2" t="str">
        <f>TEXT(SalesDataTable[[#This Row],[Order Date]],"mmm")</f>
        <v>Sep</v>
      </c>
    </row>
    <row r="1870" spans="1:20" ht="15.75" x14ac:dyDescent="0.25">
      <c r="A1870" s="9" t="s">
        <v>891</v>
      </c>
      <c r="B1870" s="8">
        <v>46276</v>
      </c>
      <c r="C1870" s="7" t="s">
        <v>9</v>
      </c>
      <c r="D1870" s="7" t="s">
        <v>79</v>
      </c>
      <c r="E1870" s="7" t="s">
        <v>3</v>
      </c>
      <c r="F1870" s="7" t="s">
        <v>2</v>
      </c>
      <c r="G1870" s="7" t="s">
        <v>29</v>
      </c>
      <c r="H1870" s="7" t="s">
        <v>72</v>
      </c>
      <c r="I1870" s="3">
        <v>1</v>
      </c>
      <c r="J1870" s="5">
        <v>133.31</v>
      </c>
      <c r="K1870" s="6">
        <v>0.05</v>
      </c>
      <c r="L1870" s="5">
        <v>67.790000000000006</v>
      </c>
      <c r="M1870" s="5">
        <f>I1870*J1870*(1-K1870)</f>
        <v>126.64449999999999</v>
      </c>
      <c r="N1870" s="5">
        <f>I1870*L1870</f>
        <v>67.790000000000006</v>
      </c>
      <c r="O1870" s="5">
        <f>M1870-N1870</f>
        <v>58.854499999999987</v>
      </c>
      <c r="P1870" s="2">
        <f>IFERROR(O1870/M1870,0)</f>
        <v>0.46472211584395684</v>
      </c>
      <c r="Q1870" s="4">
        <f>YEAR(SalesDataTable[[#This Row],[Order Date]])</f>
        <v>2026</v>
      </c>
      <c r="R1870" s="2" t="str">
        <f>"Q"&amp;ROUNDUP(MONTH(SalesDataTable[[#This Row],[Order Date]])/3,0)</f>
        <v>Q3</v>
      </c>
      <c r="S1870" s="3">
        <f>MONTH(SalesDataTable[[#This Row],[Order Date]])</f>
        <v>9</v>
      </c>
      <c r="T1870" s="2" t="str">
        <f>TEXT(SalesDataTable[[#This Row],[Order Date]],"mmm")</f>
        <v>Sep</v>
      </c>
    </row>
    <row r="1871" spans="1:20" ht="15.75" x14ac:dyDescent="0.25">
      <c r="A1871" s="9" t="s">
        <v>890</v>
      </c>
      <c r="B1871" s="8">
        <v>46276</v>
      </c>
      <c r="C1871" s="7" t="s">
        <v>5</v>
      </c>
      <c r="D1871" s="7" t="s">
        <v>66</v>
      </c>
      <c r="E1871" s="7" t="s">
        <v>3</v>
      </c>
      <c r="F1871" s="7" t="s">
        <v>23</v>
      </c>
      <c r="G1871" s="7" t="s">
        <v>29</v>
      </c>
      <c r="H1871" s="7" t="s">
        <v>88</v>
      </c>
      <c r="I1871" s="3">
        <v>1</v>
      </c>
      <c r="J1871" s="5">
        <v>162.06</v>
      </c>
      <c r="K1871" s="6">
        <v>0</v>
      </c>
      <c r="L1871" s="5">
        <v>86.95</v>
      </c>
      <c r="M1871" s="5">
        <f>I1871*J1871*(1-K1871)</f>
        <v>162.06</v>
      </c>
      <c r="N1871" s="5">
        <f>I1871*L1871</f>
        <v>86.95</v>
      </c>
      <c r="O1871" s="5">
        <f>M1871-N1871</f>
        <v>75.11</v>
      </c>
      <c r="P1871" s="2">
        <f>IFERROR(O1871/M1871,0)</f>
        <v>0.4634703196347032</v>
      </c>
      <c r="Q1871" s="4">
        <f>YEAR(SalesDataTable[[#This Row],[Order Date]])</f>
        <v>2026</v>
      </c>
      <c r="R1871" s="2" t="str">
        <f>"Q"&amp;ROUNDUP(MONTH(SalesDataTable[[#This Row],[Order Date]])/3,0)</f>
        <v>Q3</v>
      </c>
      <c r="S1871" s="3">
        <f>MONTH(SalesDataTable[[#This Row],[Order Date]])</f>
        <v>9</v>
      </c>
      <c r="T1871" s="2" t="str">
        <f>TEXT(SalesDataTable[[#This Row],[Order Date]],"mmm")</f>
        <v>Sep</v>
      </c>
    </row>
    <row r="1872" spans="1:20" ht="15.75" x14ac:dyDescent="0.25">
      <c r="A1872" s="9" t="s">
        <v>889</v>
      </c>
      <c r="B1872" s="8">
        <v>46276</v>
      </c>
      <c r="C1872" s="7" t="s">
        <v>5</v>
      </c>
      <c r="D1872" s="7" t="s">
        <v>69</v>
      </c>
      <c r="E1872" s="7" t="s">
        <v>13</v>
      </c>
      <c r="F1872" s="7" t="s">
        <v>23</v>
      </c>
      <c r="G1872" s="7" t="s">
        <v>29</v>
      </c>
      <c r="H1872" s="7" t="s">
        <v>28</v>
      </c>
      <c r="I1872" s="3">
        <v>2</v>
      </c>
      <c r="J1872" s="5">
        <v>37.03</v>
      </c>
      <c r="K1872" s="6">
        <v>0.1</v>
      </c>
      <c r="L1872" s="5">
        <v>13.46</v>
      </c>
      <c r="M1872" s="5">
        <f>I1872*J1872*(1-K1872)</f>
        <v>66.654000000000011</v>
      </c>
      <c r="N1872" s="5">
        <f>I1872*L1872</f>
        <v>26.92</v>
      </c>
      <c r="O1872" s="5">
        <f>M1872-N1872</f>
        <v>39.734000000000009</v>
      </c>
      <c r="P1872" s="2">
        <f>IFERROR(O1872/M1872,0)</f>
        <v>0.59612326342004984</v>
      </c>
      <c r="Q1872" s="4">
        <f>YEAR(SalesDataTable[[#This Row],[Order Date]])</f>
        <v>2026</v>
      </c>
      <c r="R1872" s="2" t="str">
        <f>"Q"&amp;ROUNDUP(MONTH(SalesDataTable[[#This Row],[Order Date]])/3,0)</f>
        <v>Q3</v>
      </c>
      <c r="S1872" s="3">
        <f>MONTH(SalesDataTable[[#This Row],[Order Date]])</f>
        <v>9</v>
      </c>
      <c r="T1872" s="2" t="str">
        <f>TEXT(SalesDataTable[[#This Row],[Order Date]],"mmm")</f>
        <v>Sep</v>
      </c>
    </row>
    <row r="1873" spans="1:20" ht="15.75" x14ac:dyDescent="0.25">
      <c r="A1873" s="9" t="s">
        <v>888</v>
      </c>
      <c r="B1873" s="8">
        <v>46276</v>
      </c>
      <c r="C1873" s="7" t="s">
        <v>9</v>
      </c>
      <c r="D1873" s="7" t="s">
        <v>45</v>
      </c>
      <c r="E1873" s="7" t="s">
        <v>3</v>
      </c>
      <c r="F1873" s="7" t="s">
        <v>2</v>
      </c>
      <c r="G1873" s="7" t="s">
        <v>26</v>
      </c>
      <c r="H1873" s="7" t="s">
        <v>56</v>
      </c>
      <c r="I1873" s="3">
        <v>1</v>
      </c>
      <c r="J1873" s="5">
        <v>338.01</v>
      </c>
      <c r="K1873" s="6">
        <v>0</v>
      </c>
      <c r="L1873" s="5">
        <v>190.89</v>
      </c>
      <c r="M1873" s="5">
        <f>I1873*J1873*(1-K1873)</f>
        <v>338.01</v>
      </c>
      <c r="N1873" s="5">
        <f>I1873*L1873</f>
        <v>190.89</v>
      </c>
      <c r="O1873" s="5">
        <f>M1873-N1873</f>
        <v>147.12</v>
      </c>
      <c r="P1873" s="2">
        <f>IFERROR(O1873/M1873,0)</f>
        <v>0.43525339486997427</v>
      </c>
      <c r="Q1873" s="4">
        <f>YEAR(SalesDataTable[[#This Row],[Order Date]])</f>
        <v>2026</v>
      </c>
      <c r="R1873" s="2" t="str">
        <f>"Q"&amp;ROUNDUP(MONTH(SalesDataTable[[#This Row],[Order Date]])/3,0)</f>
        <v>Q3</v>
      </c>
      <c r="S1873" s="3">
        <f>MONTH(SalesDataTable[[#This Row],[Order Date]])</f>
        <v>9</v>
      </c>
      <c r="T1873" s="2" t="str">
        <f>TEXT(SalesDataTable[[#This Row],[Order Date]],"mmm")</f>
        <v>Sep</v>
      </c>
    </row>
    <row r="1874" spans="1:20" ht="15.75" x14ac:dyDescent="0.25">
      <c r="A1874" s="9" t="s">
        <v>887</v>
      </c>
      <c r="B1874" s="8">
        <v>46277</v>
      </c>
      <c r="C1874" s="7" t="s">
        <v>15</v>
      </c>
      <c r="D1874" s="7" t="s">
        <v>19</v>
      </c>
      <c r="E1874" s="7" t="s">
        <v>3</v>
      </c>
      <c r="F1874" s="7" t="s">
        <v>2</v>
      </c>
      <c r="G1874" s="7" t="s">
        <v>34</v>
      </c>
      <c r="H1874" s="7" t="s">
        <v>83</v>
      </c>
      <c r="I1874" s="3">
        <v>5</v>
      </c>
      <c r="J1874" s="5">
        <v>40.78</v>
      </c>
      <c r="K1874" s="6">
        <v>0.05</v>
      </c>
      <c r="L1874" s="5">
        <v>14.94</v>
      </c>
      <c r="M1874" s="5">
        <f>I1874*J1874*(1-K1874)</f>
        <v>193.70499999999998</v>
      </c>
      <c r="N1874" s="5">
        <f>I1874*L1874</f>
        <v>74.7</v>
      </c>
      <c r="O1874" s="5">
        <f>M1874-N1874</f>
        <v>119.00499999999998</v>
      </c>
      <c r="P1874" s="2">
        <f>IFERROR(O1874/M1874,0)</f>
        <v>0.61436204537828132</v>
      </c>
      <c r="Q1874" s="4">
        <f>YEAR(SalesDataTable[[#This Row],[Order Date]])</f>
        <v>2026</v>
      </c>
      <c r="R1874" s="2" t="str">
        <f>"Q"&amp;ROUNDUP(MONTH(SalesDataTable[[#This Row],[Order Date]])/3,0)</f>
        <v>Q3</v>
      </c>
      <c r="S1874" s="3">
        <f>MONTH(SalesDataTable[[#This Row],[Order Date]])</f>
        <v>9</v>
      </c>
      <c r="T1874" s="2" t="str">
        <f>TEXT(SalesDataTable[[#This Row],[Order Date]],"mmm")</f>
        <v>Sep</v>
      </c>
    </row>
    <row r="1875" spans="1:20" ht="15.75" x14ac:dyDescent="0.25">
      <c r="A1875" s="9" t="s">
        <v>886</v>
      </c>
      <c r="B1875" s="8">
        <v>46277</v>
      </c>
      <c r="C1875" s="7" t="s">
        <v>5</v>
      </c>
      <c r="D1875" s="7" t="s">
        <v>76</v>
      </c>
      <c r="E1875" s="7" t="s">
        <v>3</v>
      </c>
      <c r="F1875" s="7" t="s">
        <v>23</v>
      </c>
      <c r="G1875" s="7" t="s">
        <v>1</v>
      </c>
      <c r="H1875" s="7" t="s">
        <v>0</v>
      </c>
      <c r="I1875" s="3">
        <v>4</v>
      </c>
      <c r="J1875" s="5">
        <v>51.47</v>
      </c>
      <c r="K1875" s="6">
        <v>0</v>
      </c>
      <c r="L1875" s="5">
        <v>21.9</v>
      </c>
      <c r="M1875" s="5">
        <f>I1875*J1875*(1-K1875)</f>
        <v>205.88</v>
      </c>
      <c r="N1875" s="5">
        <f>I1875*L1875</f>
        <v>87.6</v>
      </c>
      <c r="O1875" s="5">
        <f>M1875-N1875</f>
        <v>118.28</v>
      </c>
      <c r="P1875" s="2">
        <f>IFERROR(O1875/M1875,0)</f>
        <v>0.57450942296483387</v>
      </c>
      <c r="Q1875" s="4">
        <f>YEAR(SalesDataTable[[#This Row],[Order Date]])</f>
        <v>2026</v>
      </c>
      <c r="R1875" s="2" t="str">
        <f>"Q"&amp;ROUNDUP(MONTH(SalesDataTable[[#This Row],[Order Date]])/3,0)</f>
        <v>Q3</v>
      </c>
      <c r="S1875" s="3">
        <f>MONTH(SalesDataTable[[#This Row],[Order Date]])</f>
        <v>9</v>
      </c>
      <c r="T1875" s="2" t="str">
        <f>TEXT(SalesDataTable[[#This Row],[Order Date]],"mmm")</f>
        <v>Sep</v>
      </c>
    </row>
    <row r="1876" spans="1:20" ht="15.75" x14ac:dyDescent="0.25">
      <c r="A1876" s="9" t="s">
        <v>885</v>
      </c>
      <c r="B1876" s="8">
        <v>46277</v>
      </c>
      <c r="C1876" s="7" t="s">
        <v>42</v>
      </c>
      <c r="D1876" s="7" t="s">
        <v>41</v>
      </c>
      <c r="E1876" s="7" t="s">
        <v>60</v>
      </c>
      <c r="F1876" s="7" t="s">
        <v>12</v>
      </c>
      <c r="G1876" s="7" t="s">
        <v>22</v>
      </c>
      <c r="H1876" s="7" t="s">
        <v>37</v>
      </c>
      <c r="I1876" s="3">
        <v>10</v>
      </c>
      <c r="J1876" s="5">
        <v>144.4</v>
      </c>
      <c r="K1876" s="6">
        <v>0.1</v>
      </c>
      <c r="L1876" s="5">
        <v>81.069999999999993</v>
      </c>
      <c r="M1876" s="5">
        <f>I1876*J1876*(1-K1876)</f>
        <v>1299.6000000000001</v>
      </c>
      <c r="N1876" s="5">
        <f>I1876*L1876</f>
        <v>810.69999999999993</v>
      </c>
      <c r="O1876" s="5">
        <f>M1876-N1876</f>
        <v>488.9000000000002</v>
      </c>
      <c r="P1876" s="2">
        <f>IFERROR(O1876/M1876,0)</f>
        <v>0.37619267466912909</v>
      </c>
      <c r="Q1876" s="4">
        <f>YEAR(SalesDataTable[[#This Row],[Order Date]])</f>
        <v>2026</v>
      </c>
      <c r="R1876" s="2" t="str">
        <f>"Q"&amp;ROUNDUP(MONTH(SalesDataTable[[#This Row],[Order Date]])/3,0)</f>
        <v>Q3</v>
      </c>
      <c r="S1876" s="3">
        <f>MONTH(SalesDataTable[[#This Row],[Order Date]])</f>
        <v>9</v>
      </c>
      <c r="T1876" s="2" t="str">
        <f>TEXT(SalesDataTable[[#This Row],[Order Date]],"mmm")</f>
        <v>Sep</v>
      </c>
    </row>
    <row r="1877" spans="1:20" ht="15.75" x14ac:dyDescent="0.25">
      <c r="A1877" s="9" t="s">
        <v>884</v>
      </c>
      <c r="B1877" s="8">
        <v>46277</v>
      </c>
      <c r="C1877" s="7" t="s">
        <v>9</v>
      </c>
      <c r="D1877" s="7" t="s">
        <v>30</v>
      </c>
      <c r="E1877" s="7" t="s">
        <v>13</v>
      </c>
      <c r="F1877" s="7" t="s">
        <v>2</v>
      </c>
      <c r="G1877" s="7" t="s">
        <v>34</v>
      </c>
      <c r="H1877" s="7" t="s">
        <v>33</v>
      </c>
      <c r="I1877" s="3">
        <v>1</v>
      </c>
      <c r="J1877" s="5">
        <v>51.34</v>
      </c>
      <c r="K1877" s="6">
        <v>0.1</v>
      </c>
      <c r="L1877" s="5">
        <v>22.63</v>
      </c>
      <c r="M1877" s="5">
        <f>I1877*J1877*(1-K1877)</f>
        <v>46.206000000000003</v>
      </c>
      <c r="N1877" s="5">
        <f>I1877*L1877</f>
        <v>22.63</v>
      </c>
      <c r="O1877" s="5">
        <f>M1877-N1877</f>
        <v>23.576000000000004</v>
      </c>
      <c r="P1877" s="2">
        <f>IFERROR(O1877/M1877,0)</f>
        <v>0.51023676578799293</v>
      </c>
      <c r="Q1877" s="4">
        <f>YEAR(SalesDataTable[[#This Row],[Order Date]])</f>
        <v>2026</v>
      </c>
      <c r="R1877" s="2" t="str">
        <f>"Q"&amp;ROUNDUP(MONTH(SalesDataTable[[#This Row],[Order Date]])/3,0)</f>
        <v>Q3</v>
      </c>
      <c r="S1877" s="3">
        <f>MONTH(SalesDataTable[[#This Row],[Order Date]])</f>
        <v>9</v>
      </c>
      <c r="T1877" s="2" t="str">
        <f>TEXT(SalesDataTable[[#This Row],[Order Date]],"mmm")</f>
        <v>Sep</v>
      </c>
    </row>
    <row r="1878" spans="1:20" ht="15.75" x14ac:dyDescent="0.25">
      <c r="A1878" s="9" t="s">
        <v>883</v>
      </c>
      <c r="B1878" s="8">
        <v>46277</v>
      </c>
      <c r="C1878" s="7" t="s">
        <v>9</v>
      </c>
      <c r="D1878" s="7" t="s">
        <v>79</v>
      </c>
      <c r="E1878" s="7" t="s">
        <v>60</v>
      </c>
      <c r="F1878" s="7" t="s">
        <v>23</v>
      </c>
      <c r="G1878" s="7" t="s">
        <v>29</v>
      </c>
      <c r="H1878" s="7" t="s">
        <v>39</v>
      </c>
      <c r="I1878" s="3">
        <v>6</v>
      </c>
      <c r="J1878" s="5">
        <v>47.72</v>
      </c>
      <c r="K1878" s="6">
        <v>0.1</v>
      </c>
      <c r="L1878" s="5">
        <v>18.41</v>
      </c>
      <c r="M1878" s="5">
        <f>I1878*J1878*(1-K1878)</f>
        <v>257.68799999999999</v>
      </c>
      <c r="N1878" s="5">
        <f>I1878*L1878</f>
        <v>110.46000000000001</v>
      </c>
      <c r="O1878" s="5">
        <f>M1878-N1878</f>
        <v>147.22799999999998</v>
      </c>
      <c r="P1878" s="2">
        <f>IFERROR(O1878/M1878,0)</f>
        <v>0.57134208810654741</v>
      </c>
      <c r="Q1878" s="4">
        <f>YEAR(SalesDataTable[[#This Row],[Order Date]])</f>
        <v>2026</v>
      </c>
      <c r="R1878" s="2" t="str">
        <f>"Q"&amp;ROUNDUP(MONTH(SalesDataTable[[#This Row],[Order Date]])/3,0)</f>
        <v>Q3</v>
      </c>
      <c r="S1878" s="3">
        <f>MONTH(SalesDataTable[[#This Row],[Order Date]])</f>
        <v>9</v>
      </c>
      <c r="T1878" s="2" t="str">
        <f>TEXT(SalesDataTable[[#This Row],[Order Date]],"mmm")</f>
        <v>Sep</v>
      </c>
    </row>
    <row r="1879" spans="1:20" ht="15.75" x14ac:dyDescent="0.25">
      <c r="A1879" s="9" t="s">
        <v>882</v>
      </c>
      <c r="B1879" s="8">
        <v>46277</v>
      </c>
      <c r="C1879" s="7" t="s">
        <v>9</v>
      </c>
      <c r="D1879" s="7" t="s">
        <v>45</v>
      </c>
      <c r="E1879" s="7" t="s">
        <v>3</v>
      </c>
      <c r="F1879" s="7" t="s">
        <v>12</v>
      </c>
      <c r="G1879" s="7" t="s">
        <v>26</v>
      </c>
      <c r="H1879" s="7" t="s">
        <v>65</v>
      </c>
      <c r="I1879" s="3">
        <v>1</v>
      </c>
      <c r="J1879" s="5">
        <v>81.489999999999995</v>
      </c>
      <c r="K1879" s="6">
        <v>0.1</v>
      </c>
      <c r="L1879" s="5">
        <v>38.83</v>
      </c>
      <c r="M1879" s="5">
        <f>I1879*J1879*(1-K1879)</f>
        <v>73.340999999999994</v>
      </c>
      <c r="N1879" s="5">
        <f>I1879*L1879</f>
        <v>38.83</v>
      </c>
      <c r="O1879" s="5">
        <f>M1879-N1879</f>
        <v>34.510999999999996</v>
      </c>
      <c r="P1879" s="2">
        <f>IFERROR(O1879/M1879,0)</f>
        <v>0.47055535103148305</v>
      </c>
      <c r="Q1879" s="4">
        <f>YEAR(SalesDataTable[[#This Row],[Order Date]])</f>
        <v>2026</v>
      </c>
      <c r="R1879" s="2" t="str">
        <f>"Q"&amp;ROUNDUP(MONTH(SalesDataTable[[#This Row],[Order Date]])/3,0)</f>
        <v>Q3</v>
      </c>
      <c r="S1879" s="3">
        <f>MONTH(SalesDataTable[[#This Row],[Order Date]])</f>
        <v>9</v>
      </c>
      <c r="T1879" s="2" t="str">
        <f>TEXT(SalesDataTable[[#This Row],[Order Date]],"mmm")</f>
        <v>Sep</v>
      </c>
    </row>
    <row r="1880" spans="1:20" ht="15.75" x14ac:dyDescent="0.25">
      <c r="A1880" s="9" t="s">
        <v>881</v>
      </c>
      <c r="B1880" s="8">
        <v>46277</v>
      </c>
      <c r="C1880" s="7" t="s">
        <v>9</v>
      </c>
      <c r="D1880" s="7" t="s">
        <v>30</v>
      </c>
      <c r="E1880" s="7" t="s">
        <v>13</v>
      </c>
      <c r="F1880" s="7" t="s">
        <v>23</v>
      </c>
      <c r="G1880" s="7" t="s">
        <v>1</v>
      </c>
      <c r="H1880" s="7" t="s">
        <v>17</v>
      </c>
      <c r="I1880" s="3">
        <v>2</v>
      </c>
      <c r="J1880" s="5">
        <v>39.700000000000003</v>
      </c>
      <c r="K1880" s="6">
        <v>0</v>
      </c>
      <c r="L1880" s="5">
        <v>16.32</v>
      </c>
      <c r="M1880" s="5">
        <f>I1880*J1880*(1-K1880)</f>
        <v>79.400000000000006</v>
      </c>
      <c r="N1880" s="5">
        <f>I1880*L1880</f>
        <v>32.64</v>
      </c>
      <c r="O1880" s="5">
        <f>M1880-N1880</f>
        <v>46.760000000000005</v>
      </c>
      <c r="P1880" s="2">
        <f>IFERROR(O1880/M1880,0)</f>
        <v>0.58891687657430736</v>
      </c>
      <c r="Q1880" s="4">
        <f>YEAR(SalesDataTable[[#This Row],[Order Date]])</f>
        <v>2026</v>
      </c>
      <c r="R1880" s="2" t="str">
        <f>"Q"&amp;ROUNDUP(MONTH(SalesDataTable[[#This Row],[Order Date]])/3,0)</f>
        <v>Q3</v>
      </c>
      <c r="S1880" s="3">
        <f>MONTH(SalesDataTable[[#This Row],[Order Date]])</f>
        <v>9</v>
      </c>
      <c r="T1880" s="2" t="str">
        <f>TEXT(SalesDataTable[[#This Row],[Order Date]],"mmm")</f>
        <v>Sep</v>
      </c>
    </row>
    <row r="1881" spans="1:20" ht="15.75" x14ac:dyDescent="0.25">
      <c r="A1881" s="9" t="s">
        <v>880</v>
      </c>
      <c r="B1881" s="8">
        <v>46277</v>
      </c>
      <c r="C1881" s="7" t="s">
        <v>9</v>
      </c>
      <c r="D1881" s="7" t="s">
        <v>8</v>
      </c>
      <c r="E1881" s="7" t="s">
        <v>60</v>
      </c>
      <c r="F1881" s="7" t="s">
        <v>2</v>
      </c>
      <c r="G1881" s="7" t="s">
        <v>26</v>
      </c>
      <c r="H1881" s="7" t="s">
        <v>56</v>
      </c>
      <c r="I1881" s="3">
        <v>4</v>
      </c>
      <c r="J1881" s="5">
        <v>344.67</v>
      </c>
      <c r="K1881" s="6">
        <v>0.1</v>
      </c>
      <c r="L1881" s="5">
        <v>195.35</v>
      </c>
      <c r="M1881" s="5">
        <f>I1881*J1881*(1-K1881)</f>
        <v>1240.8120000000001</v>
      </c>
      <c r="N1881" s="5">
        <f>I1881*L1881</f>
        <v>781.4</v>
      </c>
      <c r="O1881" s="5">
        <f>M1881-N1881</f>
        <v>459.41200000000015</v>
      </c>
      <c r="P1881" s="2">
        <f>IFERROR(O1881/M1881,0)</f>
        <v>0.37025109363868186</v>
      </c>
      <c r="Q1881" s="4">
        <f>YEAR(SalesDataTable[[#This Row],[Order Date]])</f>
        <v>2026</v>
      </c>
      <c r="R1881" s="2" t="str">
        <f>"Q"&amp;ROUNDUP(MONTH(SalesDataTable[[#This Row],[Order Date]])/3,0)</f>
        <v>Q3</v>
      </c>
      <c r="S1881" s="3">
        <f>MONTH(SalesDataTable[[#This Row],[Order Date]])</f>
        <v>9</v>
      </c>
      <c r="T1881" s="2" t="str">
        <f>TEXT(SalesDataTable[[#This Row],[Order Date]],"mmm")</f>
        <v>Sep</v>
      </c>
    </row>
    <row r="1882" spans="1:20" ht="15.75" x14ac:dyDescent="0.25">
      <c r="A1882" s="9" t="s">
        <v>879</v>
      </c>
      <c r="B1882" s="8">
        <v>46277</v>
      </c>
      <c r="C1882" s="7" t="s">
        <v>42</v>
      </c>
      <c r="D1882" s="7" t="s">
        <v>95</v>
      </c>
      <c r="E1882" s="7" t="s">
        <v>3</v>
      </c>
      <c r="F1882" s="7" t="s">
        <v>23</v>
      </c>
      <c r="G1882" s="7" t="s">
        <v>1</v>
      </c>
      <c r="H1882" s="7" t="s">
        <v>11</v>
      </c>
      <c r="I1882" s="3">
        <v>1</v>
      </c>
      <c r="J1882" s="5">
        <v>80.39</v>
      </c>
      <c r="K1882" s="6">
        <v>0</v>
      </c>
      <c r="L1882" s="5">
        <v>42.85</v>
      </c>
      <c r="M1882" s="5">
        <f>I1882*J1882*(1-K1882)</f>
        <v>80.39</v>
      </c>
      <c r="N1882" s="5">
        <f>I1882*L1882</f>
        <v>42.85</v>
      </c>
      <c r="O1882" s="5">
        <f>M1882-N1882</f>
        <v>37.54</v>
      </c>
      <c r="P1882" s="2">
        <f>IFERROR(O1882/M1882,0)</f>
        <v>0.46697350416718497</v>
      </c>
      <c r="Q1882" s="4">
        <f>YEAR(SalesDataTable[[#This Row],[Order Date]])</f>
        <v>2026</v>
      </c>
      <c r="R1882" s="2" t="str">
        <f>"Q"&amp;ROUNDUP(MONTH(SalesDataTable[[#This Row],[Order Date]])/3,0)</f>
        <v>Q3</v>
      </c>
      <c r="S1882" s="3">
        <f>MONTH(SalesDataTable[[#This Row],[Order Date]])</f>
        <v>9</v>
      </c>
      <c r="T1882" s="2" t="str">
        <f>TEXT(SalesDataTable[[#This Row],[Order Date]],"mmm")</f>
        <v>Sep</v>
      </c>
    </row>
    <row r="1883" spans="1:20" ht="15.75" x14ac:dyDescent="0.25">
      <c r="A1883" s="9" t="s">
        <v>878</v>
      </c>
      <c r="B1883" s="8">
        <v>46278</v>
      </c>
      <c r="C1883" s="7" t="s">
        <v>5</v>
      </c>
      <c r="D1883" s="7" t="s">
        <v>114</v>
      </c>
      <c r="E1883" s="7" t="s">
        <v>13</v>
      </c>
      <c r="F1883" s="7" t="s">
        <v>23</v>
      </c>
      <c r="G1883" s="7" t="s">
        <v>22</v>
      </c>
      <c r="H1883" s="7" t="s">
        <v>37</v>
      </c>
      <c r="I1883" s="3">
        <v>1</v>
      </c>
      <c r="J1883" s="5">
        <v>143.66999999999999</v>
      </c>
      <c r="K1883" s="6">
        <v>0.1</v>
      </c>
      <c r="L1883" s="5">
        <v>79.89</v>
      </c>
      <c r="M1883" s="5">
        <f>I1883*J1883*(1-K1883)</f>
        <v>129.303</v>
      </c>
      <c r="N1883" s="5">
        <f>I1883*L1883</f>
        <v>79.89</v>
      </c>
      <c r="O1883" s="5">
        <f>M1883-N1883</f>
        <v>49.412999999999997</v>
      </c>
      <c r="P1883" s="2">
        <f>IFERROR(O1883/M1883,0)</f>
        <v>0.38214890605786406</v>
      </c>
      <c r="Q1883" s="4">
        <f>YEAR(SalesDataTable[[#This Row],[Order Date]])</f>
        <v>2026</v>
      </c>
      <c r="R1883" s="2" t="str">
        <f>"Q"&amp;ROUNDUP(MONTH(SalesDataTable[[#This Row],[Order Date]])/3,0)</f>
        <v>Q3</v>
      </c>
      <c r="S1883" s="3">
        <f>MONTH(SalesDataTable[[#This Row],[Order Date]])</f>
        <v>9</v>
      </c>
      <c r="T1883" s="2" t="str">
        <f>TEXT(SalesDataTable[[#This Row],[Order Date]],"mmm")</f>
        <v>Sep</v>
      </c>
    </row>
    <row r="1884" spans="1:20" ht="15.75" x14ac:dyDescent="0.25">
      <c r="A1884" s="9" t="s">
        <v>877</v>
      </c>
      <c r="B1884" s="8">
        <v>46278</v>
      </c>
      <c r="C1884" s="7" t="s">
        <v>9</v>
      </c>
      <c r="D1884" s="7" t="s">
        <v>8</v>
      </c>
      <c r="E1884" s="7" t="s">
        <v>13</v>
      </c>
      <c r="F1884" s="7" t="s">
        <v>23</v>
      </c>
      <c r="G1884" s="7" t="s">
        <v>29</v>
      </c>
      <c r="H1884" s="7" t="s">
        <v>28</v>
      </c>
      <c r="I1884" s="3">
        <v>1</v>
      </c>
      <c r="J1884" s="5">
        <v>35.86</v>
      </c>
      <c r="K1884" s="6">
        <v>0</v>
      </c>
      <c r="L1884" s="5">
        <v>13.33</v>
      </c>
      <c r="M1884" s="5">
        <f>I1884*J1884*(1-K1884)</f>
        <v>35.86</v>
      </c>
      <c r="N1884" s="5">
        <f>I1884*L1884</f>
        <v>13.33</v>
      </c>
      <c r="O1884" s="5">
        <f>M1884-N1884</f>
        <v>22.53</v>
      </c>
      <c r="P1884" s="2">
        <f>IFERROR(O1884/M1884,0)</f>
        <v>0.62827663134411604</v>
      </c>
      <c r="Q1884" s="4">
        <f>YEAR(SalesDataTable[[#This Row],[Order Date]])</f>
        <v>2026</v>
      </c>
      <c r="R1884" s="2" t="str">
        <f>"Q"&amp;ROUNDUP(MONTH(SalesDataTable[[#This Row],[Order Date]])/3,0)</f>
        <v>Q3</v>
      </c>
      <c r="S1884" s="3">
        <f>MONTH(SalesDataTable[[#This Row],[Order Date]])</f>
        <v>9</v>
      </c>
      <c r="T1884" s="2" t="str">
        <f>TEXT(SalesDataTable[[#This Row],[Order Date]],"mmm")</f>
        <v>Sep</v>
      </c>
    </row>
    <row r="1885" spans="1:20" ht="15.75" x14ac:dyDescent="0.25">
      <c r="A1885" s="9" t="s">
        <v>876</v>
      </c>
      <c r="B1885" s="8">
        <v>46278</v>
      </c>
      <c r="C1885" s="7" t="s">
        <v>9</v>
      </c>
      <c r="D1885" s="7" t="s">
        <v>47</v>
      </c>
      <c r="E1885" s="7" t="s">
        <v>13</v>
      </c>
      <c r="F1885" s="7" t="s">
        <v>23</v>
      </c>
      <c r="G1885" s="7" t="s">
        <v>29</v>
      </c>
      <c r="H1885" s="7" t="s">
        <v>72</v>
      </c>
      <c r="I1885" s="3">
        <v>3</v>
      </c>
      <c r="J1885" s="5">
        <v>130.28</v>
      </c>
      <c r="K1885" s="6">
        <v>0.1</v>
      </c>
      <c r="L1885" s="5">
        <v>65.33</v>
      </c>
      <c r="M1885" s="5">
        <f>I1885*J1885*(1-K1885)</f>
        <v>351.75600000000003</v>
      </c>
      <c r="N1885" s="5">
        <f>I1885*L1885</f>
        <v>195.99</v>
      </c>
      <c r="O1885" s="5">
        <f>M1885-N1885</f>
        <v>155.76600000000002</v>
      </c>
      <c r="P1885" s="2">
        <f>IFERROR(O1885/M1885,0)</f>
        <v>0.44282400300208102</v>
      </c>
      <c r="Q1885" s="4">
        <f>YEAR(SalesDataTable[[#This Row],[Order Date]])</f>
        <v>2026</v>
      </c>
      <c r="R1885" s="2" t="str">
        <f>"Q"&amp;ROUNDUP(MONTH(SalesDataTable[[#This Row],[Order Date]])/3,0)</f>
        <v>Q3</v>
      </c>
      <c r="S1885" s="3">
        <f>MONTH(SalesDataTable[[#This Row],[Order Date]])</f>
        <v>9</v>
      </c>
      <c r="T1885" s="2" t="str">
        <f>TEXT(SalesDataTable[[#This Row],[Order Date]],"mmm")</f>
        <v>Sep</v>
      </c>
    </row>
    <row r="1886" spans="1:20" ht="15.75" x14ac:dyDescent="0.25">
      <c r="A1886" s="9" t="s">
        <v>875</v>
      </c>
      <c r="B1886" s="8">
        <v>46278</v>
      </c>
      <c r="C1886" s="7" t="s">
        <v>9</v>
      </c>
      <c r="D1886" s="7" t="s">
        <v>30</v>
      </c>
      <c r="E1886" s="7" t="s">
        <v>18</v>
      </c>
      <c r="F1886" s="7" t="s">
        <v>23</v>
      </c>
      <c r="G1886" s="7" t="s">
        <v>22</v>
      </c>
      <c r="H1886" s="7" t="s">
        <v>92</v>
      </c>
      <c r="I1886" s="3">
        <v>1</v>
      </c>
      <c r="J1886" s="5">
        <v>157.88999999999999</v>
      </c>
      <c r="K1886" s="6">
        <v>0.1</v>
      </c>
      <c r="L1886" s="5">
        <v>78.209999999999994</v>
      </c>
      <c r="M1886" s="5">
        <f>I1886*J1886*(1-K1886)</f>
        <v>142.101</v>
      </c>
      <c r="N1886" s="5">
        <f>I1886*L1886</f>
        <v>78.209999999999994</v>
      </c>
      <c r="O1886" s="5">
        <f>M1886-N1886</f>
        <v>63.891000000000005</v>
      </c>
      <c r="P1886" s="2">
        <f>IFERROR(O1886/M1886,0)</f>
        <v>0.44961682183798851</v>
      </c>
      <c r="Q1886" s="4">
        <f>YEAR(SalesDataTable[[#This Row],[Order Date]])</f>
        <v>2026</v>
      </c>
      <c r="R1886" s="2" t="str">
        <f>"Q"&amp;ROUNDUP(MONTH(SalesDataTable[[#This Row],[Order Date]])/3,0)</f>
        <v>Q3</v>
      </c>
      <c r="S1886" s="3">
        <f>MONTH(SalesDataTable[[#This Row],[Order Date]])</f>
        <v>9</v>
      </c>
      <c r="T1886" s="2" t="str">
        <f>TEXT(SalesDataTable[[#This Row],[Order Date]],"mmm")</f>
        <v>Sep</v>
      </c>
    </row>
    <row r="1887" spans="1:20" ht="15.75" x14ac:dyDescent="0.25">
      <c r="A1887" s="9" t="s">
        <v>874</v>
      </c>
      <c r="B1887" s="8">
        <v>46278</v>
      </c>
      <c r="C1887" s="7" t="s">
        <v>15</v>
      </c>
      <c r="D1887" s="7" t="s">
        <v>61</v>
      </c>
      <c r="E1887" s="7" t="s">
        <v>3</v>
      </c>
      <c r="F1887" s="7" t="s">
        <v>2</v>
      </c>
      <c r="G1887" s="7" t="s">
        <v>34</v>
      </c>
      <c r="H1887" s="7" t="s">
        <v>83</v>
      </c>
      <c r="I1887" s="3">
        <v>2</v>
      </c>
      <c r="J1887" s="5">
        <v>40.83</v>
      </c>
      <c r="K1887" s="6">
        <v>0</v>
      </c>
      <c r="L1887" s="5">
        <v>14.56</v>
      </c>
      <c r="M1887" s="5">
        <f>I1887*J1887*(1-K1887)</f>
        <v>81.66</v>
      </c>
      <c r="N1887" s="5">
        <f>I1887*L1887</f>
        <v>29.12</v>
      </c>
      <c r="O1887" s="5">
        <f>M1887-N1887</f>
        <v>52.539999999999992</v>
      </c>
      <c r="P1887" s="2">
        <f>IFERROR(O1887/M1887,0)</f>
        <v>0.64339946118050451</v>
      </c>
      <c r="Q1887" s="4">
        <f>YEAR(SalesDataTable[[#This Row],[Order Date]])</f>
        <v>2026</v>
      </c>
      <c r="R1887" s="2" t="str">
        <f>"Q"&amp;ROUNDUP(MONTH(SalesDataTable[[#This Row],[Order Date]])/3,0)</f>
        <v>Q3</v>
      </c>
      <c r="S1887" s="3">
        <f>MONTH(SalesDataTable[[#This Row],[Order Date]])</f>
        <v>9</v>
      </c>
      <c r="T1887" s="2" t="str">
        <f>TEXT(SalesDataTable[[#This Row],[Order Date]],"mmm")</f>
        <v>Sep</v>
      </c>
    </row>
    <row r="1888" spans="1:20" ht="15.75" x14ac:dyDescent="0.25">
      <c r="A1888" s="9" t="s">
        <v>873</v>
      </c>
      <c r="B1888" s="8">
        <v>46278</v>
      </c>
      <c r="C1888" s="7" t="s">
        <v>5</v>
      </c>
      <c r="D1888" s="7" t="s">
        <v>76</v>
      </c>
      <c r="E1888" s="7" t="s">
        <v>13</v>
      </c>
      <c r="F1888" s="7" t="s">
        <v>2</v>
      </c>
      <c r="G1888" s="7" t="s">
        <v>34</v>
      </c>
      <c r="H1888" s="7" t="s">
        <v>74</v>
      </c>
      <c r="I1888" s="3">
        <v>2</v>
      </c>
      <c r="J1888" s="5">
        <v>37.119999999999997</v>
      </c>
      <c r="K1888" s="6">
        <v>0</v>
      </c>
      <c r="L1888" s="5">
        <v>14.26</v>
      </c>
      <c r="M1888" s="5">
        <f>I1888*J1888*(1-K1888)</f>
        <v>74.239999999999995</v>
      </c>
      <c r="N1888" s="5">
        <f>I1888*L1888</f>
        <v>28.52</v>
      </c>
      <c r="O1888" s="5">
        <f>M1888-N1888</f>
        <v>45.72</v>
      </c>
      <c r="P1888" s="2">
        <f>IFERROR(O1888/M1888,0)</f>
        <v>0.61584051724137934</v>
      </c>
      <c r="Q1888" s="4">
        <f>YEAR(SalesDataTable[[#This Row],[Order Date]])</f>
        <v>2026</v>
      </c>
      <c r="R1888" s="2" t="str">
        <f>"Q"&amp;ROUNDUP(MONTH(SalesDataTable[[#This Row],[Order Date]])/3,0)</f>
        <v>Q3</v>
      </c>
      <c r="S1888" s="3">
        <f>MONTH(SalesDataTable[[#This Row],[Order Date]])</f>
        <v>9</v>
      </c>
      <c r="T1888" s="2" t="str">
        <f>TEXT(SalesDataTable[[#This Row],[Order Date]],"mmm")</f>
        <v>Sep</v>
      </c>
    </row>
    <row r="1889" spans="1:20" ht="15.75" x14ac:dyDescent="0.25">
      <c r="A1889" s="9" t="s">
        <v>872</v>
      </c>
      <c r="B1889" s="8">
        <v>46278</v>
      </c>
      <c r="C1889" s="7" t="s">
        <v>15</v>
      </c>
      <c r="D1889" s="7" t="s">
        <v>61</v>
      </c>
      <c r="E1889" s="7" t="s">
        <v>3</v>
      </c>
      <c r="F1889" s="7" t="s">
        <v>23</v>
      </c>
      <c r="G1889" s="7" t="s">
        <v>26</v>
      </c>
      <c r="H1889" s="7" t="s">
        <v>50</v>
      </c>
      <c r="I1889" s="3">
        <v>2</v>
      </c>
      <c r="J1889" s="5">
        <v>124.04</v>
      </c>
      <c r="K1889" s="6">
        <v>0.05</v>
      </c>
      <c r="L1889" s="5">
        <v>59.29</v>
      </c>
      <c r="M1889" s="5">
        <f>I1889*J1889*(1-K1889)</f>
        <v>235.67599999999999</v>
      </c>
      <c r="N1889" s="5">
        <f>I1889*L1889</f>
        <v>118.58</v>
      </c>
      <c r="O1889" s="5">
        <f>M1889-N1889</f>
        <v>117.09599999999999</v>
      </c>
      <c r="P1889" s="2">
        <f>IFERROR(O1889/M1889,0)</f>
        <v>0.49685160983723414</v>
      </c>
      <c r="Q1889" s="4">
        <f>YEAR(SalesDataTable[[#This Row],[Order Date]])</f>
        <v>2026</v>
      </c>
      <c r="R1889" s="2" t="str">
        <f>"Q"&amp;ROUNDUP(MONTH(SalesDataTable[[#This Row],[Order Date]])/3,0)</f>
        <v>Q3</v>
      </c>
      <c r="S1889" s="3">
        <f>MONTH(SalesDataTable[[#This Row],[Order Date]])</f>
        <v>9</v>
      </c>
      <c r="T1889" s="2" t="str">
        <f>TEXT(SalesDataTable[[#This Row],[Order Date]],"mmm")</f>
        <v>Sep</v>
      </c>
    </row>
    <row r="1890" spans="1:20" ht="15.75" x14ac:dyDescent="0.25">
      <c r="A1890" s="9" t="s">
        <v>871</v>
      </c>
      <c r="B1890" s="8">
        <v>46278</v>
      </c>
      <c r="C1890" s="7" t="s">
        <v>9</v>
      </c>
      <c r="D1890" s="7" t="s">
        <v>8</v>
      </c>
      <c r="E1890" s="7" t="s">
        <v>3</v>
      </c>
      <c r="F1890" s="7" t="s">
        <v>23</v>
      </c>
      <c r="G1890" s="7" t="s">
        <v>22</v>
      </c>
      <c r="H1890" s="7" t="s">
        <v>37</v>
      </c>
      <c r="I1890" s="3">
        <v>1</v>
      </c>
      <c r="J1890" s="5">
        <v>142.36000000000001</v>
      </c>
      <c r="K1890" s="6">
        <v>0</v>
      </c>
      <c r="L1890" s="5">
        <v>78.3</v>
      </c>
      <c r="M1890" s="5">
        <f>I1890*J1890*(1-K1890)</f>
        <v>142.36000000000001</v>
      </c>
      <c r="N1890" s="5">
        <f>I1890*L1890</f>
        <v>78.3</v>
      </c>
      <c r="O1890" s="5">
        <f>M1890-N1890</f>
        <v>64.060000000000016</v>
      </c>
      <c r="P1890" s="2">
        <f>IFERROR(O1890/M1890,0)</f>
        <v>0.44998595110986239</v>
      </c>
      <c r="Q1890" s="4">
        <f>YEAR(SalesDataTable[[#This Row],[Order Date]])</f>
        <v>2026</v>
      </c>
      <c r="R1890" s="2" t="str">
        <f>"Q"&amp;ROUNDUP(MONTH(SalesDataTable[[#This Row],[Order Date]])/3,0)</f>
        <v>Q3</v>
      </c>
      <c r="S1890" s="3">
        <f>MONTH(SalesDataTable[[#This Row],[Order Date]])</f>
        <v>9</v>
      </c>
      <c r="T1890" s="2" t="str">
        <f>TEXT(SalesDataTable[[#This Row],[Order Date]],"mmm")</f>
        <v>Sep</v>
      </c>
    </row>
    <row r="1891" spans="1:20" ht="15.75" x14ac:dyDescent="0.25">
      <c r="A1891" s="9" t="s">
        <v>870</v>
      </c>
      <c r="B1891" s="8">
        <v>46278</v>
      </c>
      <c r="C1891" s="7" t="s">
        <v>9</v>
      </c>
      <c r="D1891" s="7" t="s">
        <v>8</v>
      </c>
      <c r="E1891" s="7" t="s">
        <v>60</v>
      </c>
      <c r="F1891" s="7" t="s">
        <v>12</v>
      </c>
      <c r="G1891" s="7" t="s">
        <v>1</v>
      </c>
      <c r="H1891" s="7" t="s">
        <v>7</v>
      </c>
      <c r="I1891" s="3">
        <v>6</v>
      </c>
      <c r="J1891" s="5">
        <v>104.11</v>
      </c>
      <c r="K1891" s="6">
        <v>0.1</v>
      </c>
      <c r="L1891" s="5">
        <v>49</v>
      </c>
      <c r="M1891" s="5">
        <f>I1891*J1891*(1-K1891)</f>
        <v>562.19399999999996</v>
      </c>
      <c r="N1891" s="5">
        <f>I1891*L1891</f>
        <v>294</v>
      </c>
      <c r="O1891" s="5">
        <f>M1891-N1891</f>
        <v>268.19399999999996</v>
      </c>
      <c r="P1891" s="2">
        <f>IFERROR(O1891/M1891,0)</f>
        <v>0.47704884790659446</v>
      </c>
      <c r="Q1891" s="4">
        <f>YEAR(SalesDataTable[[#This Row],[Order Date]])</f>
        <v>2026</v>
      </c>
      <c r="R1891" s="2" t="str">
        <f>"Q"&amp;ROUNDUP(MONTH(SalesDataTable[[#This Row],[Order Date]])/3,0)</f>
        <v>Q3</v>
      </c>
      <c r="S1891" s="3">
        <f>MONTH(SalesDataTable[[#This Row],[Order Date]])</f>
        <v>9</v>
      </c>
      <c r="T1891" s="2" t="str">
        <f>TEXT(SalesDataTable[[#This Row],[Order Date]],"mmm")</f>
        <v>Sep</v>
      </c>
    </row>
    <row r="1892" spans="1:20" ht="15.75" x14ac:dyDescent="0.25">
      <c r="A1892" s="9" t="s">
        <v>869</v>
      </c>
      <c r="B1892" s="8">
        <v>46278</v>
      </c>
      <c r="C1892" s="7" t="s">
        <v>15</v>
      </c>
      <c r="D1892" s="7" t="s">
        <v>61</v>
      </c>
      <c r="E1892" s="7" t="s">
        <v>3</v>
      </c>
      <c r="F1892" s="7" t="s">
        <v>12</v>
      </c>
      <c r="G1892" s="7" t="s">
        <v>26</v>
      </c>
      <c r="H1892" s="7" t="s">
        <v>56</v>
      </c>
      <c r="I1892" s="3">
        <v>1</v>
      </c>
      <c r="J1892" s="5">
        <v>335.02</v>
      </c>
      <c r="K1892" s="6">
        <v>0.05</v>
      </c>
      <c r="L1892" s="5">
        <v>198.44</v>
      </c>
      <c r="M1892" s="5">
        <f>I1892*J1892*(1-K1892)</f>
        <v>318.26899999999995</v>
      </c>
      <c r="N1892" s="5">
        <f>I1892*L1892</f>
        <v>198.44</v>
      </c>
      <c r="O1892" s="5">
        <f>M1892-N1892</f>
        <v>119.82899999999995</v>
      </c>
      <c r="P1892" s="2">
        <f>IFERROR(O1892/M1892,0)</f>
        <v>0.3765022669502841</v>
      </c>
      <c r="Q1892" s="4">
        <f>YEAR(SalesDataTable[[#This Row],[Order Date]])</f>
        <v>2026</v>
      </c>
      <c r="R1892" s="2" t="str">
        <f>"Q"&amp;ROUNDUP(MONTH(SalesDataTable[[#This Row],[Order Date]])/3,0)</f>
        <v>Q3</v>
      </c>
      <c r="S1892" s="3">
        <f>MONTH(SalesDataTable[[#This Row],[Order Date]])</f>
        <v>9</v>
      </c>
      <c r="T1892" s="2" t="str">
        <f>TEXT(SalesDataTable[[#This Row],[Order Date]],"mmm")</f>
        <v>Sep</v>
      </c>
    </row>
    <row r="1893" spans="1:20" ht="15.75" x14ac:dyDescent="0.25">
      <c r="A1893" s="9" t="s">
        <v>868</v>
      </c>
      <c r="B1893" s="8">
        <v>46279</v>
      </c>
      <c r="C1893" s="7" t="s">
        <v>9</v>
      </c>
      <c r="D1893" s="7" t="s">
        <v>8</v>
      </c>
      <c r="E1893" s="7" t="s">
        <v>3</v>
      </c>
      <c r="F1893" s="7" t="s">
        <v>23</v>
      </c>
      <c r="G1893" s="7" t="s">
        <v>1</v>
      </c>
      <c r="H1893" s="7" t="s">
        <v>0</v>
      </c>
      <c r="I1893" s="3">
        <v>2</v>
      </c>
      <c r="J1893" s="5">
        <v>49.69</v>
      </c>
      <c r="K1893" s="6">
        <v>0.05</v>
      </c>
      <c r="L1893" s="5">
        <v>22.55</v>
      </c>
      <c r="M1893" s="5">
        <f>I1893*J1893*(1-K1893)</f>
        <v>94.410999999999987</v>
      </c>
      <c r="N1893" s="5">
        <f>I1893*L1893</f>
        <v>45.1</v>
      </c>
      <c r="O1893" s="5">
        <f>M1893-N1893</f>
        <v>49.310999999999986</v>
      </c>
      <c r="P1893" s="2">
        <f>IFERROR(O1893/M1893,0)</f>
        <v>0.52230142674052804</v>
      </c>
      <c r="Q1893" s="4">
        <f>YEAR(SalesDataTable[[#This Row],[Order Date]])</f>
        <v>2026</v>
      </c>
      <c r="R1893" s="2" t="str">
        <f>"Q"&amp;ROUNDUP(MONTH(SalesDataTable[[#This Row],[Order Date]])/3,0)</f>
        <v>Q3</v>
      </c>
      <c r="S1893" s="3">
        <f>MONTH(SalesDataTable[[#This Row],[Order Date]])</f>
        <v>9</v>
      </c>
      <c r="T1893" s="2" t="str">
        <f>TEXT(SalesDataTable[[#This Row],[Order Date]],"mmm")</f>
        <v>Sep</v>
      </c>
    </row>
    <row r="1894" spans="1:20" ht="15.75" x14ac:dyDescent="0.25">
      <c r="A1894" s="9" t="s">
        <v>867</v>
      </c>
      <c r="B1894" s="8">
        <v>46279</v>
      </c>
      <c r="C1894" s="7" t="s">
        <v>5</v>
      </c>
      <c r="D1894" s="7" t="s">
        <v>69</v>
      </c>
      <c r="E1894" s="7" t="s">
        <v>3</v>
      </c>
      <c r="F1894" s="7" t="s">
        <v>23</v>
      </c>
      <c r="G1894" s="7" t="s">
        <v>1</v>
      </c>
      <c r="H1894" s="7" t="s">
        <v>0</v>
      </c>
      <c r="I1894" s="3">
        <v>4</v>
      </c>
      <c r="J1894" s="5">
        <v>50.5</v>
      </c>
      <c r="K1894" s="6">
        <v>0</v>
      </c>
      <c r="L1894" s="5">
        <v>23.02</v>
      </c>
      <c r="M1894" s="5">
        <f>I1894*J1894*(1-K1894)</f>
        <v>202</v>
      </c>
      <c r="N1894" s="5">
        <f>I1894*L1894</f>
        <v>92.08</v>
      </c>
      <c r="O1894" s="5">
        <f>M1894-N1894</f>
        <v>109.92</v>
      </c>
      <c r="P1894" s="2">
        <f>IFERROR(O1894/M1894,0)</f>
        <v>0.5441584158415842</v>
      </c>
      <c r="Q1894" s="4">
        <f>YEAR(SalesDataTable[[#This Row],[Order Date]])</f>
        <v>2026</v>
      </c>
      <c r="R1894" s="2" t="str">
        <f>"Q"&amp;ROUNDUP(MONTH(SalesDataTable[[#This Row],[Order Date]])/3,0)</f>
        <v>Q3</v>
      </c>
      <c r="S1894" s="3">
        <f>MONTH(SalesDataTable[[#This Row],[Order Date]])</f>
        <v>9</v>
      </c>
      <c r="T1894" s="2" t="str">
        <f>TEXT(SalesDataTable[[#This Row],[Order Date]],"mmm")</f>
        <v>Sep</v>
      </c>
    </row>
    <row r="1895" spans="1:20" ht="15.75" x14ac:dyDescent="0.25">
      <c r="A1895" s="9" t="s">
        <v>866</v>
      </c>
      <c r="B1895" s="8">
        <v>46279</v>
      </c>
      <c r="C1895" s="7" t="s">
        <v>15</v>
      </c>
      <c r="D1895" s="7" t="s">
        <v>51</v>
      </c>
      <c r="E1895" s="7" t="s">
        <v>13</v>
      </c>
      <c r="F1895" s="7" t="s">
        <v>23</v>
      </c>
      <c r="G1895" s="7" t="s">
        <v>29</v>
      </c>
      <c r="H1895" s="7" t="s">
        <v>39</v>
      </c>
      <c r="I1895" s="3">
        <v>1</v>
      </c>
      <c r="J1895" s="5">
        <v>47.55</v>
      </c>
      <c r="K1895" s="6">
        <v>0.05</v>
      </c>
      <c r="L1895" s="5">
        <v>18.350000000000001</v>
      </c>
      <c r="M1895" s="5">
        <f>I1895*J1895*(1-K1895)</f>
        <v>45.172499999999992</v>
      </c>
      <c r="N1895" s="5">
        <f>I1895*L1895</f>
        <v>18.350000000000001</v>
      </c>
      <c r="O1895" s="5">
        <f>M1895-N1895</f>
        <v>26.822499999999991</v>
      </c>
      <c r="P1895" s="2">
        <f>IFERROR(O1895/M1895,0)</f>
        <v>0.5937794011843488</v>
      </c>
      <c r="Q1895" s="4">
        <f>YEAR(SalesDataTable[[#This Row],[Order Date]])</f>
        <v>2026</v>
      </c>
      <c r="R1895" s="2" t="str">
        <f>"Q"&amp;ROUNDUP(MONTH(SalesDataTable[[#This Row],[Order Date]])/3,0)</f>
        <v>Q3</v>
      </c>
      <c r="S1895" s="3">
        <f>MONTH(SalesDataTable[[#This Row],[Order Date]])</f>
        <v>9</v>
      </c>
      <c r="T1895" s="2" t="str">
        <f>TEXT(SalesDataTable[[#This Row],[Order Date]],"mmm")</f>
        <v>Sep</v>
      </c>
    </row>
    <row r="1896" spans="1:20" ht="15.75" x14ac:dyDescent="0.25">
      <c r="A1896" s="9" t="s">
        <v>865</v>
      </c>
      <c r="B1896" s="8">
        <v>46279</v>
      </c>
      <c r="C1896" s="7" t="s">
        <v>15</v>
      </c>
      <c r="D1896" s="7" t="s">
        <v>14</v>
      </c>
      <c r="E1896" s="7" t="s">
        <v>3</v>
      </c>
      <c r="F1896" s="7" t="s">
        <v>2</v>
      </c>
      <c r="G1896" s="7" t="s">
        <v>29</v>
      </c>
      <c r="H1896" s="7" t="s">
        <v>39</v>
      </c>
      <c r="I1896" s="3">
        <v>6</v>
      </c>
      <c r="J1896" s="5">
        <v>46.16</v>
      </c>
      <c r="K1896" s="6">
        <v>0.1</v>
      </c>
      <c r="L1896" s="5">
        <v>18.39</v>
      </c>
      <c r="M1896" s="5">
        <f>I1896*J1896*(1-K1896)</f>
        <v>249.26399999999998</v>
      </c>
      <c r="N1896" s="5">
        <f>I1896*L1896</f>
        <v>110.34</v>
      </c>
      <c r="O1896" s="5">
        <f>M1896-N1896</f>
        <v>138.92399999999998</v>
      </c>
      <c r="P1896" s="2">
        <f>IFERROR(O1896/M1896,0)</f>
        <v>0.55733679953783932</v>
      </c>
      <c r="Q1896" s="4">
        <f>YEAR(SalesDataTable[[#This Row],[Order Date]])</f>
        <v>2026</v>
      </c>
      <c r="R1896" s="2" t="str">
        <f>"Q"&amp;ROUNDUP(MONTH(SalesDataTable[[#This Row],[Order Date]])/3,0)</f>
        <v>Q3</v>
      </c>
      <c r="S1896" s="3">
        <f>MONTH(SalesDataTable[[#This Row],[Order Date]])</f>
        <v>9</v>
      </c>
      <c r="T1896" s="2" t="str">
        <f>TEXT(SalesDataTable[[#This Row],[Order Date]],"mmm")</f>
        <v>Sep</v>
      </c>
    </row>
    <row r="1897" spans="1:20" ht="15.75" x14ac:dyDescent="0.25">
      <c r="A1897" s="9" t="s">
        <v>864</v>
      </c>
      <c r="B1897" s="8">
        <v>46280</v>
      </c>
      <c r="C1897" s="7" t="s">
        <v>42</v>
      </c>
      <c r="D1897" s="7" t="s">
        <v>41</v>
      </c>
      <c r="E1897" s="7" t="s">
        <v>13</v>
      </c>
      <c r="F1897" s="7" t="s">
        <v>23</v>
      </c>
      <c r="G1897" s="7" t="s">
        <v>29</v>
      </c>
      <c r="H1897" s="7" t="s">
        <v>72</v>
      </c>
      <c r="I1897" s="3">
        <v>2</v>
      </c>
      <c r="J1897" s="5">
        <v>135.79</v>
      </c>
      <c r="K1897" s="6">
        <v>0.05</v>
      </c>
      <c r="L1897" s="5">
        <v>66.53</v>
      </c>
      <c r="M1897" s="5">
        <f>I1897*J1897*(1-K1897)</f>
        <v>258.00099999999998</v>
      </c>
      <c r="N1897" s="5">
        <f>I1897*L1897</f>
        <v>133.06</v>
      </c>
      <c r="O1897" s="5">
        <f>M1897-N1897</f>
        <v>124.94099999999997</v>
      </c>
      <c r="P1897" s="2">
        <f>IFERROR(O1897/M1897,0)</f>
        <v>0.48426556486215167</v>
      </c>
      <c r="Q1897" s="4">
        <f>YEAR(SalesDataTable[[#This Row],[Order Date]])</f>
        <v>2026</v>
      </c>
      <c r="R1897" s="2" t="str">
        <f>"Q"&amp;ROUNDUP(MONTH(SalesDataTable[[#This Row],[Order Date]])/3,0)</f>
        <v>Q3</v>
      </c>
      <c r="S1897" s="3">
        <f>MONTH(SalesDataTable[[#This Row],[Order Date]])</f>
        <v>9</v>
      </c>
      <c r="T1897" s="2" t="str">
        <f>TEXT(SalesDataTable[[#This Row],[Order Date]],"mmm")</f>
        <v>Sep</v>
      </c>
    </row>
    <row r="1898" spans="1:20" ht="15.75" x14ac:dyDescent="0.25">
      <c r="A1898" s="9" t="s">
        <v>863</v>
      </c>
      <c r="B1898" s="8">
        <v>46280</v>
      </c>
      <c r="C1898" s="7" t="s">
        <v>42</v>
      </c>
      <c r="D1898" s="7" t="s">
        <v>41</v>
      </c>
      <c r="E1898" s="7" t="s">
        <v>3</v>
      </c>
      <c r="F1898" s="7" t="s">
        <v>23</v>
      </c>
      <c r="G1898" s="7" t="s">
        <v>22</v>
      </c>
      <c r="H1898" s="7" t="s">
        <v>37</v>
      </c>
      <c r="I1898" s="3">
        <v>2</v>
      </c>
      <c r="J1898" s="5">
        <v>141.91999999999999</v>
      </c>
      <c r="K1898" s="6">
        <v>0</v>
      </c>
      <c r="L1898" s="5">
        <v>79.900000000000006</v>
      </c>
      <c r="M1898" s="5">
        <f>I1898*J1898*(1-K1898)</f>
        <v>283.83999999999997</v>
      </c>
      <c r="N1898" s="5">
        <f>I1898*L1898</f>
        <v>159.80000000000001</v>
      </c>
      <c r="O1898" s="5">
        <f>M1898-N1898</f>
        <v>124.03999999999996</v>
      </c>
      <c r="P1898" s="2">
        <f>IFERROR(O1898/M1898,0)</f>
        <v>0.43700676437429531</v>
      </c>
      <c r="Q1898" s="4">
        <f>YEAR(SalesDataTable[[#This Row],[Order Date]])</f>
        <v>2026</v>
      </c>
      <c r="R1898" s="2" t="str">
        <f>"Q"&amp;ROUNDUP(MONTH(SalesDataTable[[#This Row],[Order Date]])/3,0)</f>
        <v>Q3</v>
      </c>
      <c r="S1898" s="3">
        <f>MONTH(SalesDataTable[[#This Row],[Order Date]])</f>
        <v>9</v>
      </c>
      <c r="T1898" s="2" t="str">
        <f>TEXT(SalesDataTable[[#This Row],[Order Date]],"mmm")</f>
        <v>Sep</v>
      </c>
    </row>
    <row r="1899" spans="1:20" ht="15.75" x14ac:dyDescent="0.25">
      <c r="A1899" s="9" t="s">
        <v>862</v>
      </c>
      <c r="B1899" s="8">
        <v>46280</v>
      </c>
      <c r="C1899" s="7" t="s">
        <v>15</v>
      </c>
      <c r="D1899" s="7" t="s">
        <v>51</v>
      </c>
      <c r="E1899" s="7" t="s">
        <v>18</v>
      </c>
      <c r="F1899" s="7" t="s">
        <v>12</v>
      </c>
      <c r="G1899" s="7" t="s">
        <v>22</v>
      </c>
      <c r="H1899" s="7" t="s">
        <v>37</v>
      </c>
      <c r="I1899" s="3">
        <v>1</v>
      </c>
      <c r="J1899" s="5">
        <v>146.41</v>
      </c>
      <c r="K1899" s="6">
        <v>0.15</v>
      </c>
      <c r="L1899" s="5">
        <v>80.87</v>
      </c>
      <c r="M1899" s="5">
        <f>I1899*J1899*(1-K1899)</f>
        <v>124.4485</v>
      </c>
      <c r="N1899" s="5">
        <f>I1899*L1899</f>
        <v>80.87</v>
      </c>
      <c r="O1899" s="5">
        <f>M1899-N1899</f>
        <v>43.578499999999991</v>
      </c>
      <c r="P1899" s="2">
        <f>IFERROR(O1899/M1899,0)</f>
        <v>0.35017296311325563</v>
      </c>
      <c r="Q1899" s="4">
        <f>YEAR(SalesDataTable[[#This Row],[Order Date]])</f>
        <v>2026</v>
      </c>
      <c r="R1899" s="2" t="str">
        <f>"Q"&amp;ROUNDUP(MONTH(SalesDataTable[[#This Row],[Order Date]])/3,0)</f>
        <v>Q3</v>
      </c>
      <c r="S1899" s="3">
        <f>MONTH(SalesDataTable[[#This Row],[Order Date]])</f>
        <v>9</v>
      </c>
      <c r="T1899" s="2" t="str">
        <f>TEXT(SalesDataTable[[#This Row],[Order Date]],"mmm")</f>
        <v>Sep</v>
      </c>
    </row>
    <row r="1900" spans="1:20" ht="15.75" x14ac:dyDescent="0.25">
      <c r="A1900" s="9" t="s">
        <v>861</v>
      </c>
      <c r="B1900" s="8">
        <v>46280</v>
      </c>
      <c r="C1900" s="7" t="s">
        <v>9</v>
      </c>
      <c r="D1900" s="7" t="s">
        <v>79</v>
      </c>
      <c r="E1900" s="7" t="s">
        <v>18</v>
      </c>
      <c r="F1900" s="7" t="s">
        <v>2</v>
      </c>
      <c r="G1900" s="7" t="s">
        <v>1</v>
      </c>
      <c r="H1900" s="7" t="s">
        <v>17</v>
      </c>
      <c r="I1900" s="3">
        <v>5</v>
      </c>
      <c r="J1900" s="5">
        <v>40.17</v>
      </c>
      <c r="K1900" s="6">
        <v>0</v>
      </c>
      <c r="L1900" s="5">
        <v>16.27</v>
      </c>
      <c r="M1900" s="5">
        <f>I1900*J1900*(1-K1900)</f>
        <v>200.85000000000002</v>
      </c>
      <c r="N1900" s="5">
        <f>I1900*L1900</f>
        <v>81.349999999999994</v>
      </c>
      <c r="O1900" s="5">
        <f>M1900-N1900</f>
        <v>119.50000000000003</v>
      </c>
      <c r="P1900" s="2">
        <f>IFERROR(O1900/M1900,0)</f>
        <v>0.59497137167040082</v>
      </c>
      <c r="Q1900" s="4">
        <f>YEAR(SalesDataTable[[#This Row],[Order Date]])</f>
        <v>2026</v>
      </c>
      <c r="R1900" s="2" t="str">
        <f>"Q"&amp;ROUNDUP(MONTH(SalesDataTable[[#This Row],[Order Date]])/3,0)</f>
        <v>Q3</v>
      </c>
      <c r="S1900" s="3">
        <f>MONTH(SalesDataTable[[#This Row],[Order Date]])</f>
        <v>9</v>
      </c>
      <c r="T1900" s="2" t="str">
        <f>TEXT(SalesDataTable[[#This Row],[Order Date]],"mmm")</f>
        <v>Sep</v>
      </c>
    </row>
    <row r="1901" spans="1:20" ht="15.75" x14ac:dyDescent="0.25">
      <c r="A1901" s="9" t="s">
        <v>860</v>
      </c>
      <c r="B1901" s="8">
        <v>46280</v>
      </c>
      <c r="C1901" s="7" t="s">
        <v>5</v>
      </c>
      <c r="D1901" s="7" t="s">
        <v>66</v>
      </c>
      <c r="E1901" s="7" t="s">
        <v>3</v>
      </c>
      <c r="F1901" s="7" t="s">
        <v>23</v>
      </c>
      <c r="G1901" s="7" t="s">
        <v>22</v>
      </c>
      <c r="H1901" s="7" t="s">
        <v>44</v>
      </c>
      <c r="I1901" s="3">
        <v>2</v>
      </c>
      <c r="J1901" s="5">
        <v>91.6</v>
      </c>
      <c r="K1901" s="6">
        <v>0</v>
      </c>
      <c r="L1901" s="5">
        <v>46.54</v>
      </c>
      <c r="M1901" s="5">
        <f>I1901*J1901*(1-K1901)</f>
        <v>183.2</v>
      </c>
      <c r="N1901" s="5">
        <f>I1901*L1901</f>
        <v>93.08</v>
      </c>
      <c r="O1901" s="5">
        <f>M1901-N1901</f>
        <v>90.11999999999999</v>
      </c>
      <c r="P1901" s="2">
        <f>IFERROR(O1901/M1901,0)</f>
        <v>0.49192139737991264</v>
      </c>
      <c r="Q1901" s="4">
        <f>YEAR(SalesDataTable[[#This Row],[Order Date]])</f>
        <v>2026</v>
      </c>
      <c r="R1901" s="2" t="str">
        <f>"Q"&amp;ROUNDUP(MONTH(SalesDataTable[[#This Row],[Order Date]])/3,0)</f>
        <v>Q3</v>
      </c>
      <c r="S1901" s="3">
        <f>MONTH(SalesDataTable[[#This Row],[Order Date]])</f>
        <v>9</v>
      </c>
      <c r="T1901" s="2" t="str">
        <f>TEXT(SalesDataTable[[#This Row],[Order Date]],"mmm")</f>
        <v>Sep</v>
      </c>
    </row>
    <row r="1902" spans="1:20" ht="15.75" x14ac:dyDescent="0.25">
      <c r="A1902" s="9" t="s">
        <v>859</v>
      </c>
      <c r="B1902" s="8">
        <v>46280</v>
      </c>
      <c r="C1902" s="7" t="s">
        <v>5</v>
      </c>
      <c r="D1902" s="7" t="s">
        <v>66</v>
      </c>
      <c r="E1902" s="7" t="s">
        <v>3</v>
      </c>
      <c r="F1902" s="7" t="s">
        <v>2</v>
      </c>
      <c r="G1902" s="7" t="s">
        <v>34</v>
      </c>
      <c r="H1902" s="7" t="s">
        <v>121</v>
      </c>
      <c r="I1902" s="3">
        <v>4</v>
      </c>
      <c r="J1902" s="5">
        <v>121.47</v>
      </c>
      <c r="K1902" s="6">
        <v>0.05</v>
      </c>
      <c r="L1902" s="5">
        <v>67.650000000000006</v>
      </c>
      <c r="M1902" s="5">
        <f>I1902*J1902*(1-K1902)</f>
        <v>461.58599999999996</v>
      </c>
      <c r="N1902" s="5">
        <f>I1902*L1902</f>
        <v>270.60000000000002</v>
      </c>
      <c r="O1902" s="5">
        <f>M1902-N1902</f>
        <v>190.98599999999993</v>
      </c>
      <c r="P1902" s="2">
        <f>IFERROR(O1902/M1902,0)</f>
        <v>0.41376038268058379</v>
      </c>
      <c r="Q1902" s="4">
        <f>YEAR(SalesDataTable[[#This Row],[Order Date]])</f>
        <v>2026</v>
      </c>
      <c r="R1902" s="2" t="str">
        <f>"Q"&amp;ROUNDUP(MONTH(SalesDataTable[[#This Row],[Order Date]])/3,0)</f>
        <v>Q3</v>
      </c>
      <c r="S1902" s="3">
        <f>MONTH(SalesDataTable[[#This Row],[Order Date]])</f>
        <v>9</v>
      </c>
      <c r="T1902" s="2" t="str">
        <f>TEXT(SalesDataTable[[#This Row],[Order Date]],"mmm")</f>
        <v>Sep</v>
      </c>
    </row>
    <row r="1903" spans="1:20" ht="15.75" x14ac:dyDescent="0.25">
      <c r="A1903" s="9" t="s">
        <v>858</v>
      </c>
      <c r="B1903" s="8">
        <v>46280</v>
      </c>
      <c r="C1903" s="7" t="s">
        <v>9</v>
      </c>
      <c r="D1903" s="7" t="s">
        <v>8</v>
      </c>
      <c r="E1903" s="7" t="s">
        <v>18</v>
      </c>
      <c r="F1903" s="7" t="s">
        <v>2</v>
      </c>
      <c r="G1903" s="7" t="s">
        <v>26</v>
      </c>
      <c r="H1903" s="7" t="s">
        <v>50</v>
      </c>
      <c r="I1903" s="3">
        <v>2</v>
      </c>
      <c r="J1903" s="5">
        <v>122.69</v>
      </c>
      <c r="K1903" s="6">
        <v>0</v>
      </c>
      <c r="L1903" s="5">
        <v>61.4</v>
      </c>
      <c r="M1903" s="5">
        <f>I1903*J1903*(1-K1903)</f>
        <v>245.38</v>
      </c>
      <c r="N1903" s="5">
        <f>I1903*L1903</f>
        <v>122.8</v>
      </c>
      <c r="O1903" s="5">
        <f>M1903-N1903</f>
        <v>122.58</v>
      </c>
      <c r="P1903" s="2">
        <f>IFERROR(O1903/M1903,0)</f>
        <v>0.49955171570625151</v>
      </c>
      <c r="Q1903" s="4">
        <f>YEAR(SalesDataTable[[#This Row],[Order Date]])</f>
        <v>2026</v>
      </c>
      <c r="R1903" s="2" t="str">
        <f>"Q"&amp;ROUNDUP(MONTH(SalesDataTable[[#This Row],[Order Date]])/3,0)</f>
        <v>Q3</v>
      </c>
      <c r="S1903" s="3">
        <f>MONTH(SalesDataTable[[#This Row],[Order Date]])</f>
        <v>9</v>
      </c>
      <c r="T1903" s="2" t="str">
        <f>TEXT(SalesDataTable[[#This Row],[Order Date]],"mmm")</f>
        <v>Sep</v>
      </c>
    </row>
    <row r="1904" spans="1:20" ht="15.75" x14ac:dyDescent="0.25">
      <c r="A1904" s="9" t="s">
        <v>857</v>
      </c>
      <c r="B1904" s="8">
        <v>46280</v>
      </c>
      <c r="C1904" s="7" t="s">
        <v>9</v>
      </c>
      <c r="D1904" s="7" t="s">
        <v>8</v>
      </c>
      <c r="E1904" s="7" t="s">
        <v>18</v>
      </c>
      <c r="F1904" s="7" t="s">
        <v>2</v>
      </c>
      <c r="G1904" s="7" t="s">
        <v>29</v>
      </c>
      <c r="H1904" s="7" t="s">
        <v>39</v>
      </c>
      <c r="I1904" s="3">
        <v>1</v>
      </c>
      <c r="J1904" s="5">
        <v>45.59</v>
      </c>
      <c r="K1904" s="6">
        <v>0</v>
      </c>
      <c r="L1904" s="5">
        <v>18.28</v>
      </c>
      <c r="M1904" s="5">
        <f>I1904*J1904*(1-K1904)</f>
        <v>45.59</v>
      </c>
      <c r="N1904" s="5">
        <f>I1904*L1904</f>
        <v>18.28</v>
      </c>
      <c r="O1904" s="5">
        <f>M1904-N1904</f>
        <v>27.310000000000002</v>
      </c>
      <c r="P1904" s="2">
        <f>IFERROR(O1904/M1904,0)</f>
        <v>0.59903487606931349</v>
      </c>
      <c r="Q1904" s="4">
        <f>YEAR(SalesDataTable[[#This Row],[Order Date]])</f>
        <v>2026</v>
      </c>
      <c r="R1904" s="2" t="str">
        <f>"Q"&amp;ROUNDUP(MONTH(SalesDataTable[[#This Row],[Order Date]])/3,0)</f>
        <v>Q3</v>
      </c>
      <c r="S1904" s="3">
        <f>MONTH(SalesDataTable[[#This Row],[Order Date]])</f>
        <v>9</v>
      </c>
      <c r="T1904" s="2" t="str">
        <f>TEXT(SalesDataTable[[#This Row],[Order Date]],"mmm")</f>
        <v>Sep</v>
      </c>
    </row>
    <row r="1905" spans="1:20" ht="15.75" x14ac:dyDescent="0.25">
      <c r="A1905" s="9" t="s">
        <v>856</v>
      </c>
      <c r="B1905" s="8">
        <v>46280</v>
      </c>
      <c r="C1905" s="7" t="s">
        <v>15</v>
      </c>
      <c r="D1905" s="7" t="s">
        <v>51</v>
      </c>
      <c r="E1905" s="7" t="s">
        <v>3</v>
      </c>
      <c r="F1905" s="7" t="s">
        <v>23</v>
      </c>
      <c r="G1905" s="7" t="s">
        <v>1</v>
      </c>
      <c r="H1905" s="7" t="s">
        <v>11</v>
      </c>
      <c r="I1905" s="3">
        <v>1</v>
      </c>
      <c r="J1905" s="5">
        <v>83.8</v>
      </c>
      <c r="K1905" s="6">
        <v>0</v>
      </c>
      <c r="L1905" s="5">
        <v>42.23</v>
      </c>
      <c r="M1905" s="5">
        <f>I1905*J1905*(1-K1905)</f>
        <v>83.8</v>
      </c>
      <c r="N1905" s="5">
        <f>I1905*L1905</f>
        <v>42.23</v>
      </c>
      <c r="O1905" s="5">
        <f>M1905-N1905</f>
        <v>41.57</v>
      </c>
      <c r="P1905" s="2">
        <f>IFERROR(O1905/M1905,0)</f>
        <v>0.49606205250596663</v>
      </c>
      <c r="Q1905" s="4">
        <f>YEAR(SalesDataTable[[#This Row],[Order Date]])</f>
        <v>2026</v>
      </c>
      <c r="R1905" s="2" t="str">
        <f>"Q"&amp;ROUNDUP(MONTH(SalesDataTable[[#This Row],[Order Date]])/3,0)</f>
        <v>Q3</v>
      </c>
      <c r="S1905" s="3">
        <f>MONTH(SalesDataTable[[#This Row],[Order Date]])</f>
        <v>9</v>
      </c>
      <c r="T1905" s="2" t="str">
        <f>TEXT(SalesDataTable[[#This Row],[Order Date]],"mmm")</f>
        <v>Sep</v>
      </c>
    </row>
    <row r="1906" spans="1:20" ht="15.75" x14ac:dyDescent="0.25">
      <c r="A1906" s="9" t="s">
        <v>855</v>
      </c>
      <c r="B1906" s="8">
        <v>46281</v>
      </c>
      <c r="C1906" s="7" t="s">
        <v>5</v>
      </c>
      <c r="D1906" s="7" t="s">
        <v>114</v>
      </c>
      <c r="E1906" s="7" t="s">
        <v>3</v>
      </c>
      <c r="F1906" s="7" t="s">
        <v>2</v>
      </c>
      <c r="G1906" s="7" t="s">
        <v>29</v>
      </c>
      <c r="H1906" s="7" t="s">
        <v>72</v>
      </c>
      <c r="I1906" s="3">
        <v>1</v>
      </c>
      <c r="J1906" s="5">
        <v>132.58000000000001</v>
      </c>
      <c r="K1906" s="6">
        <v>0.15</v>
      </c>
      <c r="L1906" s="5">
        <v>67.62</v>
      </c>
      <c r="M1906" s="5">
        <f>I1906*J1906*(1-K1906)</f>
        <v>112.69300000000001</v>
      </c>
      <c r="N1906" s="5">
        <f>I1906*L1906</f>
        <v>67.62</v>
      </c>
      <c r="O1906" s="5">
        <f>M1906-N1906</f>
        <v>45.073000000000008</v>
      </c>
      <c r="P1906" s="2">
        <f>IFERROR(O1906/M1906,0)</f>
        <v>0.39996273060438536</v>
      </c>
      <c r="Q1906" s="4">
        <f>YEAR(SalesDataTable[[#This Row],[Order Date]])</f>
        <v>2026</v>
      </c>
      <c r="R1906" s="2" t="str">
        <f>"Q"&amp;ROUNDUP(MONTH(SalesDataTable[[#This Row],[Order Date]])/3,0)</f>
        <v>Q3</v>
      </c>
      <c r="S1906" s="3">
        <f>MONTH(SalesDataTable[[#This Row],[Order Date]])</f>
        <v>9</v>
      </c>
      <c r="T1906" s="2" t="str">
        <f>TEXT(SalesDataTable[[#This Row],[Order Date]],"mmm")</f>
        <v>Sep</v>
      </c>
    </row>
    <row r="1907" spans="1:20" ht="15.75" x14ac:dyDescent="0.25">
      <c r="A1907" s="9" t="s">
        <v>854</v>
      </c>
      <c r="B1907" s="8">
        <v>46281</v>
      </c>
      <c r="C1907" s="7" t="s">
        <v>15</v>
      </c>
      <c r="D1907" s="7" t="s">
        <v>61</v>
      </c>
      <c r="E1907" s="7" t="s">
        <v>3</v>
      </c>
      <c r="F1907" s="7" t="s">
        <v>2</v>
      </c>
      <c r="G1907" s="7" t="s">
        <v>26</v>
      </c>
      <c r="H1907" s="7" t="s">
        <v>50</v>
      </c>
      <c r="I1907" s="3">
        <v>2</v>
      </c>
      <c r="J1907" s="5">
        <v>122.12</v>
      </c>
      <c r="K1907" s="6">
        <v>0.05</v>
      </c>
      <c r="L1907" s="5">
        <v>61.76</v>
      </c>
      <c r="M1907" s="5">
        <f>I1907*J1907*(1-K1907)</f>
        <v>232.02799999999999</v>
      </c>
      <c r="N1907" s="5">
        <f>I1907*L1907</f>
        <v>123.52</v>
      </c>
      <c r="O1907" s="5">
        <f>M1907-N1907</f>
        <v>108.508</v>
      </c>
      <c r="P1907" s="2">
        <f>IFERROR(O1907/M1907,0)</f>
        <v>0.46765045597945076</v>
      </c>
      <c r="Q1907" s="4">
        <f>YEAR(SalesDataTable[[#This Row],[Order Date]])</f>
        <v>2026</v>
      </c>
      <c r="R1907" s="2" t="str">
        <f>"Q"&amp;ROUNDUP(MONTH(SalesDataTable[[#This Row],[Order Date]])/3,0)</f>
        <v>Q3</v>
      </c>
      <c r="S1907" s="3">
        <f>MONTH(SalesDataTable[[#This Row],[Order Date]])</f>
        <v>9</v>
      </c>
      <c r="T1907" s="2" t="str">
        <f>TEXT(SalesDataTable[[#This Row],[Order Date]],"mmm")</f>
        <v>Sep</v>
      </c>
    </row>
    <row r="1908" spans="1:20" ht="15.75" x14ac:dyDescent="0.25">
      <c r="A1908" s="9" t="s">
        <v>853</v>
      </c>
      <c r="B1908" s="8">
        <v>46281</v>
      </c>
      <c r="C1908" s="7" t="s">
        <v>42</v>
      </c>
      <c r="D1908" s="7" t="s">
        <v>95</v>
      </c>
      <c r="E1908" s="7" t="s">
        <v>60</v>
      </c>
      <c r="F1908" s="7" t="s">
        <v>12</v>
      </c>
      <c r="G1908" s="7" t="s">
        <v>22</v>
      </c>
      <c r="H1908" s="7" t="s">
        <v>37</v>
      </c>
      <c r="I1908" s="3">
        <v>3</v>
      </c>
      <c r="J1908" s="5">
        <v>140.47</v>
      </c>
      <c r="K1908" s="6">
        <v>0.15</v>
      </c>
      <c r="L1908" s="5">
        <v>81.739999999999995</v>
      </c>
      <c r="M1908" s="5">
        <f>I1908*J1908*(1-K1908)</f>
        <v>358.19849999999997</v>
      </c>
      <c r="N1908" s="5">
        <f>I1908*L1908</f>
        <v>245.21999999999997</v>
      </c>
      <c r="O1908" s="5">
        <f>M1908-N1908</f>
        <v>112.9785</v>
      </c>
      <c r="P1908" s="2">
        <f>IFERROR(O1908/M1908,0)</f>
        <v>0.31540751845694498</v>
      </c>
      <c r="Q1908" s="4">
        <f>YEAR(SalesDataTable[[#This Row],[Order Date]])</f>
        <v>2026</v>
      </c>
      <c r="R1908" s="2" t="str">
        <f>"Q"&amp;ROUNDUP(MONTH(SalesDataTable[[#This Row],[Order Date]])/3,0)</f>
        <v>Q3</v>
      </c>
      <c r="S1908" s="3">
        <f>MONTH(SalesDataTable[[#This Row],[Order Date]])</f>
        <v>9</v>
      </c>
      <c r="T1908" s="2" t="str">
        <f>TEXT(SalesDataTable[[#This Row],[Order Date]],"mmm")</f>
        <v>Sep</v>
      </c>
    </row>
    <row r="1909" spans="1:20" ht="15.75" x14ac:dyDescent="0.25">
      <c r="A1909" s="9" t="s">
        <v>852</v>
      </c>
      <c r="B1909" s="8">
        <v>46281</v>
      </c>
      <c r="C1909" s="7" t="s">
        <v>15</v>
      </c>
      <c r="D1909" s="7" t="s">
        <v>19</v>
      </c>
      <c r="E1909" s="7" t="s">
        <v>3</v>
      </c>
      <c r="F1909" s="7" t="s">
        <v>2</v>
      </c>
      <c r="G1909" s="7" t="s">
        <v>22</v>
      </c>
      <c r="H1909" s="7" t="s">
        <v>37</v>
      </c>
      <c r="I1909" s="3">
        <v>2</v>
      </c>
      <c r="J1909" s="5">
        <v>145.35</v>
      </c>
      <c r="K1909" s="6">
        <v>0.05</v>
      </c>
      <c r="L1909" s="5">
        <v>78.39</v>
      </c>
      <c r="M1909" s="5">
        <f>I1909*J1909*(1-K1909)</f>
        <v>276.16499999999996</v>
      </c>
      <c r="N1909" s="5">
        <f>I1909*L1909</f>
        <v>156.78</v>
      </c>
      <c r="O1909" s="5">
        <f>M1909-N1909</f>
        <v>119.38499999999996</v>
      </c>
      <c r="P1909" s="2">
        <f>IFERROR(O1909/M1909,0)</f>
        <v>0.4322959100537721</v>
      </c>
      <c r="Q1909" s="4">
        <f>YEAR(SalesDataTable[[#This Row],[Order Date]])</f>
        <v>2026</v>
      </c>
      <c r="R1909" s="2" t="str">
        <f>"Q"&amp;ROUNDUP(MONTH(SalesDataTable[[#This Row],[Order Date]])/3,0)</f>
        <v>Q3</v>
      </c>
      <c r="S1909" s="3">
        <f>MONTH(SalesDataTable[[#This Row],[Order Date]])</f>
        <v>9</v>
      </c>
      <c r="T1909" s="2" t="str">
        <f>TEXT(SalesDataTable[[#This Row],[Order Date]],"mmm")</f>
        <v>Sep</v>
      </c>
    </row>
    <row r="1910" spans="1:20" ht="15.75" x14ac:dyDescent="0.25">
      <c r="A1910" s="9" t="s">
        <v>851</v>
      </c>
      <c r="B1910" s="8">
        <v>46282</v>
      </c>
      <c r="C1910" s="7" t="s">
        <v>15</v>
      </c>
      <c r="D1910" s="7" t="s">
        <v>61</v>
      </c>
      <c r="E1910" s="7" t="s">
        <v>18</v>
      </c>
      <c r="F1910" s="7" t="s">
        <v>23</v>
      </c>
      <c r="G1910" s="7" t="s">
        <v>26</v>
      </c>
      <c r="H1910" s="7" t="s">
        <v>50</v>
      </c>
      <c r="I1910" s="3">
        <v>2</v>
      </c>
      <c r="J1910" s="5">
        <v>121.25</v>
      </c>
      <c r="K1910" s="6">
        <v>0</v>
      </c>
      <c r="L1910" s="5">
        <v>61.5</v>
      </c>
      <c r="M1910" s="5">
        <f>I1910*J1910*(1-K1910)</f>
        <v>242.5</v>
      </c>
      <c r="N1910" s="5">
        <f>I1910*L1910</f>
        <v>123</v>
      </c>
      <c r="O1910" s="5">
        <f>M1910-N1910</f>
        <v>119.5</v>
      </c>
      <c r="P1910" s="2">
        <f>IFERROR(O1910/M1910,0)</f>
        <v>0.4927835051546392</v>
      </c>
      <c r="Q1910" s="4">
        <f>YEAR(SalesDataTable[[#This Row],[Order Date]])</f>
        <v>2026</v>
      </c>
      <c r="R1910" s="2" t="str">
        <f>"Q"&amp;ROUNDUP(MONTH(SalesDataTable[[#This Row],[Order Date]])/3,0)</f>
        <v>Q3</v>
      </c>
      <c r="S1910" s="3">
        <f>MONTH(SalesDataTable[[#This Row],[Order Date]])</f>
        <v>9</v>
      </c>
      <c r="T1910" s="2" t="str">
        <f>TEXT(SalesDataTable[[#This Row],[Order Date]],"mmm")</f>
        <v>Sep</v>
      </c>
    </row>
    <row r="1911" spans="1:20" ht="15.75" x14ac:dyDescent="0.25">
      <c r="A1911" s="9" t="s">
        <v>850</v>
      </c>
      <c r="B1911" s="8">
        <v>46282</v>
      </c>
      <c r="C1911" s="7" t="s">
        <v>15</v>
      </c>
      <c r="D1911" s="7" t="s">
        <v>51</v>
      </c>
      <c r="E1911" s="7" t="s">
        <v>3</v>
      </c>
      <c r="F1911" s="7" t="s">
        <v>2</v>
      </c>
      <c r="G1911" s="7" t="s">
        <v>29</v>
      </c>
      <c r="H1911" s="7" t="s">
        <v>28</v>
      </c>
      <c r="I1911" s="3">
        <v>1</v>
      </c>
      <c r="J1911" s="5">
        <v>35.94</v>
      </c>
      <c r="K1911" s="6">
        <v>0.1</v>
      </c>
      <c r="L1911" s="5">
        <v>13.19</v>
      </c>
      <c r="M1911" s="5">
        <f>I1911*J1911*(1-K1911)</f>
        <v>32.345999999999997</v>
      </c>
      <c r="N1911" s="5">
        <f>I1911*L1911</f>
        <v>13.19</v>
      </c>
      <c r="O1911" s="5">
        <f>M1911-N1911</f>
        <v>19.155999999999999</v>
      </c>
      <c r="P1911" s="2">
        <f>IFERROR(O1911/M1911,0)</f>
        <v>0.59222160390774747</v>
      </c>
      <c r="Q1911" s="4">
        <f>YEAR(SalesDataTable[[#This Row],[Order Date]])</f>
        <v>2026</v>
      </c>
      <c r="R1911" s="2" t="str">
        <f>"Q"&amp;ROUNDUP(MONTH(SalesDataTable[[#This Row],[Order Date]])/3,0)</f>
        <v>Q3</v>
      </c>
      <c r="S1911" s="3">
        <f>MONTH(SalesDataTable[[#This Row],[Order Date]])</f>
        <v>9</v>
      </c>
      <c r="T1911" s="2" t="str">
        <f>TEXT(SalesDataTable[[#This Row],[Order Date]],"mmm")</f>
        <v>Sep</v>
      </c>
    </row>
    <row r="1912" spans="1:20" ht="15.75" x14ac:dyDescent="0.25">
      <c r="A1912" s="9" t="s">
        <v>849</v>
      </c>
      <c r="B1912" s="8">
        <v>46282</v>
      </c>
      <c r="C1912" s="7" t="s">
        <v>9</v>
      </c>
      <c r="D1912" s="7" t="s">
        <v>47</v>
      </c>
      <c r="E1912" s="7" t="s">
        <v>3</v>
      </c>
      <c r="F1912" s="7" t="s">
        <v>2</v>
      </c>
      <c r="G1912" s="7" t="s">
        <v>1</v>
      </c>
      <c r="H1912" s="7" t="s">
        <v>7</v>
      </c>
      <c r="I1912" s="3">
        <v>1</v>
      </c>
      <c r="J1912" s="5">
        <v>101.18</v>
      </c>
      <c r="K1912" s="6">
        <v>0.1</v>
      </c>
      <c r="L1912" s="5">
        <v>49.38</v>
      </c>
      <c r="M1912" s="5">
        <f>I1912*J1912*(1-K1912)</f>
        <v>91.062000000000012</v>
      </c>
      <c r="N1912" s="5">
        <f>I1912*L1912</f>
        <v>49.38</v>
      </c>
      <c r="O1912" s="5">
        <f>M1912-N1912</f>
        <v>41.682000000000009</v>
      </c>
      <c r="P1912" s="2">
        <f>IFERROR(O1912/M1912,0)</f>
        <v>0.45773209461685449</v>
      </c>
      <c r="Q1912" s="4">
        <f>YEAR(SalesDataTable[[#This Row],[Order Date]])</f>
        <v>2026</v>
      </c>
      <c r="R1912" s="2" t="str">
        <f>"Q"&amp;ROUNDUP(MONTH(SalesDataTable[[#This Row],[Order Date]])/3,0)</f>
        <v>Q3</v>
      </c>
      <c r="S1912" s="3">
        <f>MONTH(SalesDataTable[[#This Row],[Order Date]])</f>
        <v>9</v>
      </c>
      <c r="T1912" s="2" t="str">
        <f>TEXT(SalesDataTable[[#This Row],[Order Date]],"mmm")</f>
        <v>Sep</v>
      </c>
    </row>
    <row r="1913" spans="1:20" ht="15.75" x14ac:dyDescent="0.25">
      <c r="A1913" s="9" t="s">
        <v>848</v>
      </c>
      <c r="B1913" s="8">
        <v>46282</v>
      </c>
      <c r="C1913" s="7" t="s">
        <v>15</v>
      </c>
      <c r="D1913" s="7" t="s">
        <v>14</v>
      </c>
      <c r="E1913" s="7" t="s">
        <v>13</v>
      </c>
      <c r="F1913" s="7" t="s">
        <v>2</v>
      </c>
      <c r="G1913" s="7" t="s">
        <v>1</v>
      </c>
      <c r="H1913" s="7" t="s">
        <v>11</v>
      </c>
      <c r="I1913" s="3">
        <v>2</v>
      </c>
      <c r="J1913" s="5">
        <v>82.47</v>
      </c>
      <c r="K1913" s="6">
        <v>0</v>
      </c>
      <c r="L1913" s="5">
        <v>42.49</v>
      </c>
      <c r="M1913" s="5">
        <f>I1913*J1913*(1-K1913)</f>
        <v>164.94</v>
      </c>
      <c r="N1913" s="5">
        <f>I1913*L1913</f>
        <v>84.98</v>
      </c>
      <c r="O1913" s="5">
        <f>M1913-N1913</f>
        <v>79.959999999999994</v>
      </c>
      <c r="P1913" s="2">
        <f>IFERROR(O1913/M1913,0)</f>
        <v>0.48478234509518608</v>
      </c>
      <c r="Q1913" s="4">
        <f>YEAR(SalesDataTable[[#This Row],[Order Date]])</f>
        <v>2026</v>
      </c>
      <c r="R1913" s="2" t="str">
        <f>"Q"&amp;ROUNDUP(MONTH(SalesDataTable[[#This Row],[Order Date]])/3,0)</f>
        <v>Q3</v>
      </c>
      <c r="S1913" s="3">
        <f>MONTH(SalesDataTable[[#This Row],[Order Date]])</f>
        <v>9</v>
      </c>
      <c r="T1913" s="2" t="str">
        <f>TEXT(SalesDataTable[[#This Row],[Order Date]],"mmm")</f>
        <v>Sep</v>
      </c>
    </row>
    <row r="1914" spans="1:20" ht="15.75" x14ac:dyDescent="0.25">
      <c r="A1914" s="9" t="s">
        <v>847</v>
      </c>
      <c r="B1914" s="8">
        <v>46282</v>
      </c>
      <c r="C1914" s="7" t="s">
        <v>5</v>
      </c>
      <c r="D1914" s="7" t="s">
        <v>76</v>
      </c>
      <c r="E1914" s="7" t="s">
        <v>18</v>
      </c>
      <c r="F1914" s="7" t="s">
        <v>2</v>
      </c>
      <c r="G1914" s="7" t="s">
        <v>34</v>
      </c>
      <c r="H1914" s="7" t="s">
        <v>33</v>
      </c>
      <c r="I1914" s="3">
        <v>1</v>
      </c>
      <c r="J1914" s="5">
        <v>50.47</v>
      </c>
      <c r="K1914" s="6">
        <v>0.05</v>
      </c>
      <c r="L1914" s="5">
        <v>22.27</v>
      </c>
      <c r="M1914" s="5">
        <f>I1914*J1914*(1-K1914)</f>
        <v>47.946499999999993</v>
      </c>
      <c r="N1914" s="5">
        <f>I1914*L1914</f>
        <v>22.27</v>
      </c>
      <c r="O1914" s="5">
        <f>M1914-N1914</f>
        <v>25.676499999999994</v>
      </c>
      <c r="P1914" s="2">
        <f>IFERROR(O1914/M1914,0)</f>
        <v>0.53552396942425406</v>
      </c>
      <c r="Q1914" s="4">
        <f>YEAR(SalesDataTable[[#This Row],[Order Date]])</f>
        <v>2026</v>
      </c>
      <c r="R1914" s="2" t="str">
        <f>"Q"&amp;ROUNDUP(MONTH(SalesDataTable[[#This Row],[Order Date]])/3,0)</f>
        <v>Q3</v>
      </c>
      <c r="S1914" s="3">
        <f>MONTH(SalesDataTable[[#This Row],[Order Date]])</f>
        <v>9</v>
      </c>
      <c r="T1914" s="2" t="str">
        <f>TEXT(SalesDataTable[[#This Row],[Order Date]],"mmm")</f>
        <v>Sep</v>
      </c>
    </row>
    <row r="1915" spans="1:20" ht="15.75" x14ac:dyDescent="0.25">
      <c r="A1915" s="9" t="s">
        <v>846</v>
      </c>
      <c r="B1915" s="8">
        <v>46282</v>
      </c>
      <c r="C1915" s="7" t="s">
        <v>15</v>
      </c>
      <c r="D1915" s="7" t="s">
        <v>61</v>
      </c>
      <c r="E1915" s="7" t="s">
        <v>60</v>
      </c>
      <c r="F1915" s="7" t="s">
        <v>12</v>
      </c>
      <c r="G1915" s="7" t="s">
        <v>26</v>
      </c>
      <c r="H1915" s="7" t="s">
        <v>65</v>
      </c>
      <c r="I1915" s="3">
        <v>5</v>
      </c>
      <c r="J1915" s="5">
        <v>82.63</v>
      </c>
      <c r="K1915" s="6">
        <v>0.15</v>
      </c>
      <c r="L1915" s="5">
        <v>38.630000000000003</v>
      </c>
      <c r="M1915" s="5">
        <f>I1915*J1915*(1-K1915)</f>
        <v>351.17749999999995</v>
      </c>
      <c r="N1915" s="5">
        <f>I1915*L1915</f>
        <v>193.15</v>
      </c>
      <c r="O1915" s="5">
        <f>M1915-N1915</f>
        <v>158.02749999999995</v>
      </c>
      <c r="P1915" s="2">
        <f>IFERROR(O1915/M1915,0)</f>
        <v>0.44999323703824978</v>
      </c>
      <c r="Q1915" s="4">
        <f>YEAR(SalesDataTable[[#This Row],[Order Date]])</f>
        <v>2026</v>
      </c>
      <c r="R1915" s="2" t="str">
        <f>"Q"&amp;ROUNDUP(MONTH(SalesDataTable[[#This Row],[Order Date]])/3,0)</f>
        <v>Q3</v>
      </c>
      <c r="S1915" s="3">
        <f>MONTH(SalesDataTable[[#This Row],[Order Date]])</f>
        <v>9</v>
      </c>
      <c r="T1915" s="2" t="str">
        <f>TEXT(SalesDataTable[[#This Row],[Order Date]],"mmm")</f>
        <v>Sep</v>
      </c>
    </row>
    <row r="1916" spans="1:20" ht="15.75" x14ac:dyDescent="0.25">
      <c r="A1916" s="9" t="s">
        <v>845</v>
      </c>
      <c r="B1916" s="8">
        <v>46283</v>
      </c>
      <c r="C1916" s="7" t="s">
        <v>15</v>
      </c>
      <c r="D1916" s="7" t="s">
        <v>61</v>
      </c>
      <c r="E1916" s="7" t="s">
        <v>13</v>
      </c>
      <c r="F1916" s="7" t="s">
        <v>12</v>
      </c>
      <c r="G1916" s="7" t="s">
        <v>29</v>
      </c>
      <c r="H1916" s="7" t="s">
        <v>88</v>
      </c>
      <c r="I1916" s="3">
        <v>4</v>
      </c>
      <c r="J1916" s="5">
        <v>168.48</v>
      </c>
      <c r="K1916" s="6">
        <v>0.1</v>
      </c>
      <c r="L1916" s="5">
        <v>89.85</v>
      </c>
      <c r="M1916" s="5">
        <f>I1916*J1916*(1-K1916)</f>
        <v>606.52800000000002</v>
      </c>
      <c r="N1916" s="5">
        <f>I1916*L1916</f>
        <v>359.4</v>
      </c>
      <c r="O1916" s="5">
        <f>M1916-N1916</f>
        <v>247.12800000000004</v>
      </c>
      <c r="P1916" s="2">
        <f>IFERROR(O1916/M1916,0)</f>
        <v>0.4074469768914214</v>
      </c>
      <c r="Q1916" s="4">
        <f>YEAR(SalesDataTable[[#This Row],[Order Date]])</f>
        <v>2026</v>
      </c>
      <c r="R1916" s="2" t="str">
        <f>"Q"&amp;ROUNDUP(MONTH(SalesDataTable[[#This Row],[Order Date]])/3,0)</f>
        <v>Q3</v>
      </c>
      <c r="S1916" s="3">
        <f>MONTH(SalesDataTable[[#This Row],[Order Date]])</f>
        <v>9</v>
      </c>
      <c r="T1916" s="2" t="str">
        <f>TEXT(SalesDataTable[[#This Row],[Order Date]],"mmm")</f>
        <v>Sep</v>
      </c>
    </row>
    <row r="1917" spans="1:20" ht="15.75" x14ac:dyDescent="0.25">
      <c r="A1917" s="9" t="s">
        <v>844</v>
      </c>
      <c r="B1917" s="8">
        <v>46283</v>
      </c>
      <c r="C1917" s="7" t="s">
        <v>9</v>
      </c>
      <c r="D1917" s="7" t="s">
        <v>45</v>
      </c>
      <c r="E1917" s="7" t="s">
        <v>18</v>
      </c>
      <c r="F1917" s="7" t="s">
        <v>23</v>
      </c>
      <c r="G1917" s="7" t="s">
        <v>26</v>
      </c>
      <c r="H1917" s="7" t="s">
        <v>50</v>
      </c>
      <c r="I1917" s="3">
        <v>2</v>
      </c>
      <c r="J1917" s="5">
        <v>121.82</v>
      </c>
      <c r="K1917" s="6">
        <v>0</v>
      </c>
      <c r="L1917" s="5">
        <v>61.92</v>
      </c>
      <c r="M1917" s="5">
        <f>I1917*J1917*(1-K1917)</f>
        <v>243.64</v>
      </c>
      <c r="N1917" s="5">
        <f>I1917*L1917</f>
        <v>123.84</v>
      </c>
      <c r="O1917" s="5">
        <f>M1917-N1917</f>
        <v>119.79999999999998</v>
      </c>
      <c r="P1917" s="2">
        <f>IFERROR(O1917/M1917,0)</f>
        <v>0.49170907896897059</v>
      </c>
      <c r="Q1917" s="4">
        <f>YEAR(SalesDataTable[[#This Row],[Order Date]])</f>
        <v>2026</v>
      </c>
      <c r="R1917" s="2" t="str">
        <f>"Q"&amp;ROUNDUP(MONTH(SalesDataTable[[#This Row],[Order Date]])/3,0)</f>
        <v>Q3</v>
      </c>
      <c r="S1917" s="3">
        <f>MONTH(SalesDataTable[[#This Row],[Order Date]])</f>
        <v>9</v>
      </c>
      <c r="T1917" s="2" t="str">
        <f>TEXT(SalesDataTable[[#This Row],[Order Date]],"mmm")</f>
        <v>Sep</v>
      </c>
    </row>
    <row r="1918" spans="1:20" ht="15.75" x14ac:dyDescent="0.25">
      <c r="A1918" s="9" t="s">
        <v>843</v>
      </c>
      <c r="B1918" s="8">
        <v>46283</v>
      </c>
      <c r="C1918" s="7" t="s">
        <v>42</v>
      </c>
      <c r="D1918" s="7" t="s">
        <v>41</v>
      </c>
      <c r="E1918" s="7" t="s">
        <v>13</v>
      </c>
      <c r="F1918" s="7" t="s">
        <v>23</v>
      </c>
      <c r="G1918" s="7" t="s">
        <v>1</v>
      </c>
      <c r="H1918" s="7" t="s">
        <v>0</v>
      </c>
      <c r="I1918" s="3">
        <v>1</v>
      </c>
      <c r="J1918" s="5">
        <v>50.02</v>
      </c>
      <c r="K1918" s="6">
        <v>0.1</v>
      </c>
      <c r="L1918" s="5">
        <v>22.47</v>
      </c>
      <c r="M1918" s="5">
        <f>I1918*J1918*(1-K1918)</f>
        <v>45.018000000000001</v>
      </c>
      <c r="N1918" s="5">
        <f>I1918*L1918</f>
        <v>22.47</v>
      </c>
      <c r="O1918" s="5">
        <f>M1918-N1918</f>
        <v>22.548000000000002</v>
      </c>
      <c r="P1918" s="2">
        <f>IFERROR(O1918/M1918,0)</f>
        <v>0.50086632013861121</v>
      </c>
      <c r="Q1918" s="4">
        <f>YEAR(SalesDataTable[[#This Row],[Order Date]])</f>
        <v>2026</v>
      </c>
      <c r="R1918" s="2" t="str">
        <f>"Q"&amp;ROUNDUP(MONTH(SalesDataTable[[#This Row],[Order Date]])/3,0)</f>
        <v>Q3</v>
      </c>
      <c r="S1918" s="3">
        <f>MONTH(SalesDataTable[[#This Row],[Order Date]])</f>
        <v>9</v>
      </c>
      <c r="T1918" s="2" t="str">
        <f>TEXT(SalesDataTable[[#This Row],[Order Date]],"mmm")</f>
        <v>Sep</v>
      </c>
    </row>
    <row r="1919" spans="1:20" ht="15.75" x14ac:dyDescent="0.25">
      <c r="A1919" s="9" t="s">
        <v>842</v>
      </c>
      <c r="B1919" s="8">
        <v>46283</v>
      </c>
      <c r="C1919" s="7" t="s">
        <v>5</v>
      </c>
      <c r="D1919" s="7" t="s">
        <v>69</v>
      </c>
      <c r="E1919" s="7" t="s">
        <v>3</v>
      </c>
      <c r="F1919" s="7" t="s">
        <v>2</v>
      </c>
      <c r="G1919" s="7" t="s">
        <v>34</v>
      </c>
      <c r="H1919" s="7" t="s">
        <v>33</v>
      </c>
      <c r="I1919" s="3">
        <v>1</v>
      </c>
      <c r="J1919" s="5">
        <v>50.17</v>
      </c>
      <c r="K1919" s="6">
        <v>0.1</v>
      </c>
      <c r="L1919" s="5">
        <v>21.99</v>
      </c>
      <c r="M1919" s="5">
        <f>I1919*J1919*(1-K1919)</f>
        <v>45.153000000000006</v>
      </c>
      <c r="N1919" s="5">
        <f>I1919*L1919</f>
        <v>21.99</v>
      </c>
      <c r="O1919" s="5">
        <f>M1919-N1919</f>
        <v>23.163000000000007</v>
      </c>
      <c r="P1919" s="2">
        <f>IFERROR(O1919/M1919,0)</f>
        <v>0.51298917015480705</v>
      </c>
      <c r="Q1919" s="4">
        <f>YEAR(SalesDataTable[[#This Row],[Order Date]])</f>
        <v>2026</v>
      </c>
      <c r="R1919" s="2" t="str">
        <f>"Q"&amp;ROUNDUP(MONTH(SalesDataTable[[#This Row],[Order Date]])/3,0)</f>
        <v>Q3</v>
      </c>
      <c r="S1919" s="3">
        <f>MONTH(SalesDataTable[[#This Row],[Order Date]])</f>
        <v>9</v>
      </c>
      <c r="T1919" s="2" t="str">
        <f>TEXT(SalesDataTable[[#This Row],[Order Date]],"mmm")</f>
        <v>Sep</v>
      </c>
    </row>
    <row r="1920" spans="1:20" ht="15.75" x14ac:dyDescent="0.25">
      <c r="A1920" s="9" t="s">
        <v>841</v>
      </c>
      <c r="B1920" s="8">
        <v>46283</v>
      </c>
      <c r="C1920" s="7" t="s">
        <v>42</v>
      </c>
      <c r="D1920" s="7" t="s">
        <v>41</v>
      </c>
      <c r="E1920" s="7" t="s">
        <v>60</v>
      </c>
      <c r="F1920" s="7" t="s">
        <v>12</v>
      </c>
      <c r="G1920" s="7" t="s">
        <v>26</v>
      </c>
      <c r="H1920" s="7" t="s">
        <v>50</v>
      </c>
      <c r="I1920" s="3">
        <v>5</v>
      </c>
      <c r="J1920" s="5">
        <v>124.51</v>
      </c>
      <c r="K1920" s="6">
        <v>0.1</v>
      </c>
      <c r="L1920" s="5">
        <v>60.29</v>
      </c>
      <c r="M1920" s="5">
        <f>I1920*J1920*(1-K1920)</f>
        <v>560.29500000000007</v>
      </c>
      <c r="N1920" s="5">
        <f>I1920*L1920</f>
        <v>301.45</v>
      </c>
      <c r="O1920" s="5">
        <f>M1920-N1920</f>
        <v>258.84500000000008</v>
      </c>
      <c r="P1920" s="2">
        <f>IFERROR(O1920/M1920,0)</f>
        <v>0.46197984990049895</v>
      </c>
      <c r="Q1920" s="4">
        <f>YEAR(SalesDataTable[[#This Row],[Order Date]])</f>
        <v>2026</v>
      </c>
      <c r="R1920" s="2" t="str">
        <f>"Q"&amp;ROUNDUP(MONTH(SalesDataTable[[#This Row],[Order Date]])/3,0)</f>
        <v>Q3</v>
      </c>
      <c r="S1920" s="3">
        <f>MONTH(SalesDataTable[[#This Row],[Order Date]])</f>
        <v>9</v>
      </c>
      <c r="T1920" s="2" t="str">
        <f>TEXT(SalesDataTable[[#This Row],[Order Date]],"mmm")</f>
        <v>Sep</v>
      </c>
    </row>
    <row r="1921" spans="1:20" ht="15.75" x14ac:dyDescent="0.25">
      <c r="A1921" s="9" t="s">
        <v>840</v>
      </c>
      <c r="B1921" s="8">
        <v>46283</v>
      </c>
      <c r="C1921" s="7" t="s">
        <v>9</v>
      </c>
      <c r="D1921" s="7" t="s">
        <v>8</v>
      </c>
      <c r="E1921" s="7" t="s">
        <v>18</v>
      </c>
      <c r="F1921" s="7" t="s">
        <v>23</v>
      </c>
      <c r="G1921" s="7" t="s">
        <v>22</v>
      </c>
      <c r="H1921" s="7" t="s">
        <v>92</v>
      </c>
      <c r="I1921" s="3">
        <v>1</v>
      </c>
      <c r="J1921" s="5">
        <v>153.68</v>
      </c>
      <c r="K1921" s="6">
        <v>0.05</v>
      </c>
      <c r="L1921" s="5">
        <v>77.42</v>
      </c>
      <c r="M1921" s="5">
        <f>I1921*J1921*(1-K1921)</f>
        <v>145.99600000000001</v>
      </c>
      <c r="N1921" s="5">
        <f>I1921*L1921</f>
        <v>77.42</v>
      </c>
      <c r="O1921" s="5">
        <f>M1921-N1921</f>
        <v>68.576000000000008</v>
      </c>
      <c r="P1921" s="2">
        <f>IFERROR(O1921/M1921,0)</f>
        <v>0.46971149894517661</v>
      </c>
      <c r="Q1921" s="4">
        <f>YEAR(SalesDataTable[[#This Row],[Order Date]])</f>
        <v>2026</v>
      </c>
      <c r="R1921" s="2" t="str">
        <f>"Q"&amp;ROUNDUP(MONTH(SalesDataTable[[#This Row],[Order Date]])/3,0)</f>
        <v>Q3</v>
      </c>
      <c r="S1921" s="3">
        <f>MONTH(SalesDataTable[[#This Row],[Order Date]])</f>
        <v>9</v>
      </c>
      <c r="T1921" s="2" t="str">
        <f>TEXT(SalesDataTable[[#This Row],[Order Date]],"mmm")</f>
        <v>Sep</v>
      </c>
    </row>
    <row r="1922" spans="1:20" ht="15.75" x14ac:dyDescent="0.25">
      <c r="A1922" s="9" t="s">
        <v>839</v>
      </c>
      <c r="B1922" s="8">
        <v>46283</v>
      </c>
      <c r="C1922" s="7" t="s">
        <v>9</v>
      </c>
      <c r="D1922" s="7" t="s">
        <v>8</v>
      </c>
      <c r="E1922" s="7" t="s">
        <v>18</v>
      </c>
      <c r="F1922" s="7" t="s">
        <v>2</v>
      </c>
      <c r="G1922" s="7" t="s">
        <v>26</v>
      </c>
      <c r="H1922" s="7" t="s">
        <v>50</v>
      </c>
      <c r="I1922" s="3">
        <v>2</v>
      </c>
      <c r="J1922" s="5">
        <v>121.37</v>
      </c>
      <c r="K1922" s="6">
        <v>0.05</v>
      </c>
      <c r="L1922" s="5">
        <v>60.13</v>
      </c>
      <c r="M1922" s="5">
        <f>I1922*J1922*(1-K1922)</f>
        <v>230.60300000000001</v>
      </c>
      <c r="N1922" s="5">
        <f>I1922*L1922</f>
        <v>120.26</v>
      </c>
      <c r="O1922" s="5">
        <f>M1922-N1922</f>
        <v>110.343</v>
      </c>
      <c r="P1922" s="2">
        <f>IFERROR(O1922/M1922,0)</f>
        <v>0.47849767782726155</v>
      </c>
      <c r="Q1922" s="4">
        <f>YEAR(SalesDataTable[[#This Row],[Order Date]])</f>
        <v>2026</v>
      </c>
      <c r="R1922" s="2" t="str">
        <f>"Q"&amp;ROUNDUP(MONTH(SalesDataTable[[#This Row],[Order Date]])/3,0)</f>
        <v>Q3</v>
      </c>
      <c r="S1922" s="3">
        <f>MONTH(SalesDataTable[[#This Row],[Order Date]])</f>
        <v>9</v>
      </c>
      <c r="T1922" s="2" t="str">
        <f>TEXT(SalesDataTable[[#This Row],[Order Date]],"mmm")</f>
        <v>Sep</v>
      </c>
    </row>
    <row r="1923" spans="1:20" ht="15.75" x14ac:dyDescent="0.25">
      <c r="A1923" s="9" t="s">
        <v>838</v>
      </c>
      <c r="B1923" s="8">
        <v>46283</v>
      </c>
      <c r="C1923" s="7" t="s">
        <v>42</v>
      </c>
      <c r="D1923" s="7" t="s">
        <v>41</v>
      </c>
      <c r="E1923" s="7" t="s">
        <v>3</v>
      </c>
      <c r="F1923" s="7" t="s">
        <v>12</v>
      </c>
      <c r="G1923" s="7" t="s">
        <v>22</v>
      </c>
      <c r="H1923" s="7" t="s">
        <v>37</v>
      </c>
      <c r="I1923" s="3">
        <v>2</v>
      </c>
      <c r="J1923" s="5">
        <v>145.1</v>
      </c>
      <c r="K1923" s="6">
        <v>0.1</v>
      </c>
      <c r="L1923" s="5">
        <v>77.62</v>
      </c>
      <c r="M1923" s="5">
        <f>I1923*J1923*(1-K1923)</f>
        <v>261.18</v>
      </c>
      <c r="N1923" s="5">
        <f>I1923*L1923</f>
        <v>155.24</v>
      </c>
      <c r="O1923" s="5">
        <f>M1923-N1923</f>
        <v>105.94</v>
      </c>
      <c r="P1923" s="2">
        <f>IFERROR(O1923/M1923,0)</f>
        <v>0.40562064476606169</v>
      </c>
      <c r="Q1923" s="4">
        <f>YEAR(SalesDataTable[[#This Row],[Order Date]])</f>
        <v>2026</v>
      </c>
      <c r="R1923" s="2" t="str">
        <f>"Q"&amp;ROUNDUP(MONTH(SalesDataTable[[#This Row],[Order Date]])/3,0)</f>
        <v>Q3</v>
      </c>
      <c r="S1923" s="3">
        <f>MONTH(SalesDataTable[[#This Row],[Order Date]])</f>
        <v>9</v>
      </c>
      <c r="T1923" s="2" t="str">
        <f>TEXT(SalesDataTable[[#This Row],[Order Date]],"mmm")</f>
        <v>Sep</v>
      </c>
    </row>
    <row r="1924" spans="1:20" ht="15.75" x14ac:dyDescent="0.25">
      <c r="A1924" s="9" t="s">
        <v>837</v>
      </c>
      <c r="B1924" s="8">
        <v>46283</v>
      </c>
      <c r="C1924" s="7" t="s">
        <v>15</v>
      </c>
      <c r="D1924" s="7" t="s">
        <v>61</v>
      </c>
      <c r="E1924" s="7" t="s">
        <v>3</v>
      </c>
      <c r="F1924" s="7" t="s">
        <v>23</v>
      </c>
      <c r="G1924" s="7" t="s">
        <v>34</v>
      </c>
      <c r="H1924" s="7" t="s">
        <v>74</v>
      </c>
      <c r="I1924" s="3">
        <v>1</v>
      </c>
      <c r="J1924" s="5">
        <v>36.729999999999997</v>
      </c>
      <c r="K1924" s="6">
        <v>0.05</v>
      </c>
      <c r="L1924" s="5">
        <v>14.11</v>
      </c>
      <c r="M1924" s="5">
        <f>I1924*J1924*(1-K1924)</f>
        <v>34.893499999999996</v>
      </c>
      <c r="N1924" s="5">
        <f>I1924*L1924</f>
        <v>14.11</v>
      </c>
      <c r="O1924" s="5">
        <f>M1924-N1924</f>
        <v>20.783499999999997</v>
      </c>
      <c r="P1924" s="2">
        <f>IFERROR(O1924/M1924,0)</f>
        <v>0.59562669265049362</v>
      </c>
      <c r="Q1924" s="4">
        <f>YEAR(SalesDataTable[[#This Row],[Order Date]])</f>
        <v>2026</v>
      </c>
      <c r="R1924" s="2" t="str">
        <f>"Q"&amp;ROUNDUP(MONTH(SalesDataTable[[#This Row],[Order Date]])/3,0)</f>
        <v>Q3</v>
      </c>
      <c r="S1924" s="3">
        <f>MONTH(SalesDataTable[[#This Row],[Order Date]])</f>
        <v>9</v>
      </c>
      <c r="T1924" s="2" t="str">
        <f>TEXT(SalesDataTable[[#This Row],[Order Date]],"mmm")</f>
        <v>Sep</v>
      </c>
    </row>
    <row r="1925" spans="1:20" ht="15.75" x14ac:dyDescent="0.25">
      <c r="A1925" s="9" t="s">
        <v>836</v>
      </c>
      <c r="B1925" s="8">
        <v>46283</v>
      </c>
      <c r="C1925" s="7" t="s">
        <v>5</v>
      </c>
      <c r="D1925" s="7" t="s">
        <v>66</v>
      </c>
      <c r="E1925" s="7" t="s">
        <v>3</v>
      </c>
      <c r="F1925" s="7" t="s">
        <v>12</v>
      </c>
      <c r="G1925" s="7" t="s">
        <v>29</v>
      </c>
      <c r="H1925" s="7" t="s">
        <v>72</v>
      </c>
      <c r="I1925" s="3">
        <v>4</v>
      </c>
      <c r="J1925" s="5">
        <v>134.15</v>
      </c>
      <c r="K1925" s="6">
        <v>0.05</v>
      </c>
      <c r="L1925" s="5">
        <v>65.58</v>
      </c>
      <c r="M1925" s="5">
        <f>I1925*J1925*(1-K1925)</f>
        <v>509.77</v>
      </c>
      <c r="N1925" s="5">
        <f>I1925*L1925</f>
        <v>262.32</v>
      </c>
      <c r="O1925" s="5">
        <f>M1925-N1925</f>
        <v>247.45</v>
      </c>
      <c r="P1925" s="2">
        <f>IFERROR(O1925/M1925,0)</f>
        <v>0.48541499107440611</v>
      </c>
      <c r="Q1925" s="4">
        <f>YEAR(SalesDataTable[[#This Row],[Order Date]])</f>
        <v>2026</v>
      </c>
      <c r="R1925" s="2" t="str">
        <f>"Q"&amp;ROUNDUP(MONTH(SalesDataTable[[#This Row],[Order Date]])/3,0)</f>
        <v>Q3</v>
      </c>
      <c r="S1925" s="3">
        <f>MONTH(SalesDataTable[[#This Row],[Order Date]])</f>
        <v>9</v>
      </c>
      <c r="T1925" s="2" t="str">
        <f>TEXT(SalesDataTable[[#This Row],[Order Date]],"mmm")</f>
        <v>Sep</v>
      </c>
    </row>
    <row r="1926" spans="1:20" ht="15.75" x14ac:dyDescent="0.25">
      <c r="A1926" s="9" t="s">
        <v>835</v>
      </c>
      <c r="B1926" s="8">
        <v>46283</v>
      </c>
      <c r="C1926" s="7" t="s">
        <v>42</v>
      </c>
      <c r="D1926" s="7" t="s">
        <v>95</v>
      </c>
      <c r="E1926" s="7" t="s">
        <v>60</v>
      </c>
      <c r="F1926" s="7" t="s">
        <v>12</v>
      </c>
      <c r="G1926" s="7" t="s">
        <v>22</v>
      </c>
      <c r="H1926" s="7" t="s">
        <v>44</v>
      </c>
      <c r="I1926" s="3">
        <v>8</v>
      </c>
      <c r="J1926" s="5">
        <v>94.21</v>
      </c>
      <c r="K1926" s="6">
        <v>0.1</v>
      </c>
      <c r="L1926" s="5">
        <v>45.05</v>
      </c>
      <c r="M1926" s="5">
        <f>I1926*J1926*(1-K1926)</f>
        <v>678.31200000000001</v>
      </c>
      <c r="N1926" s="5">
        <f>I1926*L1926</f>
        <v>360.4</v>
      </c>
      <c r="O1926" s="5">
        <f>M1926-N1926</f>
        <v>317.91200000000003</v>
      </c>
      <c r="P1926" s="2">
        <f>IFERROR(O1926/M1926,0)</f>
        <v>0.46868107891353833</v>
      </c>
      <c r="Q1926" s="4">
        <f>YEAR(SalesDataTable[[#This Row],[Order Date]])</f>
        <v>2026</v>
      </c>
      <c r="R1926" s="2" t="str">
        <f>"Q"&amp;ROUNDUP(MONTH(SalesDataTable[[#This Row],[Order Date]])/3,0)</f>
        <v>Q3</v>
      </c>
      <c r="S1926" s="3">
        <f>MONTH(SalesDataTable[[#This Row],[Order Date]])</f>
        <v>9</v>
      </c>
      <c r="T1926" s="2" t="str">
        <f>TEXT(SalesDataTable[[#This Row],[Order Date]],"mmm")</f>
        <v>Sep</v>
      </c>
    </row>
    <row r="1927" spans="1:20" ht="15.75" x14ac:dyDescent="0.25">
      <c r="A1927" s="9" t="s">
        <v>834</v>
      </c>
      <c r="B1927" s="8">
        <v>46284</v>
      </c>
      <c r="C1927" s="7" t="s">
        <v>42</v>
      </c>
      <c r="D1927" s="7" t="s">
        <v>41</v>
      </c>
      <c r="E1927" s="7" t="s">
        <v>13</v>
      </c>
      <c r="F1927" s="7" t="s">
        <v>23</v>
      </c>
      <c r="G1927" s="7" t="s">
        <v>26</v>
      </c>
      <c r="H1927" s="7" t="s">
        <v>25</v>
      </c>
      <c r="I1927" s="3">
        <v>1</v>
      </c>
      <c r="J1927" s="5">
        <v>198.29</v>
      </c>
      <c r="K1927" s="6">
        <v>0.05</v>
      </c>
      <c r="L1927" s="5">
        <v>106.24</v>
      </c>
      <c r="M1927" s="5">
        <f>I1927*J1927*(1-K1927)</f>
        <v>188.37549999999999</v>
      </c>
      <c r="N1927" s="5">
        <f>I1927*L1927</f>
        <v>106.24</v>
      </c>
      <c r="O1927" s="5">
        <f>M1927-N1927</f>
        <v>82.135499999999993</v>
      </c>
      <c r="P1927" s="2">
        <f>IFERROR(O1927/M1927,0)</f>
        <v>0.436020076920831</v>
      </c>
      <c r="Q1927" s="4">
        <f>YEAR(SalesDataTable[[#This Row],[Order Date]])</f>
        <v>2026</v>
      </c>
      <c r="R1927" s="2" t="str">
        <f>"Q"&amp;ROUNDUP(MONTH(SalesDataTable[[#This Row],[Order Date]])/3,0)</f>
        <v>Q3</v>
      </c>
      <c r="S1927" s="3">
        <f>MONTH(SalesDataTable[[#This Row],[Order Date]])</f>
        <v>9</v>
      </c>
      <c r="T1927" s="2" t="str">
        <f>TEXT(SalesDataTable[[#This Row],[Order Date]],"mmm")</f>
        <v>Sep</v>
      </c>
    </row>
    <row r="1928" spans="1:20" ht="15.75" x14ac:dyDescent="0.25">
      <c r="A1928" s="9" t="s">
        <v>833</v>
      </c>
      <c r="B1928" s="8">
        <v>46284</v>
      </c>
      <c r="C1928" s="7" t="s">
        <v>9</v>
      </c>
      <c r="D1928" s="7" t="s">
        <v>47</v>
      </c>
      <c r="E1928" s="7" t="s">
        <v>18</v>
      </c>
      <c r="F1928" s="7" t="s">
        <v>23</v>
      </c>
      <c r="G1928" s="7" t="s">
        <v>29</v>
      </c>
      <c r="H1928" s="7" t="s">
        <v>88</v>
      </c>
      <c r="I1928" s="3">
        <v>3</v>
      </c>
      <c r="J1928" s="5">
        <v>166.21</v>
      </c>
      <c r="K1928" s="6">
        <v>0.05</v>
      </c>
      <c r="L1928" s="5">
        <v>85.03</v>
      </c>
      <c r="M1928" s="5">
        <f>I1928*J1928*(1-K1928)</f>
        <v>473.69849999999997</v>
      </c>
      <c r="N1928" s="5">
        <f>I1928*L1928</f>
        <v>255.09</v>
      </c>
      <c r="O1928" s="5">
        <f>M1928-N1928</f>
        <v>218.60849999999996</v>
      </c>
      <c r="P1928" s="2">
        <f>IFERROR(O1928/M1928,0)</f>
        <v>0.4614929116304991</v>
      </c>
      <c r="Q1928" s="4">
        <f>YEAR(SalesDataTable[[#This Row],[Order Date]])</f>
        <v>2026</v>
      </c>
      <c r="R1928" s="2" t="str">
        <f>"Q"&amp;ROUNDUP(MONTH(SalesDataTable[[#This Row],[Order Date]])/3,0)</f>
        <v>Q3</v>
      </c>
      <c r="S1928" s="3">
        <f>MONTH(SalesDataTable[[#This Row],[Order Date]])</f>
        <v>9</v>
      </c>
      <c r="T1928" s="2" t="str">
        <f>TEXT(SalesDataTable[[#This Row],[Order Date]],"mmm")</f>
        <v>Sep</v>
      </c>
    </row>
    <row r="1929" spans="1:20" ht="15.75" x14ac:dyDescent="0.25">
      <c r="A1929" s="9" t="s">
        <v>832</v>
      </c>
      <c r="B1929" s="8">
        <v>46284</v>
      </c>
      <c r="C1929" s="7" t="s">
        <v>9</v>
      </c>
      <c r="D1929" s="7" t="s">
        <v>30</v>
      </c>
      <c r="E1929" s="7" t="s">
        <v>18</v>
      </c>
      <c r="F1929" s="7" t="s">
        <v>2</v>
      </c>
      <c r="G1929" s="7" t="s">
        <v>1</v>
      </c>
      <c r="H1929" s="7" t="s">
        <v>17</v>
      </c>
      <c r="I1929" s="3">
        <v>1</v>
      </c>
      <c r="J1929" s="5">
        <v>40.700000000000003</v>
      </c>
      <c r="K1929" s="6">
        <v>0.05</v>
      </c>
      <c r="L1929" s="5">
        <v>16.43</v>
      </c>
      <c r="M1929" s="5">
        <f>I1929*J1929*(1-K1929)</f>
        <v>38.664999999999999</v>
      </c>
      <c r="N1929" s="5">
        <f>I1929*L1929</f>
        <v>16.43</v>
      </c>
      <c r="O1929" s="5">
        <f>M1929-N1929</f>
        <v>22.234999999999999</v>
      </c>
      <c r="P1929" s="2">
        <f>IFERROR(O1929/M1929,0)</f>
        <v>0.57506789085736454</v>
      </c>
      <c r="Q1929" s="4">
        <f>YEAR(SalesDataTable[[#This Row],[Order Date]])</f>
        <v>2026</v>
      </c>
      <c r="R1929" s="2" t="str">
        <f>"Q"&amp;ROUNDUP(MONTH(SalesDataTable[[#This Row],[Order Date]])/3,0)</f>
        <v>Q3</v>
      </c>
      <c r="S1929" s="3">
        <f>MONTH(SalesDataTable[[#This Row],[Order Date]])</f>
        <v>9</v>
      </c>
      <c r="T1929" s="2" t="str">
        <f>TEXT(SalesDataTable[[#This Row],[Order Date]],"mmm")</f>
        <v>Sep</v>
      </c>
    </row>
    <row r="1930" spans="1:20" ht="15.75" x14ac:dyDescent="0.25">
      <c r="A1930" s="9" t="s">
        <v>831</v>
      </c>
      <c r="B1930" s="8">
        <v>46284</v>
      </c>
      <c r="C1930" s="7" t="s">
        <v>42</v>
      </c>
      <c r="D1930" s="7" t="s">
        <v>41</v>
      </c>
      <c r="E1930" s="7" t="s">
        <v>3</v>
      </c>
      <c r="F1930" s="7" t="s">
        <v>2</v>
      </c>
      <c r="G1930" s="7" t="s">
        <v>22</v>
      </c>
      <c r="H1930" s="7" t="s">
        <v>92</v>
      </c>
      <c r="I1930" s="3">
        <v>3</v>
      </c>
      <c r="J1930" s="5">
        <v>153.5</v>
      </c>
      <c r="K1930" s="6">
        <v>0</v>
      </c>
      <c r="L1930" s="5">
        <v>80.819999999999993</v>
      </c>
      <c r="M1930" s="5">
        <f>I1930*J1930*(1-K1930)</f>
        <v>460.5</v>
      </c>
      <c r="N1930" s="5">
        <f>I1930*L1930</f>
        <v>242.45999999999998</v>
      </c>
      <c r="O1930" s="5">
        <f>M1930-N1930</f>
        <v>218.04000000000002</v>
      </c>
      <c r="P1930" s="2">
        <f>IFERROR(O1930/M1930,0)</f>
        <v>0.47348534201954401</v>
      </c>
      <c r="Q1930" s="4">
        <f>YEAR(SalesDataTable[[#This Row],[Order Date]])</f>
        <v>2026</v>
      </c>
      <c r="R1930" s="2" t="str">
        <f>"Q"&amp;ROUNDUP(MONTH(SalesDataTable[[#This Row],[Order Date]])/3,0)</f>
        <v>Q3</v>
      </c>
      <c r="S1930" s="3">
        <f>MONTH(SalesDataTable[[#This Row],[Order Date]])</f>
        <v>9</v>
      </c>
      <c r="T1930" s="2" t="str">
        <f>TEXT(SalesDataTable[[#This Row],[Order Date]],"mmm")</f>
        <v>Sep</v>
      </c>
    </row>
    <row r="1931" spans="1:20" ht="15.75" x14ac:dyDescent="0.25">
      <c r="A1931" s="9" t="s">
        <v>830</v>
      </c>
      <c r="B1931" s="8">
        <v>46284</v>
      </c>
      <c r="C1931" s="7" t="s">
        <v>9</v>
      </c>
      <c r="D1931" s="7" t="s">
        <v>8</v>
      </c>
      <c r="E1931" s="7" t="s">
        <v>18</v>
      </c>
      <c r="F1931" s="7" t="s">
        <v>2</v>
      </c>
      <c r="G1931" s="7" t="s">
        <v>22</v>
      </c>
      <c r="H1931" s="7" t="s">
        <v>21</v>
      </c>
      <c r="I1931" s="3">
        <v>1</v>
      </c>
      <c r="J1931" s="5">
        <v>70.430000000000007</v>
      </c>
      <c r="K1931" s="6">
        <v>0</v>
      </c>
      <c r="L1931" s="5">
        <v>31.51</v>
      </c>
      <c r="M1931" s="5">
        <f>I1931*J1931*(1-K1931)</f>
        <v>70.430000000000007</v>
      </c>
      <c r="N1931" s="5">
        <f>I1931*L1931</f>
        <v>31.51</v>
      </c>
      <c r="O1931" s="5">
        <f>M1931-N1931</f>
        <v>38.92</v>
      </c>
      <c r="P1931" s="2">
        <f>IFERROR(O1931/M1931,0)</f>
        <v>0.55260542382507449</v>
      </c>
      <c r="Q1931" s="4">
        <f>YEAR(SalesDataTable[[#This Row],[Order Date]])</f>
        <v>2026</v>
      </c>
      <c r="R1931" s="2" t="str">
        <f>"Q"&amp;ROUNDUP(MONTH(SalesDataTable[[#This Row],[Order Date]])/3,0)</f>
        <v>Q3</v>
      </c>
      <c r="S1931" s="3">
        <f>MONTH(SalesDataTable[[#This Row],[Order Date]])</f>
        <v>9</v>
      </c>
      <c r="T1931" s="2" t="str">
        <f>TEXT(SalesDataTable[[#This Row],[Order Date]],"mmm")</f>
        <v>Sep</v>
      </c>
    </row>
    <row r="1932" spans="1:20" ht="15.75" x14ac:dyDescent="0.25">
      <c r="A1932" s="9" t="s">
        <v>829</v>
      </c>
      <c r="B1932" s="8">
        <v>46284</v>
      </c>
      <c r="C1932" s="7" t="s">
        <v>42</v>
      </c>
      <c r="D1932" s="7" t="s">
        <v>41</v>
      </c>
      <c r="E1932" s="7" t="s">
        <v>13</v>
      </c>
      <c r="F1932" s="7" t="s">
        <v>12</v>
      </c>
      <c r="G1932" s="7" t="s">
        <v>1</v>
      </c>
      <c r="H1932" s="7" t="s">
        <v>0</v>
      </c>
      <c r="I1932" s="3">
        <v>4</v>
      </c>
      <c r="J1932" s="5">
        <v>49.93</v>
      </c>
      <c r="K1932" s="6">
        <v>0</v>
      </c>
      <c r="L1932" s="5">
        <v>22.99</v>
      </c>
      <c r="M1932" s="5">
        <f>I1932*J1932*(1-K1932)</f>
        <v>199.72</v>
      </c>
      <c r="N1932" s="5">
        <f>I1932*L1932</f>
        <v>91.96</v>
      </c>
      <c r="O1932" s="5">
        <f>M1932-N1932</f>
        <v>107.76</v>
      </c>
      <c r="P1932" s="2">
        <f>IFERROR(O1932/M1932,0)</f>
        <v>0.53955537752853999</v>
      </c>
      <c r="Q1932" s="4">
        <f>YEAR(SalesDataTable[[#This Row],[Order Date]])</f>
        <v>2026</v>
      </c>
      <c r="R1932" s="2" t="str">
        <f>"Q"&amp;ROUNDUP(MONTH(SalesDataTable[[#This Row],[Order Date]])/3,0)</f>
        <v>Q3</v>
      </c>
      <c r="S1932" s="3">
        <f>MONTH(SalesDataTable[[#This Row],[Order Date]])</f>
        <v>9</v>
      </c>
      <c r="T1932" s="2" t="str">
        <f>TEXT(SalesDataTable[[#This Row],[Order Date]],"mmm")</f>
        <v>Sep</v>
      </c>
    </row>
    <row r="1933" spans="1:20" ht="15.75" x14ac:dyDescent="0.25">
      <c r="A1933" s="9" t="s">
        <v>828</v>
      </c>
      <c r="B1933" s="8">
        <v>46284</v>
      </c>
      <c r="C1933" s="7" t="s">
        <v>9</v>
      </c>
      <c r="D1933" s="7" t="s">
        <v>8</v>
      </c>
      <c r="E1933" s="7" t="s">
        <v>13</v>
      </c>
      <c r="F1933" s="7" t="s">
        <v>23</v>
      </c>
      <c r="G1933" s="7" t="s">
        <v>1</v>
      </c>
      <c r="H1933" s="7" t="s">
        <v>0</v>
      </c>
      <c r="I1933" s="3">
        <v>1</v>
      </c>
      <c r="J1933" s="5">
        <v>50.18</v>
      </c>
      <c r="K1933" s="6">
        <v>0</v>
      </c>
      <c r="L1933" s="5">
        <v>22.92</v>
      </c>
      <c r="M1933" s="5">
        <f>I1933*J1933*(1-K1933)</f>
        <v>50.18</v>
      </c>
      <c r="N1933" s="5">
        <f>I1933*L1933</f>
        <v>22.92</v>
      </c>
      <c r="O1933" s="5">
        <f>M1933-N1933</f>
        <v>27.259999999999998</v>
      </c>
      <c r="P1933" s="2">
        <f>IFERROR(O1933/M1933,0)</f>
        <v>0.54324432044639293</v>
      </c>
      <c r="Q1933" s="4">
        <f>YEAR(SalesDataTable[[#This Row],[Order Date]])</f>
        <v>2026</v>
      </c>
      <c r="R1933" s="2" t="str">
        <f>"Q"&amp;ROUNDUP(MONTH(SalesDataTable[[#This Row],[Order Date]])/3,0)</f>
        <v>Q3</v>
      </c>
      <c r="S1933" s="3">
        <f>MONTH(SalesDataTable[[#This Row],[Order Date]])</f>
        <v>9</v>
      </c>
      <c r="T1933" s="2" t="str">
        <f>TEXT(SalesDataTable[[#This Row],[Order Date]],"mmm")</f>
        <v>Sep</v>
      </c>
    </row>
    <row r="1934" spans="1:20" ht="15.75" x14ac:dyDescent="0.25">
      <c r="A1934" s="9" t="s">
        <v>827</v>
      </c>
      <c r="B1934" s="8">
        <v>46284</v>
      </c>
      <c r="C1934" s="7" t="s">
        <v>15</v>
      </c>
      <c r="D1934" s="7" t="s">
        <v>19</v>
      </c>
      <c r="E1934" s="7" t="s">
        <v>13</v>
      </c>
      <c r="F1934" s="7" t="s">
        <v>2</v>
      </c>
      <c r="G1934" s="7" t="s">
        <v>29</v>
      </c>
      <c r="H1934" s="7" t="s">
        <v>88</v>
      </c>
      <c r="I1934" s="3">
        <v>2</v>
      </c>
      <c r="J1934" s="5">
        <v>164.01</v>
      </c>
      <c r="K1934" s="6">
        <v>0.15</v>
      </c>
      <c r="L1934" s="5">
        <v>87.14</v>
      </c>
      <c r="M1934" s="5">
        <f>I1934*J1934*(1-K1934)</f>
        <v>278.81699999999995</v>
      </c>
      <c r="N1934" s="5">
        <f>I1934*L1934</f>
        <v>174.28</v>
      </c>
      <c r="O1934" s="5">
        <f>M1934-N1934</f>
        <v>104.53699999999995</v>
      </c>
      <c r="P1934" s="2">
        <f>IFERROR(O1934/M1934,0)</f>
        <v>0.37493050997607741</v>
      </c>
      <c r="Q1934" s="4">
        <f>YEAR(SalesDataTable[[#This Row],[Order Date]])</f>
        <v>2026</v>
      </c>
      <c r="R1934" s="2" t="str">
        <f>"Q"&amp;ROUNDUP(MONTH(SalesDataTable[[#This Row],[Order Date]])/3,0)</f>
        <v>Q3</v>
      </c>
      <c r="S1934" s="3">
        <f>MONTH(SalesDataTable[[#This Row],[Order Date]])</f>
        <v>9</v>
      </c>
      <c r="T1934" s="2" t="str">
        <f>TEXT(SalesDataTable[[#This Row],[Order Date]],"mmm")</f>
        <v>Sep</v>
      </c>
    </row>
    <row r="1935" spans="1:20" ht="15.75" x14ac:dyDescent="0.25">
      <c r="A1935" s="9" t="s">
        <v>826</v>
      </c>
      <c r="B1935" s="8">
        <v>46284</v>
      </c>
      <c r="C1935" s="7" t="s">
        <v>9</v>
      </c>
      <c r="D1935" s="7" t="s">
        <v>47</v>
      </c>
      <c r="E1935" s="7" t="s">
        <v>18</v>
      </c>
      <c r="F1935" s="7" t="s">
        <v>23</v>
      </c>
      <c r="G1935" s="7" t="s">
        <v>1</v>
      </c>
      <c r="H1935" s="7" t="s">
        <v>11</v>
      </c>
      <c r="I1935" s="3">
        <v>2</v>
      </c>
      <c r="J1935" s="5">
        <v>83.77</v>
      </c>
      <c r="K1935" s="6">
        <v>0</v>
      </c>
      <c r="L1935" s="5">
        <v>43.32</v>
      </c>
      <c r="M1935" s="5">
        <f>I1935*J1935*(1-K1935)</f>
        <v>167.54</v>
      </c>
      <c r="N1935" s="5">
        <f>I1935*L1935</f>
        <v>86.64</v>
      </c>
      <c r="O1935" s="5">
        <f>M1935-N1935</f>
        <v>80.899999999999991</v>
      </c>
      <c r="P1935" s="2">
        <f>IFERROR(O1935/M1935,0)</f>
        <v>0.4828697624447893</v>
      </c>
      <c r="Q1935" s="4">
        <f>YEAR(SalesDataTable[[#This Row],[Order Date]])</f>
        <v>2026</v>
      </c>
      <c r="R1935" s="2" t="str">
        <f>"Q"&amp;ROUNDUP(MONTH(SalesDataTable[[#This Row],[Order Date]])/3,0)</f>
        <v>Q3</v>
      </c>
      <c r="S1935" s="3">
        <f>MONTH(SalesDataTable[[#This Row],[Order Date]])</f>
        <v>9</v>
      </c>
      <c r="T1935" s="2" t="str">
        <f>TEXT(SalesDataTable[[#This Row],[Order Date]],"mmm")</f>
        <v>Sep</v>
      </c>
    </row>
    <row r="1936" spans="1:20" ht="15.75" x14ac:dyDescent="0.25">
      <c r="A1936" s="9" t="s">
        <v>825</v>
      </c>
      <c r="B1936" s="8">
        <v>46284</v>
      </c>
      <c r="C1936" s="7" t="s">
        <v>15</v>
      </c>
      <c r="D1936" s="7" t="s">
        <v>61</v>
      </c>
      <c r="E1936" s="7" t="s">
        <v>3</v>
      </c>
      <c r="F1936" s="7" t="s">
        <v>2</v>
      </c>
      <c r="G1936" s="7" t="s">
        <v>26</v>
      </c>
      <c r="H1936" s="7" t="s">
        <v>65</v>
      </c>
      <c r="I1936" s="3">
        <v>1</v>
      </c>
      <c r="J1936" s="5">
        <v>81.84</v>
      </c>
      <c r="K1936" s="6">
        <v>0</v>
      </c>
      <c r="L1936" s="5">
        <v>38.5</v>
      </c>
      <c r="M1936" s="5">
        <f>I1936*J1936*(1-K1936)</f>
        <v>81.84</v>
      </c>
      <c r="N1936" s="5">
        <f>I1936*L1936</f>
        <v>38.5</v>
      </c>
      <c r="O1936" s="5">
        <f>M1936-N1936</f>
        <v>43.34</v>
      </c>
      <c r="P1936" s="2">
        <f>IFERROR(O1936/M1936,0)</f>
        <v>0.52956989247311825</v>
      </c>
      <c r="Q1936" s="4">
        <f>YEAR(SalesDataTable[[#This Row],[Order Date]])</f>
        <v>2026</v>
      </c>
      <c r="R1936" s="2" t="str">
        <f>"Q"&amp;ROUNDUP(MONTH(SalesDataTable[[#This Row],[Order Date]])/3,0)</f>
        <v>Q3</v>
      </c>
      <c r="S1936" s="3">
        <f>MONTH(SalesDataTable[[#This Row],[Order Date]])</f>
        <v>9</v>
      </c>
      <c r="T1936" s="2" t="str">
        <f>TEXT(SalesDataTable[[#This Row],[Order Date]],"mmm")</f>
        <v>Sep</v>
      </c>
    </row>
    <row r="1937" spans="1:20" ht="15.75" x14ac:dyDescent="0.25">
      <c r="A1937" s="9" t="s">
        <v>824</v>
      </c>
      <c r="B1937" s="8">
        <v>46284</v>
      </c>
      <c r="C1937" s="7" t="s">
        <v>5</v>
      </c>
      <c r="D1937" s="7" t="s">
        <v>69</v>
      </c>
      <c r="E1937" s="7" t="s">
        <v>18</v>
      </c>
      <c r="F1937" s="7" t="s">
        <v>23</v>
      </c>
      <c r="G1937" s="7" t="s">
        <v>34</v>
      </c>
      <c r="H1937" s="7" t="s">
        <v>83</v>
      </c>
      <c r="I1937" s="3">
        <v>1</v>
      </c>
      <c r="J1937" s="5">
        <v>40.32</v>
      </c>
      <c r="K1937" s="6">
        <v>0.15</v>
      </c>
      <c r="L1937" s="5">
        <v>14.39</v>
      </c>
      <c r="M1937" s="5">
        <f>I1937*J1937*(1-K1937)</f>
        <v>34.271999999999998</v>
      </c>
      <c r="N1937" s="5">
        <f>I1937*L1937</f>
        <v>14.39</v>
      </c>
      <c r="O1937" s="5">
        <f>M1937-N1937</f>
        <v>19.881999999999998</v>
      </c>
      <c r="P1937" s="2">
        <f>IFERROR(O1937/M1937,0)</f>
        <v>0.58012371615312786</v>
      </c>
      <c r="Q1937" s="4">
        <f>YEAR(SalesDataTable[[#This Row],[Order Date]])</f>
        <v>2026</v>
      </c>
      <c r="R1937" s="2" t="str">
        <f>"Q"&amp;ROUNDUP(MONTH(SalesDataTable[[#This Row],[Order Date]])/3,0)</f>
        <v>Q3</v>
      </c>
      <c r="S1937" s="3">
        <f>MONTH(SalesDataTable[[#This Row],[Order Date]])</f>
        <v>9</v>
      </c>
      <c r="T1937" s="2" t="str">
        <f>TEXT(SalesDataTable[[#This Row],[Order Date]],"mmm")</f>
        <v>Sep</v>
      </c>
    </row>
    <row r="1938" spans="1:20" ht="15.75" x14ac:dyDescent="0.25">
      <c r="A1938" s="9" t="s">
        <v>823</v>
      </c>
      <c r="B1938" s="8">
        <v>46284</v>
      </c>
      <c r="C1938" s="7" t="s">
        <v>5</v>
      </c>
      <c r="D1938" s="7" t="s">
        <v>76</v>
      </c>
      <c r="E1938" s="7" t="s">
        <v>60</v>
      </c>
      <c r="F1938" s="7" t="s">
        <v>12</v>
      </c>
      <c r="G1938" s="7" t="s">
        <v>22</v>
      </c>
      <c r="H1938" s="7" t="s">
        <v>92</v>
      </c>
      <c r="I1938" s="3">
        <v>4</v>
      </c>
      <c r="J1938" s="5">
        <v>155.84</v>
      </c>
      <c r="K1938" s="6">
        <v>0.05</v>
      </c>
      <c r="L1938" s="5">
        <v>80.790000000000006</v>
      </c>
      <c r="M1938" s="5">
        <f>I1938*J1938*(1-K1938)</f>
        <v>592.19200000000001</v>
      </c>
      <c r="N1938" s="5">
        <f>I1938*L1938</f>
        <v>323.16000000000003</v>
      </c>
      <c r="O1938" s="5">
        <f>M1938-N1938</f>
        <v>269.03199999999998</v>
      </c>
      <c r="P1938" s="2">
        <f>IFERROR(O1938/M1938,0)</f>
        <v>0.45429860585755966</v>
      </c>
      <c r="Q1938" s="4">
        <f>YEAR(SalesDataTable[[#This Row],[Order Date]])</f>
        <v>2026</v>
      </c>
      <c r="R1938" s="2" t="str">
        <f>"Q"&amp;ROUNDUP(MONTH(SalesDataTable[[#This Row],[Order Date]])/3,0)</f>
        <v>Q3</v>
      </c>
      <c r="S1938" s="3">
        <f>MONTH(SalesDataTable[[#This Row],[Order Date]])</f>
        <v>9</v>
      </c>
      <c r="T1938" s="2" t="str">
        <f>TEXT(SalesDataTable[[#This Row],[Order Date]],"mmm")</f>
        <v>Sep</v>
      </c>
    </row>
    <row r="1939" spans="1:20" ht="15.75" x14ac:dyDescent="0.25">
      <c r="A1939" s="9" t="s">
        <v>822</v>
      </c>
      <c r="B1939" s="8">
        <v>46285</v>
      </c>
      <c r="C1939" s="7" t="s">
        <v>9</v>
      </c>
      <c r="D1939" s="7" t="s">
        <v>30</v>
      </c>
      <c r="E1939" s="7" t="s">
        <v>3</v>
      </c>
      <c r="F1939" s="7" t="s">
        <v>12</v>
      </c>
      <c r="G1939" s="7" t="s">
        <v>34</v>
      </c>
      <c r="H1939" s="7" t="s">
        <v>33</v>
      </c>
      <c r="I1939" s="3">
        <v>1</v>
      </c>
      <c r="J1939" s="5">
        <v>51.83</v>
      </c>
      <c r="K1939" s="6">
        <v>0</v>
      </c>
      <c r="L1939" s="5">
        <v>21.9</v>
      </c>
      <c r="M1939" s="5">
        <f>I1939*J1939*(1-K1939)</f>
        <v>51.83</v>
      </c>
      <c r="N1939" s="5">
        <f>I1939*L1939</f>
        <v>21.9</v>
      </c>
      <c r="O1939" s="5">
        <f>M1939-N1939</f>
        <v>29.93</v>
      </c>
      <c r="P1939" s="2">
        <f>IFERROR(O1939/M1939,0)</f>
        <v>0.57746478873239437</v>
      </c>
      <c r="Q1939" s="4">
        <f>YEAR(SalesDataTable[[#This Row],[Order Date]])</f>
        <v>2026</v>
      </c>
      <c r="R1939" s="2" t="str">
        <f>"Q"&amp;ROUNDUP(MONTH(SalesDataTable[[#This Row],[Order Date]])/3,0)</f>
        <v>Q3</v>
      </c>
      <c r="S1939" s="3">
        <f>MONTH(SalesDataTable[[#This Row],[Order Date]])</f>
        <v>9</v>
      </c>
      <c r="T1939" s="2" t="str">
        <f>TEXT(SalesDataTable[[#This Row],[Order Date]],"mmm")</f>
        <v>Sep</v>
      </c>
    </row>
    <row r="1940" spans="1:20" ht="15.75" x14ac:dyDescent="0.25">
      <c r="A1940" s="9" t="s">
        <v>821</v>
      </c>
      <c r="B1940" s="8">
        <v>46285</v>
      </c>
      <c r="C1940" s="7" t="s">
        <v>5</v>
      </c>
      <c r="D1940" s="7" t="s">
        <v>114</v>
      </c>
      <c r="E1940" s="7" t="s">
        <v>13</v>
      </c>
      <c r="F1940" s="7" t="s">
        <v>23</v>
      </c>
      <c r="G1940" s="7" t="s">
        <v>26</v>
      </c>
      <c r="H1940" s="7" t="s">
        <v>25</v>
      </c>
      <c r="I1940" s="3">
        <v>1</v>
      </c>
      <c r="J1940" s="5">
        <v>190.77</v>
      </c>
      <c r="K1940" s="6">
        <v>0.05</v>
      </c>
      <c r="L1940" s="5">
        <v>104.69</v>
      </c>
      <c r="M1940" s="5">
        <f>I1940*J1940*(1-K1940)</f>
        <v>181.23150000000001</v>
      </c>
      <c r="N1940" s="5">
        <f>I1940*L1940</f>
        <v>104.69</v>
      </c>
      <c r="O1940" s="5">
        <f>M1940-N1940</f>
        <v>76.541500000000013</v>
      </c>
      <c r="P1940" s="2">
        <f>IFERROR(O1940/M1940,0)</f>
        <v>0.42234103894742364</v>
      </c>
      <c r="Q1940" s="4">
        <f>YEAR(SalesDataTable[[#This Row],[Order Date]])</f>
        <v>2026</v>
      </c>
      <c r="R1940" s="2" t="str">
        <f>"Q"&amp;ROUNDUP(MONTH(SalesDataTable[[#This Row],[Order Date]])/3,0)</f>
        <v>Q3</v>
      </c>
      <c r="S1940" s="3">
        <f>MONTH(SalesDataTable[[#This Row],[Order Date]])</f>
        <v>9</v>
      </c>
      <c r="T1940" s="2" t="str">
        <f>TEXT(SalesDataTable[[#This Row],[Order Date]],"mmm")</f>
        <v>Sep</v>
      </c>
    </row>
    <row r="1941" spans="1:20" ht="15.75" x14ac:dyDescent="0.25">
      <c r="A1941" s="9" t="s">
        <v>820</v>
      </c>
      <c r="B1941" s="8">
        <v>46285</v>
      </c>
      <c r="C1941" s="7" t="s">
        <v>9</v>
      </c>
      <c r="D1941" s="7" t="s">
        <v>8</v>
      </c>
      <c r="E1941" s="7" t="s">
        <v>13</v>
      </c>
      <c r="F1941" s="7" t="s">
        <v>2</v>
      </c>
      <c r="G1941" s="7" t="s">
        <v>1</v>
      </c>
      <c r="H1941" s="7" t="s">
        <v>17</v>
      </c>
      <c r="I1941" s="3">
        <v>2</v>
      </c>
      <c r="J1941" s="5">
        <v>40.049999999999997</v>
      </c>
      <c r="K1941" s="6">
        <v>0.05</v>
      </c>
      <c r="L1941" s="5">
        <v>16.97</v>
      </c>
      <c r="M1941" s="5">
        <f>I1941*J1941*(1-K1941)</f>
        <v>76.094999999999985</v>
      </c>
      <c r="N1941" s="5">
        <f>I1941*L1941</f>
        <v>33.94</v>
      </c>
      <c r="O1941" s="5">
        <f>M1941-N1941</f>
        <v>42.154999999999987</v>
      </c>
      <c r="P1941" s="2">
        <f>IFERROR(O1941/M1941,0)</f>
        <v>0.55397857940731976</v>
      </c>
      <c r="Q1941" s="4">
        <f>YEAR(SalesDataTable[[#This Row],[Order Date]])</f>
        <v>2026</v>
      </c>
      <c r="R1941" s="2" t="str">
        <f>"Q"&amp;ROUNDUP(MONTH(SalesDataTable[[#This Row],[Order Date]])/3,0)</f>
        <v>Q3</v>
      </c>
      <c r="S1941" s="3">
        <f>MONTH(SalesDataTable[[#This Row],[Order Date]])</f>
        <v>9</v>
      </c>
      <c r="T1941" s="2" t="str">
        <f>TEXT(SalesDataTable[[#This Row],[Order Date]],"mmm")</f>
        <v>Sep</v>
      </c>
    </row>
    <row r="1942" spans="1:20" ht="15.75" x14ac:dyDescent="0.25">
      <c r="A1942" s="9" t="s">
        <v>819</v>
      </c>
      <c r="B1942" s="8">
        <v>46285</v>
      </c>
      <c r="C1942" s="7" t="s">
        <v>9</v>
      </c>
      <c r="D1942" s="7" t="s">
        <v>8</v>
      </c>
      <c r="E1942" s="7" t="s">
        <v>3</v>
      </c>
      <c r="F1942" s="7" t="s">
        <v>2</v>
      </c>
      <c r="G1942" s="7" t="s">
        <v>1</v>
      </c>
      <c r="H1942" s="7" t="s">
        <v>11</v>
      </c>
      <c r="I1942" s="3">
        <v>1</v>
      </c>
      <c r="J1942" s="5">
        <v>82.08</v>
      </c>
      <c r="K1942" s="6">
        <v>0.05</v>
      </c>
      <c r="L1942" s="5">
        <v>43.18</v>
      </c>
      <c r="M1942" s="5">
        <f>I1942*J1942*(1-K1942)</f>
        <v>77.975999999999999</v>
      </c>
      <c r="N1942" s="5">
        <f>I1942*L1942</f>
        <v>43.18</v>
      </c>
      <c r="O1942" s="5">
        <f>M1942-N1942</f>
        <v>34.795999999999999</v>
      </c>
      <c r="P1942" s="2">
        <f>IFERROR(O1942/M1942,0)</f>
        <v>0.44623986867754178</v>
      </c>
      <c r="Q1942" s="4">
        <f>YEAR(SalesDataTable[[#This Row],[Order Date]])</f>
        <v>2026</v>
      </c>
      <c r="R1942" s="2" t="str">
        <f>"Q"&amp;ROUNDUP(MONTH(SalesDataTable[[#This Row],[Order Date]])/3,0)</f>
        <v>Q3</v>
      </c>
      <c r="S1942" s="3">
        <f>MONTH(SalesDataTable[[#This Row],[Order Date]])</f>
        <v>9</v>
      </c>
      <c r="T1942" s="2" t="str">
        <f>TEXT(SalesDataTable[[#This Row],[Order Date]],"mmm")</f>
        <v>Sep</v>
      </c>
    </row>
    <row r="1943" spans="1:20" ht="15.75" x14ac:dyDescent="0.25">
      <c r="A1943" s="9" t="s">
        <v>818</v>
      </c>
      <c r="B1943" s="8">
        <v>46285</v>
      </c>
      <c r="C1943" s="7" t="s">
        <v>42</v>
      </c>
      <c r="D1943" s="7" t="s">
        <v>41</v>
      </c>
      <c r="E1943" s="7" t="s">
        <v>3</v>
      </c>
      <c r="F1943" s="7" t="s">
        <v>23</v>
      </c>
      <c r="G1943" s="7" t="s">
        <v>1</v>
      </c>
      <c r="H1943" s="7" t="s">
        <v>0</v>
      </c>
      <c r="I1943" s="3">
        <v>1</v>
      </c>
      <c r="J1943" s="5">
        <v>50.3</v>
      </c>
      <c r="K1943" s="6">
        <v>0.05</v>
      </c>
      <c r="L1943" s="5">
        <v>22.14</v>
      </c>
      <c r="M1943" s="5">
        <f>I1943*J1943*(1-K1943)</f>
        <v>47.784999999999997</v>
      </c>
      <c r="N1943" s="5">
        <f>I1943*L1943</f>
        <v>22.14</v>
      </c>
      <c r="O1943" s="5">
        <f>M1943-N1943</f>
        <v>25.644999999999996</v>
      </c>
      <c r="P1943" s="2">
        <f>IFERROR(O1943/M1943,0)</f>
        <v>0.53667468870984614</v>
      </c>
      <c r="Q1943" s="4">
        <f>YEAR(SalesDataTable[[#This Row],[Order Date]])</f>
        <v>2026</v>
      </c>
      <c r="R1943" s="2" t="str">
        <f>"Q"&amp;ROUNDUP(MONTH(SalesDataTable[[#This Row],[Order Date]])/3,0)</f>
        <v>Q3</v>
      </c>
      <c r="S1943" s="3">
        <f>MONTH(SalesDataTable[[#This Row],[Order Date]])</f>
        <v>9</v>
      </c>
      <c r="T1943" s="2" t="str">
        <f>TEXT(SalesDataTable[[#This Row],[Order Date]],"mmm")</f>
        <v>Sep</v>
      </c>
    </row>
    <row r="1944" spans="1:20" ht="15.75" x14ac:dyDescent="0.25">
      <c r="A1944" s="9" t="s">
        <v>817</v>
      </c>
      <c r="B1944" s="8">
        <v>46285</v>
      </c>
      <c r="C1944" s="7" t="s">
        <v>5</v>
      </c>
      <c r="D1944" s="7" t="s">
        <v>76</v>
      </c>
      <c r="E1944" s="7" t="s">
        <v>3</v>
      </c>
      <c r="F1944" s="7" t="s">
        <v>2</v>
      </c>
      <c r="G1944" s="7" t="s">
        <v>29</v>
      </c>
      <c r="H1944" s="7" t="s">
        <v>39</v>
      </c>
      <c r="I1944" s="3">
        <v>1</v>
      </c>
      <c r="J1944" s="5">
        <v>47.68</v>
      </c>
      <c r="K1944" s="6">
        <v>0.1</v>
      </c>
      <c r="L1944" s="5">
        <v>18.03</v>
      </c>
      <c r="M1944" s="5">
        <f>I1944*J1944*(1-K1944)</f>
        <v>42.911999999999999</v>
      </c>
      <c r="N1944" s="5">
        <f>I1944*L1944</f>
        <v>18.03</v>
      </c>
      <c r="O1944" s="5">
        <f>M1944-N1944</f>
        <v>24.881999999999998</v>
      </c>
      <c r="P1944" s="2">
        <f>IFERROR(O1944/M1944,0)</f>
        <v>0.57983780760626391</v>
      </c>
      <c r="Q1944" s="4">
        <f>YEAR(SalesDataTable[[#This Row],[Order Date]])</f>
        <v>2026</v>
      </c>
      <c r="R1944" s="2" t="str">
        <f>"Q"&amp;ROUNDUP(MONTH(SalesDataTable[[#This Row],[Order Date]])/3,0)</f>
        <v>Q3</v>
      </c>
      <c r="S1944" s="3">
        <f>MONTH(SalesDataTable[[#This Row],[Order Date]])</f>
        <v>9</v>
      </c>
      <c r="T1944" s="2" t="str">
        <f>TEXT(SalesDataTable[[#This Row],[Order Date]],"mmm")</f>
        <v>Sep</v>
      </c>
    </row>
    <row r="1945" spans="1:20" ht="15.75" x14ac:dyDescent="0.25">
      <c r="A1945" s="9" t="s">
        <v>816</v>
      </c>
      <c r="B1945" s="8">
        <v>46285</v>
      </c>
      <c r="C1945" s="7" t="s">
        <v>5</v>
      </c>
      <c r="D1945" s="7" t="s">
        <v>66</v>
      </c>
      <c r="E1945" s="7" t="s">
        <v>13</v>
      </c>
      <c r="F1945" s="7" t="s">
        <v>23</v>
      </c>
      <c r="G1945" s="7" t="s">
        <v>1</v>
      </c>
      <c r="H1945" s="7" t="s">
        <v>0</v>
      </c>
      <c r="I1945" s="3">
        <v>2</v>
      </c>
      <c r="J1945" s="5">
        <v>51.48</v>
      </c>
      <c r="K1945" s="6">
        <v>0.05</v>
      </c>
      <c r="L1945" s="5">
        <v>22.38</v>
      </c>
      <c r="M1945" s="5">
        <f>I1945*J1945*(1-K1945)</f>
        <v>97.811999999999983</v>
      </c>
      <c r="N1945" s="5">
        <f>I1945*L1945</f>
        <v>44.76</v>
      </c>
      <c r="O1945" s="5">
        <f>M1945-N1945</f>
        <v>53.051999999999985</v>
      </c>
      <c r="P1945" s="2">
        <f>IFERROR(O1945/M1945,0)</f>
        <v>0.54238743712427917</v>
      </c>
      <c r="Q1945" s="4">
        <f>YEAR(SalesDataTable[[#This Row],[Order Date]])</f>
        <v>2026</v>
      </c>
      <c r="R1945" s="2" t="str">
        <f>"Q"&amp;ROUNDUP(MONTH(SalesDataTable[[#This Row],[Order Date]])/3,0)</f>
        <v>Q3</v>
      </c>
      <c r="S1945" s="3">
        <f>MONTH(SalesDataTable[[#This Row],[Order Date]])</f>
        <v>9</v>
      </c>
      <c r="T1945" s="2" t="str">
        <f>TEXT(SalesDataTable[[#This Row],[Order Date]],"mmm")</f>
        <v>Sep</v>
      </c>
    </row>
    <row r="1946" spans="1:20" ht="15.75" x14ac:dyDescent="0.25">
      <c r="A1946" s="9" t="s">
        <v>815</v>
      </c>
      <c r="B1946" s="8">
        <v>46285</v>
      </c>
      <c r="C1946" s="7" t="s">
        <v>5</v>
      </c>
      <c r="D1946" s="7" t="s">
        <v>114</v>
      </c>
      <c r="E1946" s="7" t="s">
        <v>3</v>
      </c>
      <c r="F1946" s="7" t="s">
        <v>12</v>
      </c>
      <c r="G1946" s="7" t="s">
        <v>34</v>
      </c>
      <c r="H1946" s="7" t="s">
        <v>121</v>
      </c>
      <c r="I1946" s="3">
        <v>2</v>
      </c>
      <c r="J1946" s="5">
        <v>123.73</v>
      </c>
      <c r="K1946" s="6">
        <v>0</v>
      </c>
      <c r="L1946" s="5">
        <v>68.459999999999994</v>
      </c>
      <c r="M1946" s="5">
        <f>I1946*J1946*(1-K1946)</f>
        <v>247.46</v>
      </c>
      <c r="N1946" s="5">
        <f>I1946*L1946</f>
        <v>136.91999999999999</v>
      </c>
      <c r="O1946" s="5">
        <f>M1946-N1946</f>
        <v>110.54000000000002</v>
      </c>
      <c r="P1946" s="2">
        <f>IFERROR(O1946/M1946,0)</f>
        <v>0.44669845631617239</v>
      </c>
      <c r="Q1946" s="4">
        <f>YEAR(SalesDataTable[[#This Row],[Order Date]])</f>
        <v>2026</v>
      </c>
      <c r="R1946" s="2" t="str">
        <f>"Q"&amp;ROUNDUP(MONTH(SalesDataTable[[#This Row],[Order Date]])/3,0)</f>
        <v>Q3</v>
      </c>
      <c r="S1946" s="3">
        <f>MONTH(SalesDataTable[[#This Row],[Order Date]])</f>
        <v>9</v>
      </c>
      <c r="T1946" s="2" t="str">
        <f>TEXT(SalesDataTable[[#This Row],[Order Date]],"mmm")</f>
        <v>Sep</v>
      </c>
    </row>
    <row r="1947" spans="1:20" ht="15.75" x14ac:dyDescent="0.25">
      <c r="A1947" s="9" t="s">
        <v>814</v>
      </c>
      <c r="B1947" s="8">
        <v>46286</v>
      </c>
      <c r="C1947" s="7" t="s">
        <v>5</v>
      </c>
      <c r="D1947" s="7" t="s">
        <v>69</v>
      </c>
      <c r="E1947" s="7" t="s">
        <v>3</v>
      </c>
      <c r="F1947" s="7" t="s">
        <v>12</v>
      </c>
      <c r="G1947" s="7" t="s">
        <v>22</v>
      </c>
      <c r="H1947" s="7" t="s">
        <v>37</v>
      </c>
      <c r="I1947" s="3">
        <v>2</v>
      </c>
      <c r="J1947" s="5">
        <v>146.81</v>
      </c>
      <c r="K1947" s="6">
        <v>0</v>
      </c>
      <c r="L1947" s="5">
        <v>79.72</v>
      </c>
      <c r="M1947" s="5">
        <f>I1947*J1947*(1-K1947)</f>
        <v>293.62</v>
      </c>
      <c r="N1947" s="5">
        <f>I1947*L1947</f>
        <v>159.44</v>
      </c>
      <c r="O1947" s="5">
        <f>M1947-N1947</f>
        <v>134.18</v>
      </c>
      <c r="P1947" s="2">
        <f>IFERROR(O1947/M1947,0)</f>
        <v>0.45698521899053202</v>
      </c>
      <c r="Q1947" s="4">
        <f>YEAR(SalesDataTable[[#This Row],[Order Date]])</f>
        <v>2026</v>
      </c>
      <c r="R1947" s="2" t="str">
        <f>"Q"&amp;ROUNDUP(MONTH(SalesDataTable[[#This Row],[Order Date]])/3,0)</f>
        <v>Q3</v>
      </c>
      <c r="S1947" s="3">
        <f>MONTH(SalesDataTable[[#This Row],[Order Date]])</f>
        <v>9</v>
      </c>
      <c r="T1947" s="2" t="str">
        <f>TEXT(SalesDataTable[[#This Row],[Order Date]],"mmm")</f>
        <v>Sep</v>
      </c>
    </row>
    <row r="1948" spans="1:20" ht="15.75" x14ac:dyDescent="0.25">
      <c r="A1948" s="9" t="s">
        <v>813</v>
      </c>
      <c r="B1948" s="8">
        <v>46286</v>
      </c>
      <c r="C1948" s="7" t="s">
        <v>9</v>
      </c>
      <c r="D1948" s="7" t="s">
        <v>8</v>
      </c>
      <c r="E1948" s="7" t="s">
        <v>13</v>
      </c>
      <c r="F1948" s="7" t="s">
        <v>23</v>
      </c>
      <c r="G1948" s="7" t="s">
        <v>29</v>
      </c>
      <c r="H1948" s="7" t="s">
        <v>88</v>
      </c>
      <c r="I1948" s="3">
        <v>2</v>
      </c>
      <c r="J1948" s="5">
        <v>167.16</v>
      </c>
      <c r="K1948" s="6">
        <v>0</v>
      </c>
      <c r="L1948" s="5">
        <v>88.51</v>
      </c>
      <c r="M1948" s="5">
        <f>I1948*J1948*(1-K1948)</f>
        <v>334.32</v>
      </c>
      <c r="N1948" s="5">
        <f>I1948*L1948</f>
        <v>177.02</v>
      </c>
      <c r="O1948" s="5">
        <f>M1948-N1948</f>
        <v>157.29999999999998</v>
      </c>
      <c r="P1948" s="2">
        <f>IFERROR(O1948/M1948,0)</f>
        <v>0.4705072983967456</v>
      </c>
      <c r="Q1948" s="4">
        <f>YEAR(SalesDataTable[[#This Row],[Order Date]])</f>
        <v>2026</v>
      </c>
      <c r="R1948" s="2" t="str">
        <f>"Q"&amp;ROUNDUP(MONTH(SalesDataTable[[#This Row],[Order Date]])/3,0)</f>
        <v>Q3</v>
      </c>
      <c r="S1948" s="3">
        <f>MONTH(SalesDataTable[[#This Row],[Order Date]])</f>
        <v>9</v>
      </c>
      <c r="T1948" s="2" t="str">
        <f>TEXT(SalesDataTable[[#This Row],[Order Date]],"mmm")</f>
        <v>Sep</v>
      </c>
    </row>
    <row r="1949" spans="1:20" ht="15.75" x14ac:dyDescent="0.25">
      <c r="A1949" s="9" t="s">
        <v>812</v>
      </c>
      <c r="B1949" s="8">
        <v>46286</v>
      </c>
      <c r="C1949" s="7" t="s">
        <v>5</v>
      </c>
      <c r="D1949" s="7" t="s">
        <v>66</v>
      </c>
      <c r="E1949" s="7" t="s">
        <v>3</v>
      </c>
      <c r="F1949" s="7" t="s">
        <v>2</v>
      </c>
      <c r="G1949" s="7" t="s">
        <v>1</v>
      </c>
      <c r="H1949" s="7" t="s">
        <v>11</v>
      </c>
      <c r="I1949" s="3">
        <v>1</v>
      </c>
      <c r="J1949" s="5">
        <v>83.69</v>
      </c>
      <c r="K1949" s="6">
        <v>0</v>
      </c>
      <c r="L1949" s="5">
        <v>42.76</v>
      </c>
      <c r="M1949" s="5">
        <f>I1949*J1949*(1-K1949)</f>
        <v>83.69</v>
      </c>
      <c r="N1949" s="5">
        <f>I1949*L1949</f>
        <v>42.76</v>
      </c>
      <c r="O1949" s="5">
        <f>M1949-N1949</f>
        <v>40.93</v>
      </c>
      <c r="P1949" s="2">
        <f>IFERROR(O1949/M1949,0)</f>
        <v>0.48906679412116144</v>
      </c>
      <c r="Q1949" s="4">
        <f>YEAR(SalesDataTable[[#This Row],[Order Date]])</f>
        <v>2026</v>
      </c>
      <c r="R1949" s="2" t="str">
        <f>"Q"&amp;ROUNDUP(MONTH(SalesDataTable[[#This Row],[Order Date]])/3,0)</f>
        <v>Q3</v>
      </c>
      <c r="S1949" s="3">
        <f>MONTH(SalesDataTable[[#This Row],[Order Date]])</f>
        <v>9</v>
      </c>
      <c r="T1949" s="2" t="str">
        <f>TEXT(SalesDataTable[[#This Row],[Order Date]],"mmm")</f>
        <v>Sep</v>
      </c>
    </row>
    <row r="1950" spans="1:20" ht="15.75" x14ac:dyDescent="0.25">
      <c r="A1950" s="9" t="s">
        <v>811</v>
      </c>
      <c r="B1950" s="8">
        <v>46286</v>
      </c>
      <c r="C1950" s="7" t="s">
        <v>42</v>
      </c>
      <c r="D1950" s="7" t="s">
        <v>95</v>
      </c>
      <c r="E1950" s="7" t="s">
        <v>3</v>
      </c>
      <c r="F1950" s="7" t="s">
        <v>2</v>
      </c>
      <c r="G1950" s="7" t="s">
        <v>1</v>
      </c>
      <c r="H1950" s="7" t="s">
        <v>17</v>
      </c>
      <c r="I1950" s="3">
        <v>1</v>
      </c>
      <c r="J1950" s="5">
        <v>40.4</v>
      </c>
      <c r="K1950" s="6">
        <v>0.15</v>
      </c>
      <c r="L1950" s="5">
        <v>16.47</v>
      </c>
      <c r="M1950" s="5">
        <f>I1950*J1950*(1-K1950)</f>
        <v>34.339999999999996</v>
      </c>
      <c r="N1950" s="5">
        <f>I1950*L1950</f>
        <v>16.47</v>
      </c>
      <c r="O1950" s="5">
        <f>M1950-N1950</f>
        <v>17.869999999999997</v>
      </c>
      <c r="P1950" s="2">
        <f>IFERROR(O1950/M1950,0)</f>
        <v>0.52038439138031445</v>
      </c>
      <c r="Q1950" s="4">
        <f>YEAR(SalesDataTable[[#This Row],[Order Date]])</f>
        <v>2026</v>
      </c>
      <c r="R1950" s="2" t="str">
        <f>"Q"&amp;ROUNDUP(MONTH(SalesDataTable[[#This Row],[Order Date]])/3,0)</f>
        <v>Q3</v>
      </c>
      <c r="S1950" s="3">
        <f>MONTH(SalesDataTable[[#This Row],[Order Date]])</f>
        <v>9</v>
      </c>
      <c r="T1950" s="2" t="str">
        <f>TEXT(SalesDataTable[[#This Row],[Order Date]],"mmm")</f>
        <v>Sep</v>
      </c>
    </row>
    <row r="1951" spans="1:20" ht="15.75" x14ac:dyDescent="0.25">
      <c r="A1951" s="9" t="s">
        <v>810</v>
      </c>
      <c r="B1951" s="8">
        <v>46286</v>
      </c>
      <c r="C1951" s="7" t="s">
        <v>9</v>
      </c>
      <c r="D1951" s="7" t="s">
        <v>45</v>
      </c>
      <c r="E1951" s="7" t="s">
        <v>3</v>
      </c>
      <c r="F1951" s="7" t="s">
        <v>23</v>
      </c>
      <c r="G1951" s="7" t="s">
        <v>22</v>
      </c>
      <c r="H1951" s="7" t="s">
        <v>37</v>
      </c>
      <c r="I1951" s="3">
        <v>3</v>
      </c>
      <c r="J1951" s="5">
        <v>143.31</v>
      </c>
      <c r="K1951" s="6">
        <v>0</v>
      </c>
      <c r="L1951" s="5">
        <v>81.36</v>
      </c>
      <c r="M1951" s="5">
        <f>I1951*J1951*(1-K1951)</f>
        <v>429.93</v>
      </c>
      <c r="N1951" s="5">
        <f>I1951*L1951</f>
        <v>244.07999999999998</v>
      </c>
      <c r="O1951" s="5">
        <f>M1951-N1951</f>
        <v>185.85000000000002</v>
      </c>
      <c r="P1951" s="2">
        <f>IFERROR(O1951/M1951,0)</f>
        <v>0.43227967343521045</v>
      </c>
      <c r="Q1951" s="4">
        <f>YEAR(SalesDataTable[[#This Row],[Order Date]])</f>
        <v>2026</v>
      </c>
      <c r="R1951" s="2" t="str">
        <f>"Q"&amp;ROUNDUP(MONTH(SalesDataTable[[#This Row],[Order Date]])/3,0)</f>
        <v>Q3</v>
      </c>
      <c r="S1951" s="3">
        <f>MONTH(SalesDataTable[[#This Row],[Order Date]])</f>
        <v>9</v>
      </c>
      <c r="T1951" s="2" t="str">
        <f>TEXT(SalesDataTable[[#This Row],[Order Date]],"mmm")</f>
        <v>Sep</v>
      </c>
    </row>
    <row r="1952" spans="1:20" ht="15.75" x14ac:dyDescent="0.25">
      <c r="A1952" s="9" t="s">
        <v>809</v>
      </c>
      <c r="B1952" s="8">
        <v>46286</v>
      </c>
      <c r="C1952" s="7" t="s">
        <v>9</v>
      </c>
      <c r="D1952" s="7" t="s">
        <v>45</v>
      </c>
      <c r="E1952" s="7" t="s">
        <v>60</v>
      </c>
      <c r="F1952" s="7" t="s">
        <v>23</v>
      </c>
      <c r="G1952" s="7" t="s">
        <v>34</v>
      </c>
      <c r="H1952" s="7" t="s">
        <v>33</v>
      </c>
      <c r="I1952" s="3">
        <v>15</v>
      </c>
      <c r="J1952" s="5">
        <v>51.1</v>
      </c>
      <c r="K1952" s="6">
        <v>0.1</v>
      </c>
      <c r="L1952" s="5">
        <v>21.9</v>
      </c>
      <c r="M1952" s="5">
        <f>I1952*J1952*(1-K1952)</f>
        <v>689.85</v>
      </c>
      <c r="N1952" s="5">
        <f>I1952*L1952</f>
        <v>328.5</v>
      </c>
      <c r="O1952" s="5">
        <f>M1952-N1952</f>
        <v>361.35</v>
      </c>
      <c r="P1952" s="2">
        <f>IFERROR(O1952/M1952,0)</f>
        <v>0.52380952380952384</v>
      </c>
      <c r="Q1952" s="4">
        <f>YEAR(SalesDataTable[[#This Row],[Order Date]])</f>
        <v>2026</v>
      </c>
      <c r="R1952" s="2" t="str">
        <f>"Q"&amp;ROUNDUP(MONTH(SalesDataTable[[#This Row],[Order Date]])/3,0)</f>
        <v>Q3</v>
      </c>
      <c r="S1952" s="3">
        <f>MONTH(SalesDataTable[[#This Row],[Order Date]])</f>
        <v>9</v>
      </c>
      <c r="T1952" s="2" t="str">
        <f>TEXT(SalesDataTable[[#This Row],[Order Date]],"mmm")</f>
        <v>Sep</v>
      </c>
    </row>
    <row r="1953" spans="1:20" ht="15.75" x14ac:dyDescent="0.25">
      <c r="A1953" s="9" t="s">
        <v>808</v>
      </c>
      <c r="B1953" s="8">
        <v>46286</v>
      </c>
      <c r="C1953" s="7" t="s">
        <v>15</v>
      </c>
      <c r="D1953" s="7" t="s">
        <v>19</v>
      </c>
      <c r="E1953" s="7" t="s">
        <v>18</v>
      </c>
      <c r="F1953" s="7" t="s">
        <v>2</v>
      </c>
      <c r="G1953" s="7" t="s">
        <v>22</v>
      </c>
      <c r="H1953" s="7" t="s">
        <v>37</v>
      </c>
      <c r="I1953" s="3">
        <v>1</v>
      </c>
      <c r="J1953" s="5">
        <v>146.33000000000001</v>
      </c>
      <c r="K1953" s="6">
        <v>0</v>
      </c>
      <c r="L1953" s="5">
        <v>80.05</v>
      </c>
      <c r="M1953" s="5">
        <f>I1953*J1953*(1-K1953)</f>
        <v>146.33000000000001</v>
      </c>
      <c r="N1953" s="5">
        <f>I1953*L1953</f>
        <v>80.05</v>
      </c>
      <c r="O1953" s="5">
        <f>M1953-N1953</f>
        <v>66.280000000000015</v>
      </c>
      <c r="P1953" s="2">
        <f>IFERROR(O1953/M1953,0)</f>
        <v>0.45294881432378875</v>
      </c>
      <c r="Q1953" s="4">
        <f>YEAR(SalesDataTable[[#This Row],[Order Date]])</f>
        <v>2026</v>
      </c>
      <c r="R1953" s="2" t="str">
        <f>"Q"&amp;ROUNDUP(MONTH(SalesDataTable[[#This Row],[Order Date]])/3,0)</f>
        <v>Q3</v>
      </c>
      <c r="S1953" s="3">
        <f>MONTH(SalesDataTable[[#This Row],[Order Date]])</f>
        <v>9</v>
      </c>
      <c r="T1953" s="2" t="str">
        <f>TEXT(SalesDataTable[[#This Row],[Order Date]],"mmm")</f>
        <v>Sep</v>
      </c>
    </row>
    <row r="1954" spans="1:20" ht="15.75" x14ac:dyDescent="0.25">
      <c r="A1954" s="9" t="s">
        <v>807</v>
      </c>
      <c r="B1954" s="8">
        <v>46287</v>
      </c>
      <c r="C1954" s="7" t="s">
        <v>15</v>
      </c>
      <c r="D1954" s="7" t="s">
        <v>61</v>
      </c>
      <c r="E1954" s="7" t="s">
        <v>3</v>
      </c>
      <c r="F1954" s="7" t="s">
        <v>23</v>
      </c>
      <c r="G1954" s="7" t="s">
        <v>29</v>
      </c>
      <c r="H1954" s="7" t="s">
        <v>72</v>
      </c>
      <c r="I1954" s="3">
        <v>1</v>
      </c>
      <c r="J1954" s="5">
        <v>130.69999999999999</v>
      </c>
      <c r="K1954" s="6">
        <v>0.05</v>
      </c>
      <c r="L1954" s="5">
        <v>68.23</v>
      </c>
      <c r="M1954" s="5">
        <f>I1954*J1954*(1-K1954)</f>
        <v>124.16499999999998</v>
      </c>
      <c r="N1954" s="5">
        <f>I1954*L1954</f>
        <v>68.23</v>
      </c>
      <c r="O1954" s="5">
        <f>M1954-N1954</f>
        <v>55.934999999999974</v>
      </c>
      <c r="P1954" s="2">
        <f>IFERROR(O1954/M1954,0)</f>
        <v>0.45048926831232622</v>
      </c>
      <c r="Q1954" s="4">
        <f>YEAR(SalesDataTable[[#This Row],[Order Date]])</f>
        <v>2026</v>
      </c>
      <c r="R1954" s="2" t="str">
        <f>"Q"&amp;ROUNDUP(MONTH(SalesDataTable[[#This Row],[Order Date]])/3,0)</f>
        <v>Q3</v>
      </c>
      <c r="S1954" s="3">
        <f>MONTH(SalesDataTable[[#This Row],[Order Date]])</f>
        <v>9</v>
      </c>
      <c r="T1954" s="2" t="str">
        <f>TEXT(SalesDataTable[[#This Row],[Order Date]],"mmm")</f>
        <v>Sep</v>
      </c>
    </row>
    <row r="1955" spans="1:20" ht="15.75" x14ac:dyDescent="0.25">
      <c r="A1955" s="9" t="s">
        <v>806</v>
      </c>
      <c r="B1955" s="8">
        <v>46287</v>
      </c>
      <c r="C1955" s="7" t="s">
        <v>9</v>
      </c>
      <c r="D1955" s="7" t="s">
        <v>8</v>
      </c>
      <c r="E1955" s="7" t="s">
        <v>60</v>
      </c>
      <c r="F1955" s="7" t="s">
        <v>12</v>
      </c>
      <c r="G1955" s="7" t="s">
        <v>34</v>
      </c>
      <c r="H1955" s="7" t="s">
        <v>83</v>
      </c>
      <c r="I1955" s="3">
        <v>8</v>
      </c>
      <c r="J1955" s="5">
        <v>39.630000000000003</v>
      </c>
      <c r="K1955" s="6">
        <v>0.15</v>
      </c>
      <c r="L1955" s="5">
        <v>14.61</v>
      </c>
      <c r="M1955" s="5">
        <f>I1955*J1955*(1-K1955)</f>
        <v>269.48400000000004</v>
      </c>
      <c r="N1955" s="5">
        <f>I1955*L1955</f>
        <v>116.88</v>
      </c>
      <c r="O1955" s="5">
        <f>M1955-N1955</f>
        <v>152.60400000000004</v>
      </c>
      <c r="P1955" s="2">
        <f>IFERROR(O1955/M1955,0)</f>
        <v>0.56628222825844954</v>
      </c>
      <c r="Q1955" s="4">
        <f>YEAR(SalesDataTable[[#This Row],[Order Date]])</f>
        <v>2026</v>
      </c>
      <c r="R1955" s="2" t="str">
        <f>"Q"&amp;ROUNDUP(MONTH(SalesDataTable[[#This Row],[Order Date]])/3,0)</f>
        <v>Q3</v>
      </c>
      <c r="S1955" s="3">
        <f>MONTH(SalesDataTable[[#This Row],[Order Date]])</f>
        <v>9</v>
      </c>
      <c r="T1955" s="2" t="str">
        <f>TEXT(SalesDataTable[[#This Row],[Order Date]],"mmm")</f>
        <v>Sep</v>
      </c>
    </row>
    <row r="1956" spans="1:20" ht="15.75" x14ac:dyDescent="0.25">
      <c r="A1956" s="9" t="s">
        <v>805</v>
      </c>
      <c r="B1956" s="8">
        <v>46287</v>
      </c>
      <c r="C1956" s="7" t="s">
        <v>9</v>
      </c>
      <c r="D1956" s="7" t="s">
        <v>30</v>
      </c>
      <c r="E1956" s="7" t="s">
        <v>3</v>
      </c>
      <c r="F1956" s="7" t="s">
        <v>23</v>
      </c>
      <c r="G1956" s="7" t="s">
        <v>29</v>
      </c>
      <c r="H1956" s="7" t="s">
        <v>72</v>
      </c>
      <c r="I1956" s="3">
        <v>1</v>
      </c>
      <c r="J1956" s="5">
        <v>132.36000000000001</v>
      </c>
      <c r="K1956" s="6">
        <v>0.05</v>
      </c>
      <c r="L1956" s="5">
        <v>66.63</v>
      </c>
      <c r="M1956" s="5">
        <f>I1956*J1956*(1-K1956)</f>
        <v>125.742</v>
      </c>
      <c r="N1956" s="5">
        <f>I1956*L1956</f>
        <v>66.63</v>
      </c>
      <c r="O1956" s="5">
        <f>M1956-N1956</f>
        <v>59.112000000000009</v>
      </c>
      <c r="P1956" s="2">
        <f>IFERROR(O1956/M1956,0)</f>
        <v>0.47010545402490822</v>
      </c>
      <c r="Q1956" s="4">
        <f>YEAR(SalesDataTable[[#This Row],[Order Date]])</f>
        <v>2026</v>
      </c>
      <c r="R1956" s="2" t="str">
        <f>"Q"&amp;ROUNDUP(MONTH(SalesDataTable[[#This Row],[Order Date]])/3,0)</f>
        <v>Q3</v>
      </c>
      <c r="S1956" s="3">
        <f>MONTH(SalesDataTable[[#This Row],[Order Date]])</f>
        <v>9</v>
      </c>
      <c r="T1956" s="2" t="str">
        <f>TEXT(SalesDataTable[[#This Row],[Order Date]],"mmm")</f>
        <v>Sep</v>
      </c>
    </row>
    <row r="1957" spans="1:20" ht="15.75" x14ac:dyDescent="0.25">
      <c r="A1957" s="9" t="s">
        <v>804</v>
      </c>
      <c r="B1957" s="8">
        <v>46287</v>
      </c>
      <c r="C1957" s="7" t="s">
        <v>15</v>
      </c>
      <c r="D1957" s="7" t="s">
        <v>14</v>
      </c>
      <c r="E1957" s="7" t="s">
        <v>3</v>
      </c>
      <c r="F1957" s="7" t="s">
        <v>12</v>
      </c>
      <c r="G1957" s="7" t="s">
        <v>22</v>
      </c>
      <c r="H1957" s="7" t="s">
        <v>92</v>
      </c>
      <c r="I1957" s="3">
        <v>1</v>
      </c>
      <c r="J1957" s="5">
        <v>156.81</v>
      </c>
      <c r="K1957" s="6">
        <v>0</v>
      </c>
      <c r="L1957" s="5">
        <v>78.2</v>
      </c>
      <c r="M1957" s="5">
        <f>I1957*J1957*(1-K1957)</f>
        <v>156.81</v>
      </c>
      <c r="N1957" s="5">
        <f>I1957*L1957</f>
        <v>78.2</v>
      </c>
      <c r="O1957" s="5">
        <f>M1957-N1957</f>
        <v>78.61</v>
      </c>
      <c r="P1957" s="2">
        <f>IFERROR(O1957/M1957,0)</f>
        <v>0.50130731458452904</v>
      </c>
      <c r="Q1957" s="4">
        <f>YEAR(SalesDataTable[[#This Row],[Order Date]])</f>
        <v>2026</v>
      </c>
      <c r="R1957" s="2" t="str">
        <f>"Q"&amp;ROUNDUP(MONTH(SalesDataTable[[#This Row],[Order Date]])/3,0)</f>
        <v>Q3</v>
      </c>
      <c r="S1957" s="3">
        <f>MONTH(SalesDataTable[[#This Row],[Order Date]])</f>
        <v>9</v>
      </c>
      <c r="T1957" s="2" t="str">
        <f>TEXT(SalesDataTable[[#This Row],[Order Date]],"mmm")</f>
        <v>Sep</v>
      </c>
    </row>
    <row r="1958" spans="1:20" ht="15.75" x14ac:dyDescent="0.25">
      <c r="A1958" s="9" t="s">
        <v>803</v>
      </c>
      <c r="B1958" s="8">
        <v>46287</v>
      </c>
      <c r="C1958" s="7" t="s">
        <v>15</v>
      </c>
      <c r="D1958" s="7" t="s">
        <v>61</v>
      </c>
      <c r="E1958" s="7" t="s">
        <v>18</v>
      </c>
      <c r="F1958" s="7" t="s">
        <v>2</v>
      </c>
      <c r="G1958" s="7" t="s">
        <v>29</v>
      </c>
      <c r="H1958" s="7" t="s">
        <v>72</v>
      </c>
      <c r="I1958" s="3">
        <v>3</v>
      </c>
      <c r="J1958" s="5">
        <v>134.52000000000001</v>
      </c>
      <c r="K1958" s="6">
        <v>0.05</v>
      </c>
      <c r="L1958" s="5">
        <v>65.19</v>
      </c>
      <c r="M1958" s="5">
        <f>I1958*J1958*(1-K1958)</f>
        <v>383.38200000000006</v>
      </c>
      <c r="N1958" s="5">
        <f>I1958*L1958</f>
        <v>195.57</v>
      </c>
      <c r="O1958" s="5">
        <f>M1958-N1958</f>
        <v>187.81200000000007</v>
      </c>
      <c r="P1958" s="2">
        <f>IFERROR(O1958/M1958,0)</f>
        <v>0.48988215409174152</v>
      </c>
      <c r="Q1958" s="4">
        <f>YEAR(SalesDataTable[[#This Row],[Order Date]])</f>
        <v>2026</v>
      </c>
      <c r="R1958" s="2" t="str">
        <f>"Q"&amp;ROUNDUP(MONTH(SalesDataTable[[#This Row],[Order Date]])/3,0)</f>
        <v>Q3</v>
      </c>
      <c r="S1958" s="3">
        <f>MONTH(SalesDataTable[[#This Row],[Order Date]])</f>
        <v>9</v>
      </c>
      <c r="T1958" s="2" t="str">
        <f>TEXT(SalesDataTable[[#This Row],[Order Date]],"mmm")</f>
        <v>Sep</v>
      </c>
    </row>
    <row r="1959" spans="1:20" ht="15.75" x14ac:dyDescent="0.25">
      <c r="A1959" s="9" t="s">
        <v>802</v>
      </c>
      <c r="B1959" s="8">
        <v>46287</v>
      </c>
      <c r="C1959" s="7" t="s">
        <v>15</v>
      </c>
      <c r="D1959" s="7" t="s">
        <v>61</v>
      </c>
      <c r="E1959" s="7" t="s">
        <v>3</v>
      </c>
      <c r="F1959" s="7" t="s">
        <v>23</v>
      </c>
      <c r="G1959" s="7" t="s">
        <v>26</v>
      </c>
      <c r="H1959" s="7" t="s">
        <v>50</v>
      </c>
      <c r="I1959" s="3">
        <v>1</v>
      </c>
      <c r="J1959" s="5">
        <v>124.51</v>
      </c>
      <c r="K1959" s="6">
        <v>0</v>
      </c>
      <c r="L1959" s="5">
        <v>59.97</v>
      </c>
      <c r="M1959" s="5">
        <f>I1959*J1959*(1-K1959)</f>
        <v>124.51</v>
      </c>
      <c r="N1959" s="5">
        <f>I1959*L1959</f>
        <v>59.97</v>
      </c>
      <c r="O1959" s="5">
        <f>M1959-N1959</f>
        <v>64.540000000000006</v>
      </c>
      <c r="P1959" s="2">
        <f>IFERROR(O1959/M1959,0)</f>
        <v>0.51835193960324477</v>
      </c>
      <c r="Q1959" s="4">
        <f>YEAR(SalesDataTable[[#This Row],[Order Date]])</f>
        <v>2026</v>
      </c>
      <c r="R1959" s="2" t="str">
        <f>"Q"&amp;ROUNDUP(MONTH(SalesDataTable[[#This Row],[Order Date]])/3,0)</f>
        <v>Q3</v>
      </c>
      <c r="S1959" s="3">
        <f>MONTH(SalesDataTable[[#This Row],[Order Date]])</f>
        <v>9</v>
      </c>
      <c r="T1959" s="2" t="str">
        <f>TEXT(SalesDataTable[[#This Row],[Order Date]],"mmm")</f>
        <v>Sep</v>
      </c>
    </row>
    <row r="1960" spans="1:20" ht="15.75" x14ac:dyDescent="0.25">
      <c r="A1960" s="9" t="s">
        <v>801</v>
      </c>
      <c r="B1960" s="8">
        <v>46287</v>
      </c>
      <c r="C1960" s="7" t="s">
        <v>5</v>
      </c>
      <c r="D1960" s="7" t="s">
        <v>114</v>
      </c>
      <c r="E1960" s="7" t="s">
        <v>3</v>
      </c>
      <c r="F1960" s="7" t="s">
        <v>23</v>
      </c>
      <c r="G1960" s="7" t="s">
        <v>22</v>
      </c>
      <c r="H1960" s="7" t="s">
        <v>37</v>
      </c>
      <c r="I1960" s="3">
        <v>1</v>
      </c>
      <c r="J1960" s="5">
        <v>141</v>
      </c>
      <c r="K1960" s="6">
        <v>0</v>
      </c>
      <c r="L1960" s="5">
        <v>79.010000000000005</v>
      </c>
      <c r="M1960" s="5">
        <f>I1960*J1960*(1-K1960)</f>
        <v>141</v>
      </c>
      <c r="N1960" s="5">
        <f>I1960*L1960</f>
        <v>79.010000000000005</v>
      </c>
      <c r="O1960" s="5">
        <f>M1960-N1960</f>
        <v>61.989999999999995</v>
      </c>
      <c r="P1960" s="2">
        <f>IFERROR(O1960/M1960,0)</f>
        <v>0.43964539007092196</v>
      </c>
      <c r="Q1960" s="4">
        <f>YEAR(SalesDataTable[[#This Row],[Order Date]])</f>
        <v>2026</v>
      </c>
      <c r="R1960" s="2" t="str">
        <f>"Q"&amp;ROUNDUP(MONTH(SalesDataTable[[#This Row],[Order Date]])/3,0)</f>
        <v>Q3</v>
      </c>
      <c r="S1960" s="3">
        <f>MONTH(SalesDataTable[[#This Row],[Order Date]])</f>
        <v>9</v>
      </c>
      <c r="T1960" s="2" t="str">
        <f>TEXT(SalesDataTable[[#This Row],[Order Date]],"mmm")</f>
        <v>Sep</v>
      </c>
    </row>
    <row r="1961" spans="1:20" ht="15.75" x14ac:dyDescent="0.25">
      <c r="A1961" s="9" t="s">
        <v>800</v>
      </c>
      <c r="B1961" s="8">
        <v>46287</v>
      </c>
      <c r="C1961" s="7" t="s">
        <v>15</v>
      </c>
      <c r="D1961" s="7" t="s">
        <v>51</v>
      </c>
      <c r="E1961" s="7" t="s">
        <v>60</v>
      </c>
      <c r="F1961" s="7" t="s">
        <v>23</v>
      </c>
      <c r="G1961" s="7" t="s">
        <v>26</v>
      </c>
      <c r="H1961" s="7" t="s">
        <v>50</v>
      </c>
      <c r="I1961" s="3">
        <v>6</v>
      </c>
      <c r="J1961" s="5">
        <v>121.7</v>
      </c>
      <c r="K1961" s="6">
        <v>0.15</v>
      </c>
      <c r="L1961" s="5">
        <v>61.26</v>
      </c>
      <c r="M1961" s="5">
        <f>I1961*J1961*(1-K1961)</f>
        <v>620.67000000000007</v>
      </c>
      <c r="N1961" s="5">
        <f>I1961*L1961</f>
        <v>367.56</v>
      </c>
      <c r="O1961" s="5">
        <f>M1961-N1961</f>
        <v>253.11000000000007</v>
      </c>
      <c r="P1961" s="2">
        <f>IFERROR(O1961/M1961,0)</f>
        <v>0.40780124703948967</v>
      </c>
      <c r="Q1961" s="4">
        <f>YEAR(SalesDataTable[[#This Row],[Order Date]])</f>
        <v>2026</v>
      </c>
      <c r="R1961" s="2" t="str">
        <f>"Q"&amp;ROUNDUP(MONTH(SalesDataTable[[#This Row],[Order Date]])/3,0)</f>
        <v>Q3</v>
      </c>
      <c r="S1961" s="3">
        <f>MONTH(SalesDataTable[[#This Row],[Order Date]])</f>
        <v>9</v>
      </c>
      <c r="T1961" s="2" t="str">
        <f>TEXT(SalesDataTable[[#This Row],[Order Date]],"mmm")</f>
        <v>Sep</v>
      </c>
    </row>
    <row r="1962" spans="1:20" ht="15.75" x14ac:dyDescent="0.25">
      <c r="A1962" s="9" t="s">
        <v>799</v>
      </c>
      <c r="B1962" s="8">
        <v>46287</v>
      </c>
      <c r="C1962" s="7" t="s">
        <v>15</v>
      </c>
      <c r="D1962" s="7" t="s">
        <v>14</v>
      </c>
      <c r="E1962" s="7" t="s">
        <v>60</v>
      </c>
      <c r="F1962" s="7" t="s">
        <v>12</v>
      </c>
      <c r="G1962" s="7" t="s">
        <v>1</v>
      </c>
      <c r="H1962" s="7" t="s">
        <v>7</v>
      </c>
      <c r="I1962" s="3">
        <v>4</v>
      </c>
      <c r="J1962" s="5">
        <v>103.86</v>
      </c>
      <c r="K1962" s="6">
        <v>0.1</v>
      </c>
      <c r="L1962" s="5">
        <v>50.12</v>
      </c>
      <c r="M1962" s="5">
        <f>I1962*J1962*(1-K1962)</f>
        <v>373.89600000000002</v>
      </c>
      <c r="N1962" s="5">
        <f>I1962*L1962</f>
        <v>200.48</v>
      </c>
      <c r="O1962" s="5">
        <f>M1962-N1962</f>
        <v>173.41600000000003</v>
      </c>
      <c r="P1962" s="2">
        <f>IFERROR(O1962/M1962,0)</f>
        <v>0.46380811776536796</v>
      </c>
      <c r="Q1962" s="4">
        <f>YEAR(SalesDataTable[[#This Row],[Order Date]])</f>
        <v>2026</v>
      </c>
      <c r="R1962" s="2" t="str">
        <f>"Q"&amp;ROUNDUP(MONTH(SalesDataTable[[#This Row],[Order Date]])/3,0)</f>
        <v>Q3</v>
      </c>
      <c r="S1962" s="3">
        <f>MONTH(SalesDataTable[[#This Row],[Order Date]])</f>
        <v>9</v>
      </c>
      <c r="T1962" s="2" t="str">
        <f>TEXT(SalesDataTable[[#This Row],[Order Date]],"mmm")</f>
        <v>Sep</v>
      </c>
    </row>
    <row r="1963" spans="1:20" ht="15.75" x14ac:dyDescent="0.25">
      <c r="A1963" s="9" t="s">
        <v>798</v>
      </c>
      <c r="B1963" s="8">
        <v>46288</v>
      </c>
      <c r="C1963" s="7" t="s">
        <v>5</v>
      </c>
      <c r="D1963" s="7" t="s">
        <v>69</v>
      </c>
      <c r="E1963" s="7" t="s">
        <v>18</v>
      </c>
      <c r="F1963" s="7" t="s">
        <v>23</v>
      </c>
      <c r="G1963" s="7" t="s">
        <v>22</v>
      </c>
      <c r="H1963" s="7" t="s">
        <v>44</v>
      </c>
      <c r="I1963" s="3">
        <v>2</v>
      </c>
      <c r="J1963" s="5">
        <v>93.82</v>
      </c>
      <c r="K1963" s="6">
        <v>0.05</v>
      </c>
      <c r="L1963" s="5">
        <v>45.57</v>
      </c>
      <c r="M1963" s="5">
        <f>I1963*J1963*(1-K1963)</f>
        <v>178.25799999999998</v>
      </c>
      <c r="N1963" s="5">
        <f>I1963*L1963</f>
        <v>91.14</v>
      </c>
      <c r="O1963" s="5">
        <f>M1963-N1963</f>
        <v>87.117999999999981</v>
      </c>
      <c r="P1963" s="2">
        <f>IFERROR(O1963/M1963,0)</f>
        <v>0.48871859888476249</v>
      </c>
      <c r="Q1963" s="4">
        <f>YEAR(SalesDataTable[[#This Row],[Order Date]])</f>
        <v>2026</v>
      </c>
      <c r="R1963" s="2" t="str">
        <f>"Q"&amp;ROUNDUP(MONTH(SalesDataTable[[#This Row],[Order Date]])/3,0)</f>
        <v>Q3</v>
      </c>
      <c r="S1963" s="3">
        <f>MONTH(SalesDataTable[[#This Row],[Order Date]])</f>
        <v>9</v>
      </c>
      <c r="T1963" s="2" t="str">
        <f>TEXT(SalesDataTable[[#This Row],[Order Date]],"mmm")</f>
        <v>Sep</v>
      </c>
    </row>
    <row r="1964" spans="1:20" ht="15.75" x14ac:dyDescent="0.25">
      <c r="A1964" s="9" t="s">
        <v>797</v>
      </c>
      <c r="B1964" s="8">
        <v>46288</v>
      </c>
      <c r="C1964" s="7" t="s">
        <v>15</v>
      </c>
      <c r="D1964" s="7" t="s">
        <v>61</v>
      </c>
      <c r="E1964" s="7" t="s">
        <v>60</v>
      </c>
      <c r="F1964" s="7" t="s">
        <v>12</v>
      </c>
      <c r="G1964" s="7" t="s">
        <v>22</v>
      </c>
      <c r="H1964" s="7" t="s">
        <v>92</v>
      </c>
      <c r="I1964" s="3">
        <v>8</v>
      </c>
      <c r="J1964" s="5">
        <v>155.13999999999999</v>
      </c>
      <c r="K1964" s="6">
        <v>0.1</v>
      </c>
      <c r="L1964" s="5">
        <v>76.87</v>
      </c>
      <c r="M1964" s="5">
        <f>I1964*J1964*(1-K1964)</f>
        <v>1117.008</v>
      </c>
      <c r="N1964" s="5">
        <f>I1964*L1964</f>
        <v>614.96</v>
      </c>
      <c r="O1964" s="5">
        <f>M1964-N1964</f>
        <v>502.048</v>
      </c>
      <c r="P1964" s="2">
        <f>IFERROR(O1964/M1964,0)</f>
        <v>0.44945783736553363</v>
      </c>
      <c r="Q1964" s="4">
        <f>YEAR(SalesDataTable[[#This Row],[Order Date]])</f>
        <v>2026</v>
      </c>
      <c r="R1964" s="2" t="str">
        <f>"Q"&amp;ROUNDUP(MONTH(SalesDataTable[[#This Row],[Order Date]])/3,0)</f>
        <v>Q3</v>
      </c>
      <c r="S1964" s="3">
        <f>MONTH(SalesDataTable[[#This Row],[Order Date]])</f>
        <v>9</v>
      </c>
      <c r="T1964" s="2" t="str">
        <f>TEXT(SalesDataTable[[#This Row],[Order Date]],"mmm")</f>
        <v>Sep</v>
      </c>
    </row>
    <row r="1965" spans="1:20" ht="15.75" x14ac:dyDescent="0.25">
      <c r="A1965" s="9" t="s">
        <v>796</v>
      </c>
      <c r="B1965" s="8">
        <v>46288</v>
      </c>
      <c r="C1965" s="7" t="s">
        <v>15</v>
      </c>
      <c r="D1965" s="7" t="s">
        <v>61</v>
      </c>
      <c r="E1965" s="7" t="s">
        <v>3</v>
      </c>
      <c r="F1965" s="7" t="s">
        <v>23</v>
      </c>
      <c r="G1965" s="7" t="s">
        <v>22</v>
      </c>
      <c r="H1965" s="7" t="s">
        <v>44</v>
      </c>
      <c r="I1965" s="3">
        <v>3</v>
      </c>
      <c r="J1965" s="5">
        <v>92.14</v>
      </c>
      <c r="K1965" s="6">
        <v>0.05</v>
      </c>
      <c r="L1965" s="5">
        <v>45.25</v>
      </c>
      <c r="M1965" s="5">
        <f>I1965*J1965*(1-K1965)</f>
        <v>262.59899999999999</v>
      </c>
      <c r="N1965" s="5">
        <f>I1965*L1965</f>
        <v>135.75</v>
      </c>
      <c r="O1965" s="5">
        <f>M1965-N1965</f>
        <v>126.84899999999999</v>
      </c>
      <c r="P1965" s="2">
        <f>IFERROR(O1965/M1965,0)</f>
        <v>0.48305210606285626</v>
      </c>
      <c r="Q1965" s="4">
        <f>YEAR(SalesDataTable[[#This Row],[Order Date]])</f>
        <v>2026</v>
      </c>
      <c r="R1965" s="2" t="str">
        <f>"Q"&amp;ROUNDUP(MONTH(SalesDataTable[[#This Row],[Order Date]])/3,0)</f>
        <v>Q3</v>
      </c>
      <c r="S1965" s="3">
        <f>MONTH(SalesDataTable[[#This Row],[Order Date]])</f>
        <v>9</v>
      </c>
      <c r="T1965" s="2" t="str">
        <f>TEXT(SalesDataTable[[#This Row],[Order Date]],"mmm")</f>
        <v>Sep</v>
      </c>
    </row>
    <row r="1966" spans="1:20" ht="15.75" x14ac:dyDescent="0.25">
      <c r="A1966" s="9" t="s">
        <v>795</v>
      </c>
      <c r="B1966" s="8">
        <v>46289</v>
      </c>
      <c r="C1966" s="7" t="s">
        <v>9</v>
      </c>
      <c r="D1966" s="7" t="s">
        <v>8</v>
      </c>
      <c r="E1966" s="7" t="s">
        <v>13</v>
      </c>
      <c r="F1966" s="7" t="s">
        <v>23</v>
      </c>
      <c r="G1966" s="7" t="s">
        <v>1</v>
      </c>
      <c r="H1966" s="7" t="s">
        <v>17</v>
      </c>
      <c r="I1966" s="3">
        <v>6</v>
      </c>
      <c r="J1966" s="5">
        <v>39.880000000000003</v>
      </c>
      <c r="K1966" s="6">
        <v>0.05</v>
      </c>
      <c r="L1966" s="5">
        <v>16.79</v>
      </c>
      <c r="M1966" s="5">
        <f>I1966*J1966*(1-K1966)</f>
        <v>227.31600000000003</v>
      </c>
      <c r="N1966" s="5">
        <f>I1966*L1966</f>
        <v>100.74</v>
      </c>
      <c r="O1966" s="5">
        <f>M1966-N1966</f>
        <v>126.57600000000004</v>
      </c>
      <c r="P1966" s="2">
        <f>IFERROR(O1966/M1966,0)</f>
        <v>0.5568283798764716</v>
      </c>
      <c r="Q1966" s="4">
        <f>YEAR(SalesDataTable[[#This Row],[Order Date]])</f>
        <v>2026</v>
      </c>
      <c r="R1966" s="2" t="str">
        <f>"Q"&amp;ROUNDUP(MONTH(SalesDataTable[[#This Row],[Order Date]])/3,0)</f>
        <v>Q3</v>
      </c>
      <c r="S1966" s="3">
        <f>MONTH(SalesDataTable[[#This Row],[Order Date]])</f>
        <v>9</v>
      </c>
      <c r="T1966" s="2" t="str">
        <f>TEXT(SalesDataTable[[#This Row],[Order Date]],"mmm")</f>
        <v>Sep</v>
      </c>
    </row>
    <row r="1967" spans="1:20" ht="15.75" x14ac:dyDescent="0.25">
      <c r="A1967" s="9" t="s">
        <v>794</v>
      </c>
      <c r="B1967" s="8">
        <v>46289</v>
      </c>
      <c r="C1967" s="7" t="s">
        <v>5</v>
      </c>
      <c r="D1967" s="7" t="s">
        <v>76</v>
      </c>
      <c r="E1967" s="7" t="s">
        <v>3</v>
      </c>
      <c r="F1967" s="7" t="s">
        <v>23</v>
      </c>
      <c r="G1967" s="7" t="s">
        <v>29</v>
      </c>
      <c r="H1967" s="7" t="s">
        <v>28</v>
      </c>
      <c r="I1967" s="3">
        <v>4</v>
      </c>
      <c r="J1967" s="5">
        <v>35.700000000000003</v>
      </c>
      <c r="K1967" s="6">
        <v>0</v>
      </c>
      <c r="L1967" s="5">
        <v>13.91</v>
      </c>
      <c r="M1967" s="5">
        <f>I1967*J1967*(1-K1967)</f>
        <v>142.80000000000001</v>
      </c>
      <c r="N1967" s="5">
        <f>I1967*L1967</f>
        <v>55.64</v>
      </c>
      <c r="O1967" s="5">
        <f>M1967-N1967</f>
        <v>87.160000000000011</v>
      </c>
      <c r="P1967" s="2">
        <f>IFERROR(O1967/M1967,0)</f>
        <v>0.61036414565826336</v>
      </c>
      <c r="Q1967" s="4">
        <f>YEAR(SalesDataTable[[#This Row],[Order Date]])</f>
        <v>2026</v>
      </c>
      <c r="R1967" s="2" t="str">
        <f>"Q"&amp;ROUNDUP(MONTH(SalesDataTable[[#This Row],[Order Date]])/3,0)</f>
        <v>Q3</v>
      </c>
      <c r="S1967" s="3">
        <f>MONTH(SalesDataTable[[#This Row],[Order Date]])</f>
        <v>9</v>
      </c>
      <c r="T1967" s="2" t="str">
        <f>TEXT(SalesDataTable[[#This Row],[Order Date]],"mmm")</f>
        <v>Sep</v>
      </c>
    </row>
    <row r="1968" spans="1:20" ht="15.75" x14ac:dyDescent="0.25">
      <c r="A1968" s="9" t="s">
        <v>793</v>
      </c>
      <c r="B1968" s="8">
        <v>46289</v>
      </c>
      <c r="C1968" s="7" t="s">
        <v>15</v>
      </c>
      <c r="D1968" s="7" t="s">
        <v>61</v>
      </c>
      <c r="E1968" s="7" t="s">
        <v>13</v>
      </c>
      <c r="F1968" s="7" t="s">
        <v>2</v>
      </c>
      <c r="G1968" s="7" t="s">
        <v>1</v>
      </c>
      <c r="H1968" s="7" t="s">
        <v>7</v>
      </c>
      <c r="I1968" s="3">
        <v>6</v>
      </c>
      <c r="J1968" s="5">
        <v>104.16</v>
      </c>
      <c r="K1968" s="6">
        <v>0</v>
      </c>
      <c r="L1968" s="5">
        <v>51.76</v>
      </c>
      <c r="M1968" s="5">
        <f>I1968*J1968*(1-K1968)</f>
        <v>624.96</v>
      </c>
      <c r="N1968" s="5">
        <f>I1968*L1968</f>
        <v>310.56</v>
      </c>
      <c r="O1968" s="5">
        <f>M1968-N1968</f>
        <v>314.40000000000003</v>
      </c>
      <c r="P1968" s="2">
        <f>IFERROR(O1968/M1968,0)</f>
        <v>0.50307219662058378</v>
      </c>
      <c r="Q1968" s="4">
        <f>YEAR(SalesDataTable[[#This Row],[Order Date]])</f>
        <v>2026</v>
      </c>
      <c r="R1968" s="2" t="str">
        <f>"Q"&amp;ROUNDUP(MONTH(SalesDataTable[[#This Row],[Order Date]])/3,0)</f>
        <v>Q3</v>
      </c>
      <c r="S1968" s="3">
        <f>MONTH(SalesDataTable[[#This Row],[Order Date]])</f>
        <v>9</v>
      </c>
      <c r="T1968" s="2" t="str">
        <f>TEXT(SalesDataTable[[#This Row],[Order Date]],"mmm")</f>
        <v>Sep</v>
      </c>
    </row>
    <row r="1969" spans="1:20" ht="15.75" x14ac:dyDescent="0.25">
      <c r="A1969" s="9" t="s">
        <v>792</v>
      </c>
      <c r="B1969" s="8">
        <v>46289</v>
      </c>
      <c r="C1969" s="7" t="s">
        <v>5</v>
      </c>
      <c r="D1969" s="7" t="s">
        <v>76</v>
      </c>
      <c r="E1969" s="7" t="s">
        <v>3</v>
      </c>
      <c r="F1969" s="7" t="s">
        <v>2</v>
      </c>
      <c r="G1969" s="7" t="s">
        <v>22</v>
      </c>
      <c r="H1969" s="7" t="s">
        <v>37</v>
      </c>
      <c r="I1969" s="3">
        <v>5</v>
      </c>
      <c r="J1969" s="5">
        <v>147.21</v>
      </c>
      <c r="K1969" s="6">
        <v>0.05</v>
      </c>
      <c r="L1969" s="5">
        <v>79.14</v>
      </c>
      <c r="M1969" s="5">
        <f>I1969*J1969*(1-K1969)</f>
        <v>699.24750000000006</v>
      </c>
      <c r="N1969" s="5">
        <f>I1969*L1969</f>
        <v>395.7</v>
      </c>
      <c r="O1969" s="5">
        <f>M1969-N1969</f>
        <v>303.54750000000007</v>
      </c>
      <c r="P1969" s="2">
        <f>IFERROR(O1969/M1969,0)</f>
        <v>0.43410594961011667</v>
      </c>
      <c r="Q1969" s="4">
        <f>YEAR(SalesDataTable[[#This Row],[Order Date]])</f>
        <v>2026</v>
      </c>
      <c r="R1969" s="2" t="str">
        <f>"Q"&amp;ROUNDUP(MONTH(SalesDataTable[[#This Row],[Order Date]])/3,0)</f>
        <v>Q3</v>
      </c>
      <c r="S1969" s="3">
        <f>MONTH(SalesDataTable[[#This Row],[Order Date]])</f>
        <v>9</v>
      </c>
      <c r="T1969" s="2" t="str">
        <f>TEXT(SalesDataTable[[#This Row],[Order Date]],"mmm")</f>
        <v>Sep</v>
      </c>
    </row>
    <row r="1970" spans="1:20" ht="15.75" x14ac:dyDescent="0.25">
      <c r="A1970" s="9" t="s">
        <v>791</v>
      </c>
      <c r="B1970" s="8">
        <v>46289</v>
      </c>
      <c r="C1970" s="7" t="s">
        <v>42</v>
      </c>
      <c r="D1970" s="7" t="s">
        <v>95</v>
      </c>
      <c r="E1970" s="7" t="s">
        <v>3</v>
      </c>
      <c r="F1970" s="7" t="s">
        <v>2</v>
      </c>
      <c r="G1970" s="7" t="s">
        <v>26</v>
      </c>
      <c r="H1970" s="7" t="s">
        <v>25</v>
      </c>
      <c r="I1970" s="3">
        <v>3</v>
      </c>
      <c r="J1970" s="5">
        <v>195.68</v>
      </c>
      <c r="K1970" s="6">
        <v>0.05</v>
      </c>
      <c r="L1970" s="5">
        <v>102.16</v>
      </c>
      <c r="M1970" s="5">
        <f>I1970*J1970*(1-K1970)</f>
        <v>557.68799999999999</v>
      </c>
      <c r="N1970" s="5">
        <f>I1970*L1970</f>
        <v>306.48</v>
      </c>
      <c r="O1970" s="5">
        <f>M1970-N1970</f>
        <v>251.20799999999997</v>
      </c>
      <c r="P1970" s="2">
        <f>IFERROR(O1970/M1970,0)</f>
        <v>0.45044541033696256</v>
      </c>
      <c r="Q1970" s="4">
        <f>YEAR(SalesDataTable[[#This Row],[Order Date]])</f>
        <v>2026</v>
      </c>
      <c r="R1970" s="2" t="str">
        <f>"Q"&amp;ROUNDUP(MONTH(SalesDataTable[[#This Row],[Order Date]])/3,0)</f>
        <v>Q3</v>
      </c>
      <c r="S1970" s="3">
        <f>MONTH(SalesDataTable[[#This Row],[Order Date]])</f>
        <v>9</v>
      </c>
      <c r="T1970" s="2" t="str">
        <f>TEXT(SalesDataTable[[#This Row],[Order Date]],"mmm")</f>
        <v>Sep</v>
      </c>
    </row>
    <row r="1971" spans="1:20" ht="15.75" x14ac:dyDescent="0.25">
      <c r="A1971" s="9" t="s">
        <v>790</v>
      </c>
      <c r="B1971" s="8">
        <v>46289</v>
      </c>
      <c r="C1971" s="7" t="s">
        <v>9</v>
      </c>
      <c r="D1971" s="7" t="s">
        <v>45</v>
      </c>
      <c r="E1971" s="7" t="s">
        <v>60</v>
      </c>
      <c r="F1971" s="7" t="s">
        <v>12</v>
      </c>
      <c r="G1971" s="7" t="s">
        <v>22</v>
      </c>
      <c r="H1971" s="7" t="s">
        <v>44</v>
      </c>
      <c r="I1971" s="3">
        <v>5</v>
      </c>
      <c r="J1971" s="5">
        <v>90.05</v>
      </c>
      <c r="K1971" s="6">
        <v>0.15</v>
      </c>
      <c r="L1971" s="5">
        <v>44.12</v>
      </c>
      <c r="M1971" s="5">
        <f>I1971*J1971*(1-K1971)</f>
        <v>382.71249999999998</v>
      </c>
      <c r="N1971" s="5">
        <f>I1971*L1971</f>
        <v>220.6</v>
      </c>
      <c r="O1971" s="5">
        <f>M1971-N1971</f>
        <v>162.11249999999998</v>
      </c>
      <c r="P1971" s="2">
        <f>IFERROR(O1971/M1971,0)</f>
        <v>0.42358820263252439</v>
      </c>
      <c r="Q1971" s="4">
        <f>YEAR(SalesDataTable[[#This Row],[Order Date]])</f>
        <v>2026</v>
      </c>
      <c r="R1971" s="2" t="str">
        <f>"Q"&amp;ROUNDUP(MONTH(SalesDataTable[[#This Row],[Order Date]])/3,0)</f>
        <v>Q3</v>
      </c>
      <c r="S1971" s="3">
        <f>MONTH(SalesDataTable[[#This Row],[Order Date]])</f>
        <v>9</v>
      </c>
      <c r="T1971" s="2" t="str">
        <f>TEXT(SalesDataTable[[#This Row],[Order Date]],"mmm")</f>
        <v>Sep</v>
      </c>
    </row>
    <row r="1972" spans="1:20" ht="15.75" x14ac:dyDescent="0.25">
      <c r="A1972" s="9" t="s">
        <v>789</v>
      </c>
      <c r="B1972" s="8">
        <v>46289</v>
      </c>
      <c r="C1972" s="7" t="s">
        <v>15</v>
      </c>
      <c r="D1972" s="7" t="s">
        <v>19</v>
      </c>
      <c r="E1972" s="7" t="s">
        <v>18</v>
      </c>
      <c r="F1972" s="7" t="s">
        <v>23</v>
      </c>
      <c r="G1972" s="7" t="s">
        <v>26</v>
      </c>
      <c r="H1972" s="7" t="s">
        <v>56</v>
      </c>
      <c r="I1972" s="3">
        <v>1</v>
      </c>
      <c r="J1972" s="5">
        <v>345.48</v>
      </c>
      <c r="K1972" s="6">
        <v>0</v>
      </c>
      <c r="L1972" s="5">
        <v>196.31</v>
      </c>
      <c r="M1972" s="5">
        <f>I1972*J1972*(1-K1972)</f>
        <v>345.48</v>
      </c>
      <c r="N1972" s="5">
        <f>I1972*L1972</f>
        <v>196.31</v>
      </c>
      <c r="O1972" s="5">
        <f>M1972-N1972</f>
        <v>149.17000000000002</v>
      </c>
      <c r="P1972" s="2">
        <f>IFERROR(O1972/M1972,0)</f>
        <v>0.43177607965728843</v>
      </c>
      <c r="Q1972" s="4">
        <f>YEAR(SalesDataTable[[#This Row],[Order Date]])</f>
        <v>2026</v>
      </c>
      <c r="R1972" s="2" t="str">
        <f>"Q"&amp;ROUNDUP(MONTH(SalesDataTable[[#This Row],[Order Date]])/3,0)</f>
        <v>Q3</v>
      </c>
      <c r="S1972" s="3">
        <f>MONTH(SalesDataTable[[#This Row],[Order Date]])</f>
        <v>9</v>
      </c>
      <c r="T1972" s="2" t="str">
        <f>TEXT(SalesDataTable[[#This Row],[Order Date]],"mmm")</f>
        <v>Sep</v>
      </c>
    </row>
    <row r="1973" spans="1:20" ht="15.75" x14ac:dyDescent="0.25">
      <c r="A1973" s="9" t="s">
        <v>788</v>
      </c>
      <c r="B1973" s="8">
        <v>46289</v>
      </c>
      <c r="C1973" s="7" t="s">
        <v>15</v>
      </c>
      <c r="D1973" s="7" t="s">
        <v>51</v>
      </c>
      <c r="E1973" s="7" t="s">
        <v>3</v>
      </c>
      <c r="F1973" s="7" t="s">
        <v>2</v>
      </c>
      <c r="G1973" s="7" t="s">
        <v>29</v>
      </c>
      <c r="H1973" s="7" t="s">
        <v>39</v>
      </c>
      <c r="I1973" s="3">
        <v>1</v>
      </c>
      <c r="J1973" s="5">
        <v>46.23</v>
      </c>
      <c r="K1973" s="6">
        <v>0.1</v>
      </c>
      <c r="L1973" s="5">
        <v>18.34</v>
      </c>
      <c r="M1973" s="5">
        <f>I1973*J1973*(1-K1973)</f>
        <v>41.606999999999999</v>
      </c>
      <c r="N1973" s="5">
        <f>I1973*L1973</f>
        <v>18.34</v>
      </c>
      <c r="O1973" s="5">
        <f>M1973-N1973</f>
        <v>23.266999999999999</v>
      </c>
      <c r="P1973" s="2">
        <f>IFERROR(O1973/M1973,0)</f>
        <v>0.55920878698295962</v>
      </c>
      <c r="Q1973" s="4">
        <f>YEAR(SalesDataTable[[#This Row],[Order Date]])</f>
        <v>2026</v>
      </c>
      <c r="R1973" s="2" t="str">
        <f>"Q"&amp;ROUNDUP(MONTH(SalesDataTable[[#This Row],[Order Date]])/3,0)</f>
        <v>Q3</v>
      </c>
      <c r="S1973" s="3">
        <f>MONTH(SalesDataTable[[#This Row],[Order Date]])</f>
        <v>9</v>
      </c>
      <c r="T1973" s="2" t="str">
        <f>TEXT(SalesDataTable[[#This Row],[Order Date]],"mmm")</f>
        <v>Sep</v>
      </c>
    </row>
    <row r="1974" spans="1:20" ht="15.75" x14ac:dyDescent="0.25">
      <c r="A1974" s="9" t="s">
        <v>787</v>
      </c>
      <c r="B1974" s="8">
        <v>46289</v>
      </c>
      <c r="C1974" s="7" t="s">
        <v>42</v>
      </c>
      <c r="D1974" s="7" t="s">
        <v>95</v>
      </c>
      <c r="E1974" s="7" t="s">
        <v>18</v>
      </c>
      <c r="F1974" s="7" t="s">
        <v>23</v>
      </c>
      <c r="G1974" s="7" t="s">
        <v>26</v>
      </c>
      <c r="H1974" s="7" t="s">
        <v>65</v>
      </c>
      <c r="I1974" s="3">
        <v>3</v>
      </c>
      <c r="J1974" s="5">
        <v>82.38</v>
      </c>
      <c r="K1974" s="6">
        <v>0.15</v>
      </c>
      <c r="L1974" s="5">
        <v>39.020000000000003</v>
      </c>
      <c r="M1974" s="5">
        <f>I1974*J1974*(1-K1974)</f>
        <v>210.06899999999999</v>
      </c>
      <c r="N1974" s="5">
        <f>I1974*L1974</f>
        <v>117.06</v>
      </c>
      <c r="O1974" s="5">
        <f>M1974-N1974</f>
        <v>93.008999999999986</v>
      </c>
      <c r="P1974" s="2">
        <f>IFERROR(O1974/M1974,0)</f>
        <v>0.44275452351370259</v>
      </c>
      <c r="Q1974" s="4">
        <f>YEAR(SalesDataTable[[#This Row],[Order Date]])</f>
        <v>2026</v>
      </c>
      <c r="R1974" s="2" t="str">
        <f>"Q"&amp;ROUNDUP(MONTH(SalesDataTable[[#This Row],[Order Date]])/3,0)</f>
        <v>Q3</v>
      </c>
      <c r="S1974" s="3">
        <f>MONTH(SalesDataTable[[#This Row],[Order Date]])</f>
        <v>9</v>
      </c>
      <c r="T1974" s="2" t="str">
        <f>TEXT(SalesDataTable[[#This Row],[Order Date]],"mmm")</f>
        <v>Sep</v>
      </c>
    </row>
    <row r="1975" spans="1:20" ht="15.75" x14ac:dyDescent="0.25">
      <c r="A1975" s="9" t="s">
        <v>786</v>
      </c>
      <c r="B1975" s="8">
        <v>46290</v>
      </c>
      <c r="C1975" s="7" t="s">
        <v>15</v>
      </c>
      <c r="D1975" s="7" t="s">
        <v>14</v>
      </c>
      <c r="E1975" s="7" t="s">
        <v>3</v>
      </c>
      <c r="F1975" s="7" t="s">
        <v>2</v>
      </c>
      <c r="G1975" s="7" t="s">
        <v>26</v>
      </c>
      <c r="H1975" s="7" t="s">
        <v>56</v>
      </c>
      <c r="I1975" s="3">
        <v>1</v>
      </c>
      <c r="J1975" s="5">
        <v>344.79</v>
      </c>
      <c r="K1975" s="6">
        <v>0</v>
      </c>
      <c r="L1975" s="5">
        <v>189.63</v>
      </c>
      <c r="M1975" s="5">
        <f>I1975*J1975*(1-K1975)</f>
        <v>344.79</v>
      </c>
      <c r="N1975" s="5">
        <f>I1975*L1975</f>
        <v>189.63</v>
      </c>
      <c r="O1975" s="5">
        <f>M1975-N1975</f>
        <v>155.16000000000003</v>
      </c>
      <c r="P1975" s="2">
        <f>IFERROR(O1975/M1975,0)</f>
        <v>0.45001305142260511</v>
      </c>
      <c r="Q1975" s="4">
        <f>YEAR(SalesDataTable[[#This Row],[Order Date]])</f>
        <v>2026</v>
      </c>
      <c r="R1975" s="2" t="str">
        <f>"Q"&amp;ROUNDUP(MONTH(SalesDataTable[[#This Row],[Order Date]])/3,0)</f>
        <v>Q3</v>
      </c>
      <c r="S1975" s="3">
        <f>MONTH(SalesDataTable[[#This Row],[Order Date]])</f>
        <v>9</v>
      </c>
      <c r="T1975" s="2" t="str">
        <f>TEXT(SalesDataTable[[#This Row],[Order Date]],"mmm")</f>
        <v>Sep</v>
      </c>
    </row>
    <row r="1976" spans="1:20" ht="15.75" x14ac:dyDescent="0.25">
      <c r="A1976" s="9" t="s">
        <v>785</v>
      </c>
      <c r="B1976" s="8">
        <v>46291</v>
      </c>
      <c r="C1976" s="7" t="s">
        <v>42</v>
      </c>
      <c r="D1976" s="7" t="s">
        <v>95</v>
      </c>
      <c r="E1976" s="7" t="s">
        <v>18</v>
      </c>
      <c r="F1976" s="7" t="s">
        <v>23</v>
      </c>
      <c r="G1976" s="7" t="s">
        <v>22</v>
      </c>
      <c r="H1976" s="7" t="s">
        <v>21</v>
      </c>
      <c r="I1976" s="3">
        <v>1</v>
      </c>
      <c r="J1976" s="5">
        <v>73.06</v>
      </c>
      <c r="K1976" s="6">
        <v>0.05</v>
      </c>
      <c r="L1976" s="5">
        <v>31.42</v>
      </c>
      <c r="M1976" s="5">
        <f>I1976*J1976*(1-K1976)</f>
        <v>69.406999999999996</v>
      </c>
      <c r="N1976" s="5">
        <f>I1976*L1976</f>
        <v>31.42</v>
      </c>
      <c r="O1976" s="5">
        <f>M1976-N1976</f>
        <v>37.986999999999995</v>
      </c>
      <c r="P1976" s="2">
        <f>IFERROR(O1976/M1976,0)</f>
        <v>0.54730790842422228</v>
      </c>
      <c r="Q1976" s="4">
        <f>YEAR(SalesDataTable[[#This Row],[Order Date]])</f>
        <v>2026</v>
      </c>
      <c r="R1976" s="2" t="str">
        <f>"Q"&amp;ROUNDUP(MONTH(SalesDataTable[[#This Row],[Order Date]])/3,0)</f>
        <v>Q3</v>
      </c>
      <c r="S1976" s="3">
        <f>MONTH(SalesDataTable[[#This Row],[Order Date]])</f>
        <v>9</v>
      </c>
      <c r="T1976" s="2" t="str">
        <f>TEXT(SalesDataTable[[#This Row],[Order Date]],"mmm")</f>
        <v>Sep</v>
      </c>
    </row>
    <row r="1977" spans="1:20" ht="15.75" x14ac:dyDescent="0.25">
      <c r="A1977" s="9" t="s">
        <v>784</v>
      </c>
      <c r="B1977" s="8">
        <v>46291</v>
      </c>
      <c r="C1977" s="7" t="s">
        <v>15</v>
      </c>
      <c r="D1977" s="7" t="s">
        <v>61</v>
      </c>
      <c r="E1977" s="7" t="s">
        <v>3</v>
      </c>
      <c r="F1977" s="7" t="s">
        <v>23</v>
      </c>
      <c r="G1977" s="7" t="s">
        <v>26</v>
      </c>
      <c r="H1977" s="7" t="s">
        <v>65</v>
      </c>
      <c r="I1977" s="3">
        <v>1</v>
      </c>
      <c r="J1977" s="5">
        <v>81.58</v>
      </c>
      <c r="K1977" s="6">
        <v>0.1</v>
      </c>
      <c r="L1977" s="5">
        <v>38.89</v>
      </c>
      <c r="M1977" s="5">
        <f>I1977*J1977*(1-K1977)</f>
        <v>73.421999999999997</v>
      </c>
      <c r="N1977" s="5">
        <f>I1977*L1977</f>
        <v>38.89</v>
      </c>
      <c r="O1977" s="5">
        <f>M1977-N1977</f>
        <v>34.531999999999996</v>
      </c>
      <c r="P1977" s="2">
        <f>IFERROR(O1977/M1977,0)</f>
        <v>0.47032224673803491</v>
      </c>
      <c r="Q1977" s="4">
        <f>YEAR(SalesDataTable[[#This Row],[Order Date]])</f>
        <v>2026</v>
      </c>
      <c r="R1977" s="2" t="str">
        <f>"Q"&amp;ROUNDUP(MONTH(SalesDataTable[[#This Row],[Order Date]])/3,0)</f>
        <v>Q3</v>
      </c>
      <c r="S1977" s="3">
        <f>MONTH(SalesDataTable[[#This Row],[Order Date]])</f>
        <v>9</v>
      </c>
      <c r="T1977" s="2" t="str">
        <f>TEXT(SalesDataTable[[#This Row],[Order Date]],"mmm")</f>
        <v>Sep</v>
      </c>
    </row>
    <row r="1978" spans="1:20" ht="15.75" x14ac:dyDescent="0.25">
      <c r="A1978" s="9" t="s">
        <v>783</v>
      </c>
      <c r="B1978" s="8">
        <v>46291</v>
      </c>
      <c r="C1978" s="7" t="s">
        <v>9</v>
      </c>
      <c r="D1978" s="7" t="s">
        <v>8</v>
      </c>
      <c r="E1978" s="7" t="s">
        <v>60</v>
      </c>
      <c r="F1978" s="7" t="s">
        <v>23</v>
      </c>
      <c r="G1978" s="7" t="s">
        <v>34</v>
      </c>
      <c r="H1978" s="7" t="s">
        <v>33</v>
      </c>
      <c r="I1978" s="3">
        <v>6</v>
      </c>
      <c r="J1978" s="5">
        <v>49.87</v>
      </c>
      <c r="K1978" s="6">
        <v>0.1</v>
      </c>
      <c r="L1978" s="5">
        <v>21.75</v>
      </c>
      <c r="M1978" s="5">
        <f>I1978*J1978*(1-K1978)</f>
        <v>269.298</v>
      </c>
      <c r="N1978" s="5">
        <f>I1978*L1978</f>
        <v>130.5</v>
      </c>
      <c r="O1978" s="5">
        <f>M1978-N1978</f>
        <v>138.798</v>
      </c>
      <c r="P1978" s="2">
        <f>IFERROR(O1978/M1978,0)</f>
        <v>0.51540672414945521</v>
      </c>
      <c r="Q1978" s="4">
        <f>YEAR(SalesDataTable[[#This Row],[Order Date]])</f>
        <v>2026</v>
      </c>
      <c r="R1978" s="2" t="str">
        <f>"Q"&amp;ROUNDUP(MONTH(SalesDataTable[[#This Row],[Order Date]])/3,0)</f>
        <v>Q3</v>
      </c>
      <c r="S1978" s="3">
        <f>MONTH(SalesDataTable[[#This Row],[Order Date]])</f>
        <v>9</v>
      </c>
      <c r="T1978" s="2" t="str">
        <f>TEXT(SalesDataTable[[#This Row],[Order Date]],"mmm")</f>
        <v>Sep</v>
      </c>
    </row>
    <row r="1979" spans="1:20" ht="15.75" x14ac:dyDescent="0.25">
      <c r="A1979" s="9" t="s">
        <v>782</v>
      </c>
      <c r="B1979" s="8">
        <v>46291</v>
      </c>
      <c r="C1979" s="7" t="s">
        <v>5</v>
      </c>
      <c r="D1979" s="7" t="s">
        <v>114</v>
      </c>
      <c r="E1979" s="7" t="s">
        <v>3</v>
      </c>
      <c r="F1979" s="7" t="s">
        <v>2</v>
      </c>
      <c r="G1979" s="7" t="s">
        <v>1</v>
      </c>
      <c r="H1979" s="7" t="s">
        <v>17</v>
      </c>
      <c r="I1979" s="3">
        <v>2</v>
      </c>
      <c r="J1979" s="5">
        <v>39.81</v>
      </c>
      <c r="K1979" s="6">
        <v>0.05</v>
      </c>
      <c r="L1979" s="5">
        <v>16.87</v>
      </c>
      <c r="M1979" s="5">
        <f>I1979*J1979*(1-K1979)</f>
        <v>75.638999999999996</v>
      </c>
      <c r="N1979" s="5">
        <f>I1979*L1979</f>
        <v>33.74</v>
      </c>
      <c r="O1979" s="5">
        <f>M1979-N1979</f>
        <v>41.898999999999994</v>
      </c>
      <c r="P1979" s="2">
        <f>IFERROR(O1979/M1979,0)</f>
        <v>0.55393381721069812</v>
      </c>
      <c r="Q1979" s="4">
        <f>YEAR(SalesDataTable[[#This Row],[Order Date]])</f>
        <v>2026</v>
      </c>
      <c r="R1979" s="2" t="str">
        <f>"Q"&amp;ROUNDUP(MONTH(SalesDataTable[[#This Row],[Order Date]])/3,0)</f>
        <v>Q3</v>
      </c>
      <c r="S1979" s="3">
        <f>MONTH(SalesDataTable[[#This Row],[Order Date]])</f>
        <v>9</v>
      </c>
      <c r="T1979" s="2" t="str">
        <f>TEXT(SalesDataTable[[#This Row],[Order Date]],"mmm")</f>
        <v>Sep</v>
      </c>
    </row>
    <row r="1980" spans="1:20" ht="15.75" x14ac:dyDescent="0.25">
      <c r="A1980" s="9" t="s">
        <v>781</v>
      </c>
      <c r="B1980" s="8">
        <v>46291</v>
      </c>
      <c r="C1980" s="7" t="s">
        <v>5</v>
      </c>
      <c r="D1980" s="7" t="s">
        <v>66</v>
      </c>
      <c r="E1980" s="7" t="s">
        <v>3</v>
      </c>
      <c r="F1980" s="7" t="s">
        <v>23</v>
      </c>
      <c r="G1980" s="7" t="s">
        <v>26</v>
      </c>
      <c r="H1980" s="7" t="s">
        <v>25</v>
      </c>
      <c r="I1980" s="3">
        <v>3</v>
      </c>
      <c r="J1980" s="5">
        <v>191.46</v>
      </c>
      <c r="K1980" s="6">
        <v>0</v>
      </c>
      <c r="L1980" s="5">
        <v>104.06</v>
      </c>
      <c r="M1980" s="5">
        <f>I1980*J1980*(1-K1980)</f>
        <v>574.38</v>
      </c>
      <c r="N1980" s="5">
        <f>I1980*L1980</f>
        <v>312.18</v>
      </c>
      <c r="O1980" s="5">
        <f>M1980-N1980</f>
        <v>262.2</v>
      </c>
      <c r="P1980" s="2">
        <f>IFERROR(O1980/M1980,0)</f>
        <v>0.45649221769560222</v>
      </c>
      <c r="Q1980" s="4">
        <f>YEAR(SalesDataTable[[#This Row],[Order Date]])</f>
        <v>2026</v>
      </c>
      <c r="R1980" s="2" t="str">
        <f>"Q"&amp;ROUNDUP(MONTH(SalesDataTable[[#This Row],[Order Date]])/3,0)</f>
        <v>Q3</v>
      </c>
      <c r="S1980" s="3">
        <f>MONTH(SalesDataTable[[#This Row],[Order Date]])</f>
        <v>9</v>
      </c>
      <c r="T1980" s="2" t="str">
        <f>TEXT(SalesDataTable[[#This Row],[Order Date]],"mmm")</f>
        <v>Sep</v>
      </c>
    </row>
    <row r="1981" spans="1:20" ht="15.75" x14ac:dyDescent="0.25">
      <c r="A1981" s="9" t="s">
        <v>780</v>
      </c>
      <c r="B1981" s="8">
        <v>46291</v>
      </c>
      <c r="C1981" s="7" t="s">
        <v>5</v>
      </c>
      <c r="D1981" s="7" t="s">
        <v>69</v>
      </c>
      <c r="E1981" s="7" t="s">
        <v>3</v>
      </c>
      <c r="F1981" s="7" t="s">
        <v>23</v>
      </c>
      <c r="G1981" s="7" t="s">
        <v>29</v>
      </c>
      <c r="H1981" s="7" t="s">
        <v>39</v>
      </c>
      <c r="I1981" s="3">
        <v>3</v>
      </c>
      <c r="J1981" s="5">
        <v>46.48</v>
      </c>
      <c r="K1981" s="6">
        <v>0.05</v>
      </c>
      <c r="L1981" s="5">
        <v>18.82</v>
      </c>
      <c r="M1981" s="5">
        <f>I1981*J1981*(1-K1981)</f>
        <v>132.46799999999999</v>
      </c>
      <c r="N1981" s="5">
        <f>I1981*L1981</f>
        <v>56.46</v>
      </c>
      <c r="O1981" s="5">
        <f>M1981-N1981</f>
        <v>76.007999999999981</v>
      </c>
      <c r="P1981" s="2">
        <f>IFERROR(O1981/M1981,0)</f>
        <v>0.57378385723344494</v>
      </c>
      <c r="Q1981" s="4">
        <f>YEAR(SalesDataTable[[#This Row],[Order Date]])</f>
        <v>2026</v>
      </c>
      <c r="R1981" s="2" t="str">
        <f>"Q"&amp;ROUNDUP(MONTH(SalesDataTable[[#This Row],[Order Date]])/3,0)</f>
        <v>Q3</v>
      </c>
      <c r="S1981" s="3">
        <f>MONTH(SalesDataTable[[#This Row],[Order Date]])</f>
        <v>9</v>
      </c>
      <c r="T1981" s="2" t="str">
        <f>TEXT(SalesDataTable[[#This Row],[Order Date]],"mmm")</f>
        <v>Sep</v>
      </c>
    </row>
    <row r="1982" spans="1:20" ht="15.75" x14ac:dyDescent="0.25">
      <c r="A1982" s="9" t="s">
        <v>779</v>
      </c>
      <c r="B1982" s="8">
        <v>46291</v>
      </c>
      <c r="C1982" s="7" t="s">
        <v>9</v>
      </c>
      <c r="D1982" s="7" t="s">
        <v>8</v>
      </c>
      <c r="E1982" s="7" t="s">
        <v>13</v>
      </c>
      <c r="F1982" s="7" t="s">
        <v>23</v>
      </c>
      <c r="G1982" s="7" t="s">
        <v>29</v>
      </c>
      <c r="H1982" s="7" t="s">
        <v>28</v>
      </c>
      <c r="I1982" s="3">
        <v>2</v>
      </c>
      <c r="J1982" s="5">
        <v>35.44</v>
      </c>
      <c r="K1982" s="6">
        <v>0.1</v>
      </c>
      <c r="L1982" s="5">
        <v>13.2</v>
      </c>
      <c r="M1982" s="5">
        <f>I1982*J1982*(1-K1982)</f>
        <v>63.791999999999994</v>
      </c>
      <c r="N1982" s="5">
        <f>I1982*L1982</f>
        <v>26.4</v>
      </c>
      <c r="O1982" s="5">
        <f>M1982-N1982</f>
        <v>37.391999999999996</v>
      </c>
      <c r="P1982" s="2">
        <f>IFERROR(O1982/M1982,0)</f>
        <v>0.58615500376222718</v>
      </c>
      <c r="Q1982" s="4">
        <f>YEAR(SalesDataTable[[#This Row],[Order Date]])</f>
        <v>2026</v>
      </c>
      <c r="R1982" s="2" t="str">
        <f>"Q"&amp;ROUNDUP(MONTH(SalesDataTable[[#This Row],[Order Date]])/3,0)</f>
        <v>Q3</v>
      </c>
      <c r="S1982" s="3">
        <f>MONTH(SalesDataTable[[#This Row],[Order Date]])</f>
        <v>9</v>
      </c>
      <c r="T1982" s="2" t="str">
        <f>TEXT(SalesDataTable[[#This Row],[Order Date]],"mmm")</f>
        <v>Sep</v>
      </c>
    </row>
    <row r="1983" spans="1:20" ht="15.75" x14ac:dyDescent="0.25">
      <c r="A1983" s="9" t="s">
        <v>778</v>
      </c>
      <c r="B1983" s="8">
        <v>46291</v>
      </c>
      <c r="C1983" s="7" t="s">
        <v>5</v>
      </c>
      <c r="D1983" s="7" t="s">
        <v>66</v>
      </c>
      <c r="E1983" s="7" t="s">
        <v>3</v>
      </c>
      <c r="F1983" s="7" t="s">
        <v>2</v>
      </c>
      <c r="G1983" s="7" t="s">
        <v>34</v>
      </c>
      <c r="H1983" s="7" t="s">
        <v>74</v>
      </c>
      <c r="I1983" s="3">
        <v>4</v>
      </c>
      <c r="J1983" s="5">
        <v>36.159999999999997</v>
      </c>
      <c r="K1983" s="6">
        <v>0.05</v>
      </c>
      <c r="L1983" s="5">
        <v>13.68</v>
      </c>
      <c r="M1983" s="5">
        <f>I1983*J1983*(1-K1983)</f>
        <v>137.40799999999999</v>
      </c>
      <c r="N1983" s="5">
        <f>I1983*L1983</f>
        <v>54.72</v>
      </c>
      <c r="O1983" s="5">
        <f>M1983-N1983</f>
        <v>82.687999999999988</v>
      </c>
      <c r="P1983" s="2">
        <f>IFERROR(O1983/M1983,0)</f>
        <v>0.60176991150442471</v>
      </c>
      <c r="Q1983" s="4">
        <f>YEAR(SalesDataTable[[#This Row],[Order Date]])</f>
        <v>2026</v>
      </c>
      <c r="R1983" s="2" t="str">
        <f>"Q"&amp;ROUNDUP(MONTH(SalesDataTable[[#This Row],[Order Date]])/3,0)</f>
        <v>Q3</v>
      </c>
      <c r="S1983" s="3">
        <f>MONTH(SalesDataTable[[#This Row],[Order Date]])</f>
        <v>9</v>
      </c>
      <c r="T1983" s="2" t="str">
        <f>TEXT(SalesDataTable[[#This Row],[Order Date]],"mmm")</f>
        <v>Sep</v>
      </c>
    </row>
    <row r="1984" spans="1:20" ht="15.75" x14ac:dyDescent="0.25">
      <c r="A1984" s="9" t="s">
        <v>777</v>
      </c>
      <c r="B1984" s="8">
        <v>46291</v>
      </c>
      <c r="C1984" s="7" t="s">
        <v>15</v>
      </c>
      <c r="D1984" s="7" t="s">
        <v>61</v>
      </c>
      <c r="E1984" s="7" t="s">
        <v>3</v>
      </c>
      <c r="F1984" s="7" t="s">
        <v>23</v>
      </c>
      <c r="G1984" s="7" t="s">
        <v>34</v>
      </c>
      <c r="H1984" s="7" t="s">
        <v>74</v>
      </c>
      <c r="I1984" s="3">
        <v>2</v>
      </c>
      <c r="J1984" s="5">
        <v>35.93</v>
      </c>
      <c r="K1984" s="6">
        <v>0</v>
      </c>
      <c r="L1984" s="5">
        <v>13.91</v>
      </c>
      <c r="M1984" s="5">
        <f>I1984*J1984*(1-K1984)</f>
        <v>71.86</v>
      </c>
      <c r="N1984" s="5">
        <f>I1984*L1984</f>
        <v>27.82</v>
      </c>
      <c r="O1984" s="5">
        <f>M1984-N1984</f>
        <v>44.04</v>
      </c>
      <c r="P1984" s="2">
        <f>IFERROR(O1984/M1984,0)</f>
        <v>0.6128583356526579</v>
      </c>
      <c r="Q1984" s="4">
        <f>YEAR(SalesDataTable[[#This Row],[Order Date]])</f>
        <v>2026</v>
      </c>
      <c r="R1984" s="2" t="str">
        <f>"Q"&amp;ROUNDUP(MONTH(SalesDataTable[[#This Row],[Order Date]])/3,0)</f>
        <v>Q3</v>
      </c>
      <c r="S1984" s="3">
        <f>MONTH(SalesDataTable[[#This Row],[Order Date]])</f>
        <v>9</v>
      </c>
      <c r="T1984" s="2" t="str">
        <f>TEXT(SalesDataTable[[#This Row],[Order Date]],"mmm")</f>
        <v>Sep</v>
      </c>
    </row>
    <row r="1985" spans="1:20" ht="15.75" x14ac:dyDescent="0.25">
      <c r="A1985" s="9" t="s">
        <v>776</v>
      </c>
      <c r="B1985" s="8">
        <v>46291</v>
      </c>
      <c r="C1985" s="7" t="s">
        <v>15</v>
      </c>
      <c r="D1985" s="7" t="s">
        <v>61</v>
      </c>
      <c r="E1985" s="7" t="s">
        <v>3</v>
      </c>
      <c r="F1985" s="7" t="s">
        <v>12</v>
      </c>
      <c r="G1985" s="7" t="s">
        <v>26</v>
      </c>
      <c r="H1985" s="7" t="s">
        <v>25</v>
      </c>
      <c r="I1985" s="3">
        <v>1</v>
      </c>
      <c r="J1985" s="5">
        <v>199.7</v>
      </c>
      <c r="K1985" s="6">
        <v>0</v>
      </c>
      <c r="L1985" s="5">
        <v>103.77</v>
      </c>
      <c r="M1985" s="5">
        <f>I1985*J1985*(1-K1985)</f>
        <v>199.7</v>
      </c>
      <c r="N1985" s="5">
        <f>I1985*L1985</f>
        <v>103.77</v>
      </c>
      <c r="O1985" s="5">
        <f>M1985-N1985</f>
        <v>95.929999999999993</v>
      </c>
      <c r="P1985" s="2">
        <f>IFERROR(O1985/M1985,0)</f>
        <v>0.4803705558337506</v>
      </c>
      <c r="Q1985" s="4">
        <f>YEAR(SalesDataTable[[#This Row],[Order Date]])</f>
        <v>2026</v>
      </c>
      <c r="R1985" s="2" t="str">
        <f>"Q"&amp;ROUNDUP(MONTH(SalesDataTable[[#This Row],[Order Date]])/3,0)</f>
        <v>Q3</v>
      </c>
      <c r="S1985" s="3">
        <f>MONTH(SalesDataTable[[#This Row],[Order Date]])</f>
        <v>9</v>
      </c>
      <c r="T1985" s="2" t="str">
        <f>TEXT(SalesDataTable[[#This Row],[Order Date]],"mmm")</f>
        <v>Sep</v>
      </c>
    </row>
    <row r="1986" spans="1:20" ht="15.75" x14ac:dyDescent="0.25">
      <c r="A1986" s="9" t="s">
        <v>775</v>
      </c>
      <c r="B1986" s="8">
        <v>46292</v>
      </c>
      <c r="C1986" s="7" t="s">
        <v>15</v>
      </c>
      <c r="D1986" s="7" t="s">
        <v>51</v>
      </c>
      <c r="E1986" s="7" t="s">
        <v>3</v>
      </c>
      <c r="F1986" s="7" t="s">
        <v>2</v>
      </c>
      <c r="G1986" s="7" t="s">
        <v>22</v>
      </c>
      <c r="H1986" s="7" t="s">
        <v>92</v>
      </c>
      <c r="I1986" s="3">
        <v>4</v>
      </c>
      <c r="J1986" s="5">
        <v>154.28</v>
      </c>
      <c r="K1986" s="6">
        <v>0.05</v>
      </c>
      <c r="L1986" s="5">
        <v>78.180000000000007</v>
      </c>
      <c r="M1986" s="5">
        <f>I1986*J1986*(1-K1986)</f>
        <v>586.26400000000001</v>
      </c>
      <c r="N1986" s="5">
        <f>I1986*L1986</f>
        <v>312.72000000000003</v>
      </c>
      <c r="O1986" s="5">
        <f>M1986-N1986</f>
        <v>273.54399999999998</v>
      </c>
      <c r="P1986" s="2">
        <f>IFERROR(O1986/M1986,0)</f>
        <v>0.46658843115047144</v>
      </c>
      <c r="Q1986" s="4">
        <f>YEAR(SalesDataTable[[#This Row],[Order Date]])</f>
        <v>2026</v>
      </c>
      <c r="R1986" s="2" t="str">
        <f>"Q"&amp;ROUNDUP(MONTH(SalesDataTable[[#This Row],[Order Date]])/3,0)</f>
        <v>Q3</v>
      </c>
      <c r="S1986" s="3">
        <f>MONTH(SalesDataTable[[#This Row],[Order Date]])</f>
        <v>9</v>
      </c>
      <c r="T1986" s="2" t="str">
        <f>TEXT(SalesDataTable[[#This Row],[Order Date]],"mmm")</f>
        <v>Sep</v>
      </c>
    </row>
    <row r="1987" spans="1:20" ht="15.75" x14ac:dyDescent="0.25">
      <c r="A1987" s="9" t="s">
        <v>774</v>
      </c>
      <c r="B1987" s="8">
        <v>46292</v>
      </c>
      <c r="C1987" s="7" t="s">
        <v>42</v>
      </c>
      <c r="D1987" s="7" t="s">
        <v>41</v>
      </c>
      <c r="E1987" s="7" t="s">
        <v>3</v>
      </c>
      <c r="F1987" s="7" t="s">
        <v>23</v>
      </c>
      <c r="G1987" s="7" t="s">
        <v>29</v>
      </c>
      <c r="H1987" s="7" t="s">
        <v>88</v>
      </c>
      <c r="I1987" s="3">
        <v>1</v>
      </c>
      <c r="J1987" s="5">
        <v>165.44</v>
      </c>
      <c r="K1987" s="6">
        <v>0</v>
      </c>
      <c r="L1987" s="5">
        <v>88.25</v>
      </c>
      <c r="M1987" s="5">
        <f>I1987*J1987*(1-K1987)</f>
        <v>165.44</v>
      </c>
      <c r="N1987" s="5">
        <f>I1987*L1987</f>
        <v>88.25</v>
      </c>
      <c r="O1987" s="5">
        <f>M1987-N1987</f>
        <v>77.19</v>
      </c>
      <c r="P1987" s="2">
        <f>IFERROR(O1987/M1987,0)</f>
        <v>0.46657398452611215</v>
      </c>
      <c r="Q1987" s="4">
        <f>YEAR(SalesDataTable[[#This Row],[Order Date]])</f>
        <v>2026</v>
      </c>
      <c r="R1987" s="2" t="str">
        <f>"Q"&amp;ROUNDUP(MONTH(SalesDataTable[[#This Row],[Order Date]])/3,0)</f>
        <v>Q3</v>
      </c>
      <c r="S1987" s="3">
        <f>MONTH(SalesDataTable[[#This Row],[Order Date]])</f>
        <v>9</v>
      </c>
      <c r="T1987" s="2" t="str">
        <f>TEXT(SalesDataTable[[#This Row],[Order Date]],"mmm")</f>
        <v>Sep</v>
      </c>
    </row>
    <row r="1988" spans="1:20" ht="15.75" x14ac:dyDescent="0.25">
      <c r="A1988" s="9" t="s">
        <v>773</v>
      </c>
      <c r="B1988" s="8">
        <v>46292</v>
      </c>
      <c r="C1988" s="7" t="s">
        <v>15</v>
      </c>
      <c r="D1988" s="7" t="s">
        <v>14</v>
      </c>
      <c r="E1988" s="7" t="s">
        <v>3</v>
      </c>
      <c r="F1988" s="7" t="s">
        <v>23</v>
      </c>
      <c r="G1988" s="7" t="s">
        <v>29</v>
      </c>
      <c r="H1988" s="7" t="s">
        <v>72</v>
      </c>
      <c r="I1988" s="3">
        <v>2</v>
      </c>
      <c r="J1988" s="5">
        <v>130.29</v>
      </c>
      <c r="K1988" s="6">
        <v>0.1</v>
      </c>
      <c r="L1988" s="5">
        <v>67.97</v>
      </c>
      <c r="M1988" s="5">
        <f>I1988*J1988*(1-K1988)</f>
        <v>234.52199999999999</v>
      </c>
      <c r="N1988" s="5">
        <f>I1988*L1988</f>
        <v>135.94</v>
      </c>
      <c r="O1988" s="5">
        <f>M1988-N1988</f>
        <v>98.581999999999994</v>
      </c>
      <c r="P1988" s="2">
        <f>IFERROR(O1988/M1988,0)</f>
        <v>0.42035288800197845</v>
      </c>
      <c r="Q1988" s="4">
        <f>YEAR(SalesDataTable[[#This Row],[Order Date]])</f>
        <v>2026</v>
      </c>
      <c r="R1988" s="2" t="str">
        <f>"Q"&amp;ROUNDUP(MONTH(SalesDataTable[[#This Row],[Order Date]])/3,0)</f>
        <v>Q3</v>
      </c>
      <c r="S1988" s="3">
        <f>MONTH(SalesDataTable[[#This Row],[Order Date]])</f>
        <v>9</v>
      </c>
      <c r="T1988" s="2" t="str">
        <f>TEXT(SalesDataTable[[#This Row],[Order Date]],"mmm")</f>
        <v>Sep</v>
      </c>
    </row>
    <row r="1989" spans="1:20" ht="15.75" x14ac:dyDescent="0.25">
      <c r="A1989" s="9" t="s">
        <v>772</v>
      </c>
      <c r="B1989" s="8">
        <v>46292</v>
      </c>
      <c r="C1989" s="7" t="s">
        <v>9</v>
      </c>
      <c r="D1989" s="7" t="s">
        <v>8</v>
      </c>
      <c r="E1989" s="7" t="s">
        <v>3</v>
      </c>
      <c r="F1989" s="7" t="s">
        <v>23</v>
      </c>
      <c r="G1989" s="7" t="s">
        <v>34</v>
      </c>
      <c r="H1989" s="7" t="s">
        <v>74</v>
      </c>
      <c r="I1989" s="3">
        <v>3</v>
      </c>
      <c r="J1989" s="5">
        <v>36.909999999999997</v>
      </c>
      <c r="K1989" s="6">
        <v>0.05</v>
      </c>
      <c r="L1989" s="5">
        <v>13.7</v>
      </c>
      <c r="M1989" s="5">
        <f>I1989*J1989*(1-K1989)</f>
        <v>105.19349999999999</v>
      </c>
      <c r="N1989" s="5">
        <f>I1989*L1989</f>
        <v>41.099999999999994</v>
      </c>
      <c r="O1989" s="5">
        <f>M1989-N1989</f>
        <v>64.093499999999992</v>
      </c>
      <c r="P1989" s="2">
        <f>IFERROR(O1989/M1989,0)</f>
        <v>0.60929144861612172</v>
      </c>
      <c r="Q1989" s="4">
        <f>YEAR(SalesDataTable[[#This Row],[Order Date]])</f>
        <v>2026</v>
      </c>
      <c r="R1989" s="2" t="str">
        <f>"Q"&amp;ROUNDUP(MONTH(SalesDataTable[[#This Row],[Order Date]])/3,0)</f>
        <v>Q3</v>
      </c>
      <c r="S1989" s="3">
        <f>MONTH(SalesDataTable[[#This Row],[Order Date]])</f>
        <v>9</v>
      </c>
      <c r="T1989" s="2" t="str">
        <f>TEXT(SalesDataTable[[#This Row],[Order Date]],"mmm")</f>
        <v>Sep</v>
      </c>
    </row>
    <row r="1990" spans="1:20" ht="15.75" x14ac:dyDescent="0.25">
      <c r="A1990" s="9" t="s">
        <v>771</v>
      </c>
      <c r="B1990" s="8">
        <v>46292</v>
      </c>
      <c r="C1990" s="7" t="s">
        <v>5</v>
      </c>
      <c r="D1990" s="7" t="s">
        <v>69</v>
      </c>
      <c r="E1990" s="7" t="s">
        <v>18</v>
      </c>
      <c r="F1990" s="7" t="s">
        <v>12</v>
      </c>
      <c r="G1990" s="7" t="s">
        <v>1</v>
      </c>
      <c r="H1990" s="7" t="s">
        <v>0</v>
      </c>
      <c r="I1990" s="3">
        <v>1</v>
      </c>
      <c r="J1990" s="5">
        <v>50.02</v>
      </c>
      <c r="K1990" s="6">
        <v>0</v>
      </c>
      <c r="L1990" s="5">
        <v>22.65</v>
      </c>
      <c r="M1990" s="5">
        <f>I1990*J1990*(1-K1990)</f>
        <v>50.02</v>
      </c>
      <c r="N1990" s="5">
        <f>I1990*L1990</f>
        <v>22.65</v>
      </c>
      <c r="O1990" s="5">
        <f>M1990-N1990</f>
        <v>27.370000000000005</v>
      </c>
      <c r="P1990" s="2">
        <f>IFERROR(O1990/M1990,0)</f>
        <v>0.54718112754898052</v>
      </c>
      <c r="Q1990" s="4">
        <f>YEAR(SalesDataTable[[#This Row],[Order Date]])</f>
        <v>2026</v>
      </c>
      <c r="R1990" s="2" t="str">
        <f>"Q"&amp;ROUNDUP(MONTH(SalesDataTable[[#This Row],[Order Date]])/3,0)</f>
        <v>Q3</v>
      </c>
      <c r="S1990" s="3">
        <f>MONTH(SalesDataTable[[#This Row],[Order Date]])</f>
        <v>9</v>
      </c>
      <c r="T1990" s="2" t="str">
        <f>TEXT(SalesDataTable[[#This Row],[Order Date]],"mmm")</f>
        <v>Sep</v>
      </c>
    </row>
    <row r="1991" spans="1:20" ht="15.75" x14ac:dyDescent="0.25">
      <c r="A1991" s="9" t="s">
        <v>770</v>
      </c>
      <c r="B1991" s="8">
        <v>46292</v>
      </c>
      <c r="C1991" s="7" t="s">
        <v>9</v>
      </c>
      <c r="D1991" s="7" t="s">
        <v>8</v>
      </c>
      <c r="E1991" s="7" t="s">
        <v>3</v>
      </c>
      <c r="F1991" s="7" t="s">
        <v>23</v>
      </c>
      <c r="G1991" s="7" t="s">
        <v>26</v>
      </c>
      <c r="H1991" s="7" t="s">
        <v>65</v>
      </c>
      <c r="I1991" s="3">
        <v>1</v>
      </c>
      <c r="J1991" s="5">
        <v>83.32</v>
      </c>
      <c r="K1991" s="6">
        <v>0.05</v>
      </c>
      <c r="L1991" s="5">
        <v>38.93</v>
      </c>
      <c r="M1991" s="5">
        <f>I1991*J1991*(1-K1991)</f>
        <v>79.153999999999996</v>
      </c>
      <c r="N1991" s="5">
        <f>I1991*L1991</f>
        <v>38.93</v>
      </c>
      <c r="O1991" s="5">
        <f>M1991-N1991</f>
        <v>40.223999999999997</v>
      </c>
      <c r="P1991" s="2">
        <f>IFERROR(O1991/M1991,0)</f>
        <v>0.50817393940925282</v>
      </c>
      <c r="Q1991" s="4">
        <f>YEAR(SalesDataTable[[#This Row],[Order Date]])</f>
        <v>2026</v>
      </c>
      <c r="R1991" s="2" t="str">
        <f>"Q"&amp;ROUNDUP(MONTH(SalesDataTable[[#This Row],[Order Date]])/3,0)</f>
        <v>Q3</v>
      </c>
      <c r="S1991" s="3">
        <f>MONTH(SalesDataTable[[#This Row],[Order Date]])</f>
        <v>9</v>
      </c>
      <c r="T1991" s="2" t="str">
        <f>TEXT(SalesDataTable[[#This Row],[Order Date]],"mmm")</f>
        <v>Sep</v>
      </c>
    </row>
    <row r="1992" spans="1:20" ht="15.75" x14ac:dyDescent="0.25">
      <c r="A1992" s="9" t="s">
        <v>769</v>
      </c>
      <c r="B1992" s="8">
        <v>46293</v>
      </c>
      <c r="C1992" s="7" t="s">
        <v>42</v>
      </c>
      <c r="D1992" s="7" t="s">
        <v>41</v>
      </c>
      <c r="E1992" s="7" t="s">
        <v>60</v>
      </c>
      <c r="F1992" s="7" t="s">
        <v>12</v>
      </c>
      <c r="G1992" s="7" t="s">
        <v>22</v>
      </c>
      <c r="H1992" s="7" t="s">
        <v>21</v>
      </c>
      <c r="I1992" s="3">
        <v>10</v>
      </c>
      <c r="J1992" s="5">
        <v>71.040000000000006</v>
      </c>
      <c r="K1992" s="6">
        <v>0.2</v>
      </c>
      <c r="L1992" s="5">
        <v>31.7</v>
      </c>
      <c r="M1992" s="5">
        <f>I1992*J1992*(1-K1992)</f>
        <v>568.32000000000005</v>
      </c>
      <c r="N1992" s="5">
        <f>I1992*L1992</f>
        <v>317</v>
      </c>
      <c r="O1992" s="5">
        <f>M1992-N1992</f>
        <v>251.32000000000005</v>
      </c>
      <c r="P1992" s="2">
        <f>IFERROR(O1992/M1992,0)</f>
        <v>0.4422156531531532</v>
      </c>
      <c r="Q1992" s="4">
        <f>YEAR(SalesDataTable[[#This Row],[Order Date]])</f>
        <v>2026</v>
      </c>
      <c r="R1992" s="2" t="str">
        <f>"Q"&amp;ROUNDUP(MONTH(SalesDataTable[[#This Row],[Order Date]])/3,0)</f>
        <v>Q3</v>
      </c>
      <c r="S1992" s="3">
        <f>MONTH(SalesDataTable[[#This Row],[Order Date]])</f>
        <v>9</v>
      </c>
      <c r="T1992" s="2" t="str">
        <f>TEXT(SalesDataTable[[#This Row],[Order Date]],"mmm")</f>
        <v>Sep</v>
      </c>
    </row>
    <row r="1993" spans="1:20" ht="15.75" x14ac:dyDescent="0.25">
      <c r="A1993" s="9" t="s">
        <v>768</v>
      </c>
      <c r="B1993" s="8">
        <v>46293</v>
      </c>
      <c r="C1993" s="7" t="s">
        <v>15</v>
      </c>
      <c r="D1993" s="7" t="s">
        <v>14</v>
      </c>
      <c r="E1993" s="7" t="s">
        <v>13</v>
      </c>
      <c r="F1993" s="7" t="s">
        <v>23</v>
      </c>
      <c r="G1993" s="7" t="s">
        <v>1</v>
      </c>
      <c r="H1993" s="7" t="s">
        <v>17</v>
      </c>
      <c r="I1993" s="3">
        <v>2</v>
      </c>
      <c r="J1993" s="5">
        <v>40.83</v>
      </c>
      <c r="K1993" s="6">
        <v>0</v>
      </c>
      <c r="L1993" s="5">
        <v>16.850000000000001</v>
      </c>
      <c r="M1993" s="5">
        <f>I1993*J1993*(1-K1993)</f>
        <v>81.66</v>
      </c>
      <c r="N1993" s="5">
        <f>I1993*L1993</f>
        <v>33.700000000000003</v>
      </c>
      <c r="O1993" s="5">
        <f>M1993-N1993</f>
        <v>47.959999999999994</v>
      </c>
      <c r="P1993" s="2">
        <f>IFERROR(O1993/M1993,0)</f>
        <v>0.58731325006122947</v>
      </c>
      <c r="Q1993" s="4">
        <f>YEAR(SalesDataTable[[#This Row],[Order Date]])</f>
        <v>2026</v>
      </c>
      <c r="R1993" s="2" t="str">
        <f>"Q"&amp;ROUNDUP(MONTH(SalesDataTable[[#This Row],[Order Date]])/3,0)</f>
        <v>Q3</v>
      </c>
      <c r="S1993" s="3">
        <f>MONTH(SalesDataTable[[#This Row],[Order Date]])</f>
        <v>9</v>
      </c>
      <c r="T1993" s="2" t="str">
        <f>TEXT(SalesDataTable[[#This Row],[Order Date]],"mmm")</f>
        <v>Sep</v>
      </c>
    </row>
    <row r="1994" spans="1:20" ht="15.75" x14ac:dyDescent="0.25">
      <c r="A1994" s="9" t="s">
        <v>767</v>
      </c>
      <c r="B1994" s="8">
        <v>46293</v>
      </c>
      <c r="C1994" s="7" t="s">
        <v>9</v>
      </c>
      <c r="D1994" s="7" t="s">
        <v>47</v>
      </c>
      <c r="E1994" s="7" t="s">
        <v>18</v>
      </c>
      <c r="F1994" s="7" t="s">
        <v>23</v>
      </c>
      <c r="G1994" s="7" t="s">
        <v>26</v>
      </c>
      <c r="H1994" s="7" t="s">
        <v>50</v>
      </c>
      <c r="I1994" s="3">
        <v>1</v>
      </c>
      <c r="J1994" s="5">
        <v>121.64</v>
      </c>
      <c r="K1994" s="6">
        <v>0.15</v>
      </c>
      <c r="L1994" s="5">
        <v>61.56</v>
      </c>
      <c r="M1994" s="5">
        <f>I1994*J1994*(1-K1994)</f>
        <v>103.39399999999999</v>
      </c>
      <c r="N1994" s="5">
        <f>I1994*L1994</f>
        <v>61.56</v>
      </c>
      <c r="O1994" s="5">
        <f>M1994-N1994</f>
        <v>41.833999999999989</v>
      </c>
      <c r="P1994" s="2">
        <f>IFERROR(O1994/M1994,0)</f>
        <v>0.40460761746329565</v>
      </c>
      <c r="Q1994" s="4">
        <f>YEAR(SalesDataTable[[#This Row],[Order Date]])</f>
        <v>2026</v>
      </c>
      <c r="R1994" s="2" t="str">
        <f>"Q"&amp;ROUNDUP(MONTH(SalesDataTable[[#This Row],[Order Date]])/3,0)</f>
        <v>Q3</v>
      </c>
      <c r="S1994" s="3">
        <f>MONTH(SalesDataTable[[#This Row],[Order Date]])</f>
        <v>9</v>
      </c>
      <c r="T1994" s="2" t="str">
        <f>TEXT(SalesDataTable[[#This Row],[Order Date]],"mmm")</f>
        <v>Sep</v>
      </c>
    </row>
    <row r="1995" spans="1:20" ht="15.75" x14ac:dyDescent="0.25">
      <c r="A1995" s="9" t="s">
        <v>766</v>
      </c>
      <c r="B1995" s="8">
        <v>46293</v>
      </c>
      <c r="C1995" s="7" t="s">
        <v>9</v>
      </c>
      <c r="D1995" s="7" t="s">
        <v>79</v>
      </c>
      <c r="E1995" s="7" t="s">
        <v>13</v>
      </c>
      <c r="F1995" s="7" t="s">
        <v>2</v>
      </c>
      <c r="G1995" s="7" t="s">
        <v>29</v>
      </c>
      <c r="H1995" s="7" t="s">
        <v>88</v>
      </c>
      <c r="I1995" s="3">
        <v>1</v>
      </c>
      <c r="J1995" s="5">
        <v>164.7</v>
      </c>
      <c r="K1995" s="6">
        <v>0</v>
      </c>
      <c r="L1995" s="5">
        <v>86.02</v>
      </c>
      <c r="M1995" s="5">
        <f>I1995*J1995*(1-K1995)</f>
        <v>164.7</v>
      </c>
      <c r="N1995" s="5">
        <f>I1995*L1995</f>
        <v>86.02</v>
      </c>
      <c r="O1995" s="5">
        <f>M1995-N1995</f>
        <v>78.679999999999993</v>
      </c>
      <c r="P1995" s="2">
        <f>IFERROR(O1995/M1995,0)</f>
        <v>0.47771706132361869</v>
      </c>
      <c r="Q1995" s="4">
        <f>YEAR(SalesDataTable[[#This Row],[Order Date]])</f>
        <v>2026</v>
      </c>
      <c r="R1995" s="2" t="str">
        <f>"Q"&amp;ROUNDUP(MONTH(SalesDataTable[[#This Row],[Order Date]])/3,0)</f>
        <v>Q3</v>
      </c>
      <c r="S1995" s="3">
        <f>MONTH(SalesDataTable[[#This Row],[Order Date]])</f>
        <v>9</v>
      </c>
      <c r="T1995" s="2" t="str">
        <f>TEXT(SalesDataTable[[#This Row],[Order Date]],"mmm")</f>
        <v>Sep</v>
      </c>
    </row>
    <row r="1996" spans="1:20" ht="15.75" x14ac:dyDescent="0.25">
      <c r="A1996" s="9" t="s">
        <v>765</v>
      </c>
      <c r="B1996" s="8">
        <v>46293</v>
      </c>
      <c r="C1996" s="7" t="s">
        <v>15</v>
      </c>
      <c r="D1996" s="7" t="s">
        <v>14</v>
      </c>
      <c r="E1996" s="7" t="s">
        <v>18</v>
      </c>
      <c r="F1996" s="7" t="s">
        <v>2</v>
      </c>
      <c r="G1996" s="7" t="s">
        <v>26</v>
      </c>
      <c r="H1996" s="7" t="s">
        <v>25</v>
      </c>
      <c r="I1996" s="3">
        <v>1</v>
      </c>
      <c r="J1996" s="5">
        <v>199.09</v>
      </c>
      <c r="K1996" s="6">
        <v>0.05</v>
      </c>
      <c r="L1996" s="5">
        <v>106.57</v>
      </c>
      <c r="M1996" s="5">
        <f>I1996*J1996*(1-K1996)</f>
        <v>189.13550000000001</v>
      </c>
      <c r="N1996" s="5">
        <f>I1996*L1996</f>
        <v>106.57</v>
      </c>
      <c r="O1996" s="5">
        <f>M1996-N1996</f>
        <v>82.565500000000014</v>
      </c>
      <c r="P1996" s="2">
        <f>IFERROR(O1996/M1996,0)</f>
        <v>0.43654152710622812</v>
      </c>
      <c r="Q1996" s="4">
        <f>YEAR(SalesDataTable[[#This Row],[Order Date]])</f>
        <v>2026</v>
      </c>
      <c r="R1996" s="2" t="str">
        <f>"Q"&amp;ROUNDUP(MONTH(SalesDataTable[[#This Row],[Order Date]])/3,0)</f>
        <v>Q3</v>
      </c>
      <c r="S1996" s="3">
        <f>MONTH(SalesDataTable[[#This Row],[Order Date]])</f>
        <v>9</v>
      </c>
      <c r="T1996" s="2" t="str">
        <f>TEXT(SalesDataTable[[#This Row],[Order Date]],"mmm")</f>
        <v>Sep</v>
      </c>
    </row>
    <row r="1997" spans="1:20" ht="15.75" x14ac:dyDescent="0.25">
      <c r="A1997" s="9" t="s">
        <v>764</v>
      </c>
      <c r="B1997" s="8">
        <v>46293</v>
      </c>
      <c r="C1997" s="7" t="s">
        <v>42</v>
      </c>
      <c r="D1997" s="7" t="s">
        <v>95</v>
      </c>
      <c r="E1997" s="7" t="s">
        <v>18</v>
      </c>
      <c r="F1997" s="7" t="s">
        <v>23</v>
      </c>
      <c r="G1997" s="7" t="s">
        <v>1</v>
      </c>
      <c r="H1997" s="7" t="s">
        <v>11</v>
      </c>
      <c r="I1997" s="3">
        <v>1</v>
      </c>
      <c r="J1997" s="5">
        <v>81.48</v>
      </c>
      <c r="K1997" s="6">
        <v>0</v>
      </c>
      <c r="L1997" s="5">
        <v>41.47</v>
      </c>
      <c r="M1997" s="5">
        <f>I1997*J1997*(1-K1997)</f>
        <v>81.48</v>
      </c>
      <c r="N1997" s="5">
        <f>I1997*L1997</f>
        <v>41.47</v>
      </c>
      <c r="O1997" s="5">
        <f>M1997-N1997</f>
        <v>40.010000000000005</v>
      </c>
      <c r="P1997" s="2">
        <f>IFERROR(O1997/M1997,0)</f>
        <v>0.4910407461953854</v>
      </c>
      <c r="Q1997" s="4">
        <f>YEAR(SalesDataTable[[#This Row],[Order Date]])</f>
        <v>2026</v>
      </c>
      <c r="R1997" s="2" t="str">
        <f>"Q"&amp;ROUNDUP(MONTH(SalesDataTable[[#This Row],[Order Date]])/3,0)</f>
        <v>Q3</v>
      </c>
      <c r="S1997" s="3">
        <f>MONTH(SalesDataTable[[#This Row],[Order Date]])</f>
        <v>9</v>
      </c>
      <c r="T1997" s="2" t="str">
        <f>TEXT(SalesDataTable[[#This Row],[Order Date]],"mmm")</f>
        <v>Sep</v>
      </c>
    </row>
    <row r="1998" spans="1:20" ht="15.75" x14ac:dyDescent="0.25">
      <c r="A1998" s="9" t="s">
        <v>763</v>
      </c>
      <c r="B1998" s="8">
        <v>46293</v>
      </c>
      <c r="C1998" s="7" t="s">
        <v>42</v>
      </c>
      <c r="D1998" s="7" t="s">
        <v>95</v>
      </c>
      <c r="E1998" s="7" t="s">
        <v>3</v>
      </c>
      <c r="F1998" s="7" t="s">
        <v>2</v>
      </c>
      <c r="G1998" s="7" t="s">
        <v>34</v>
      </c>
      <c r="H1998" s="7" t="s">
        <v>83</v>
      </c>
      <c r="I1998" s="3">
        <v>3</v>
      </c>
      <c r="J1998" s="5">
        <v>39.450000000000003</v>
      </c>
      <c r="K1998" s="6">
        <v>0.05</v>
      </c>
      <c r="L1998" s="5">
        <v>15.1</v>
      </c>
      <c r="M1998" s="5">
        <f>I1998*J1998*(1-K1998)</f>
        <v>112.4325</v>
      </c>
      <c r="N1998" s="5">
        <f>I1998*L1998</f>
        <v>45.3</v>
      </c>
      <c r="O1998" s="5">
        <f>M1998-N1998</f>
        <v>67.132500000000007</v>
      </c>
      <c r="P1998" s="2">
        <f>IFERROR(O1998/M1998,0)</f>
        <v>0.59709158828630515</v>
      </c>
      <c r="Q1998" s="4">
        <f>YEAR(SalesDataTable[[#This Row],[Order Date]])</f>
        <v>2026</v>
      </c>
      <c r="R1998" s="2" t="str">
        <f>"Q"&amp;ROUNDUP(MONTH(SalesDataTable[[#This Row],[Order Date]])/3,0)</f>
        <v>Q3</v>
      </c>
      <c r="S1998" s="3">
        <f>MONTH(SalesDataTable[[#This Row],[Order Date]])</f>
        <v>9</v>
      </c>
      <c r="T1998" s="2" t="str">
        <f>TEXT(SalesDataTable[[#This Row],[Order Date]],"mmm")</f>
        <v>Sep</v>
      </c>
    </row>
    <row r="1999" spans="1:20" ht="15.75" x14ac:dyDescent="0.25">
      <c r="A1999" s="9" t="s">
        <v>762</v>
      </c>
      <c r="B1999" s="8">
        <v>46293</v>
      </c>
      <c r="C1999" s="7" t="s">
        <v>15</v>
      </c>
      <c r="D1999" s="7" t="s">
        <v>61</v>
      </c>
      <c r="E1999" s="7" t="s">
        <v>3</v>
      </c>
      <c r="F1999" s="7" t="s">
        <v>23</v>
      </c>
      <c r="G1999" s="7" t="s">
        <v>22</v>
      </c>
      <c r="H1999" s="7" t="s">
        <v>44</v>
      </c>
      <c r="I1999" s="3">
        <v>3</v>
      </c>
      <c r="J1999" s="5">
        <v>93.22</v>
      </c>
      <c r="K1999" s="6">
        <v>0</v>
      </c>
      <c r="L1999" s="5">
        <v>46.75</v>
      </c>
      <c r="M1999" s="5">
        <f>I1999*J1999*(1-K1999)</f>
        <v>279.65999999999997</v>
      </c>
      <c r="N1999" s="5">
        <f>I1999*L1999</f>
        <v>140.25</v>
      </c>
      <c r="O1999" s="5">
        <f>M1999-N1999</f>
        <v>139.40999999999997</v>
      </c>
      <c r="P1999" s="2">
        <f>IFERROR(O1999/M1999,0)</f>
        <v>0.49849817635700489</v>
      </c>
      <c r="Q1999" s="4">
        <f>YEAR(SalesDataTable[[#This Row],[Order Date]])</f>
        <v>2026</v>
      </c>
      <c r="R1999" s="2" t="str">
        <f>"Q"&amp;ROUNDUP(MONTH(SalesDataTable[[#This Row],[Order Date]])/3,0)</f>
        <v>Q3</v>
      </c>
      <c r="S1999" s="3">
        <f>MONTH(SalesDataTable[[#This Row],[Order Date]])</f>
        <v>9</v>
      </c>
      <c r="T1999" s="2" t="str">
        <f>TEXT(SalesDataTable[[#This Row],[Order Date]],"mmm")</f>
        <v>Sep</v>
      </c>
    </row>
    <row r="2000" spans="1:20" ht="15.75" x14ac:dyDescent="0.25">
      <c r="A2000" s="9" t="s">
        <v>761</v>
      </c>
      <c r="B2000" s="8">
        <v>46293</v>
      </c>
      <c r="C2000" s="7" t="s">
        <v>9</v>
      </c>
      <c r="D2000" s="7" t="s">
        <v>8</v>
      </c>
      <c r="E2000" s="7" t="s">
        <v>3</v>
      </c>
      <c r="F2000" s="7" t="s">
        <v>2</v>
      </c>
      <c r="G2000" s="7" t="s">
        <v>22</v>
      </c>
      <c r="H2000" s="7" t="s">
        <v>37</v>
      </c>
      <c r="I2000" s="3">
        <v>3</v>
      </c>
      <c r="J2000" s="5">
        <v>142.19</v>
      </c>
      <c r="K2000" s="6">
        <v>0.05</v>
      </c>
      <c r="L2000" s="5">
        <v>78.37</v>
      </c>
      <c r="M2000" s="5">
        <f>I2000*J2000*(1-K2000)</f>
        <v>405.24149999999997</v>
      </c>
      <c r="N2000" s="5">
        <f>I2000*L2000</f>
        <v>235.11</v>
      </c>
      <c r="O2000" s="5">
        <f>M2000-N2000</f>
        <v>170.13149999999996</v>
      </c>
      <c r="P2000" s="2">
        <f>IFERROR(O2000/M2000,0)</f>
        <v>0.41982743623246871</v>
      </c>
      <c r="Q2000" s="4">
        <f>YEAR(SalesDataTable[[#This Row],[Order Date]])</f>
        <v>2026</v>
      </c>
      <c r="R2000" s="2" t="str">
        <f>"Q"&amp;ROUNDUP(MONTH(SalesDataTable[[#This Row],[Order Date]])/3,0)</f>
        <v>Q3</v>
      </c>
      <c r="S2000" s="3">
        <f>MONTH(SalesDataTable[[#This Row],[Order Date]])</f>
        <v>9</v>
      </c>
      <c r="T2000" s="2" t="str">
        <f>TEXT(SalesDataTable[[#This Row],[Order Date]],"mmm")</f>
        <v>Sep</v>
      </c>
    </row>
    <row r="2001" spans="1:20" ht="15.75" x14ac:dyDescent="0.25">
      <c r="A2001" s="9" t="s">
        <v>760</v>
      </c>
      <c r="B2001" s="8">
        <v>46293</v>
      </c>
      <c r="C2001" s="7" t="s">
        <v>42</v>
      </c>
      <c r="D2001" s="7" t="s">
        <v>95</v>
      </c>
      <c r="E2001" s="7" t="s">
        <v>3</v>
      </c>
      <c r="F2001" s="7" t="s">
        <v>23</v>
      </c>
      <c r="G2001" s="7" t="s">
        <v>22</v>
      </c>
      <c r="H2001" s="7" t="s">
        <v>92</v>
      </c>
      <c r="I2001" s="3">
        <v>2</v>
      </c>
      <c r="J2001" s="5">
        <v>151.69999999999999</v>
      </c>
      <c r="K2001" s="6">
        <v>0</v>
      </c>
      <c r="L2001" s="5">
        <v>77.19</v>
      </c>
      <c r="M2001" s="5">
        <f>I2001*J2001*(1-K2001)</f>
        <v>303.39999999999998</v>
      </c>
      <c r="N2001" s="5">
        <f>I2001*L2001</f>
        <v>154.38</v>
      </c>
      <c r="O2001" s="5">
        <f>M2001-N2001</f>
        <v>149.01999999999998</v>
      </c>
      <c r="P2001" s="2">
        <f>IFERROR(O2001/M2001,0)</f>
        <v>0.49116677653263019</v>
      </c>
      <c r="Q2001" s="4">
        <f>YEAR(SalesDataTable[[#This Row],[Order Date]])</f>
        <v>2026</v>
      </c>
      <c r="R2001" s="2" t="str">
        <f>"Q"&amp;ROUNDUP(MONTH(SalesDataTable[[#This Row],[Order Date]])/3,0)</f>
        <v>Q3</v>
      </c>
      <c r="S2001" s="3">
        <f>MONTH(SalesDataTable[[#This Row],[Order Date]])</f>
        <v>9</v>
      </c>
      <c r="T2001" s="2" t="str">
        <f>TEXT(SalesDataTable[[#This Row],[Order Date]],"mmm")</f>
        <v>Sep</v>
      </c>
    </row>
    <row r="2002" spans="1:20" ht="15.75" x14ac:dyDescent="0.25">
      <c r="A2002" s="9" t="s">
        <v>759</v>
      </c>
      <c r="B2002" s="8">
        <v>46293</v>
      </c>
      <c r="C2002" s="7" t="s">
        <v>5</v>
      </c>
      <c r="D2002" s="7" t="s">
        <v>66</v>
      </c>
      <c r="E2002" s="7" t="s">
        <v>13</v>
      </c>
      <c r="F2002" s="7" t="s">
        <v>2</v>
      </c>
      <c r="G2002" s="7" t="s">
        <v>29</v>
      </c>
      <c r="H2002" s="7" t="s">
        <v>72</v>
      </c>
      <c r="I2002" s="3">
        <v>1</v>
      </c>
      <c r="J2002" s="5">
        <v>133.85</v>
      </c>
      <c r="K2002" s="6">
        <v>0.05</v>
      </c>
      <c r="L2002" s="5">
        <v>66.41</v>
      </c>
      <c r="M2002" s="5">
        <f>I2002*J2002*(1-K2002)</f>
        <v>127.15749999999998</v>
      </c>
      <c r="N2002" s="5">
        <f>I2002*L2002</f>
        <v>66.41</v>
      </c>
      <c r="O2002" s="5">
        <f>M2002-N2002</f>
        <v>60.747499999999988</v>
      </c>
      <c r="P2002" s="2">
        <f>IFERROR(O2002/M2002,0)</f>
        <v>0.47773430588050247</v>
      </c>
      <c r="Q2002" s="4">
        <f>YEAR(SalesDataTable[[#This Row],[Order Date]])</f>
        <v>2026</v>
      </c>
      <c r="R2002" s="2" t="str">
        <f>"Q"&amp;ROUNDUP(MONTH(SalesDataTable[[#This Row],[Order Date]])/3,0)</f>
        <v>Q3</v>
      </c>
      <c r="S2002" s="3">
        <f>MONTH(SalesDataTable[[#This Row],[Order Date]])</f>
        <v>9</v>
      </c>
      <c r="T2002" s="2" t="str">
        <f>TEXT(SalesDataTable[[#This Row],[Order Date]],"mmm")</f>
        <v>Sep</v>
      </c>
    </row>
    <row r="2003" spans="1:20" ht="15.75" x14ac:dyDescent="0.25">
      <c r="A2003" s="9" t="s">
        <v>758</v>
      </c>
      <c r="B2003" s="8">
        <v>46293</v>
      </c>
      <c r="C2003" s="7" t="s">
        <v>15</v>
      </c>
      <c r="D2003" s="7" t="s">
        <v>19</v>
      </c>
      <c r="E2003" s="7" t="s">
        <v>18</v>
      </c>
      <c r="F2003" s="7" t="s">
        <v>12</v>
      </c>
      <c r="G2003" s="7" t="s">
        <v>26</v>
      </c>
      <c r="H2003" s="7" t="s">
        <v>50</v>
      </c>
      <c r="I2003" s="3">
        <v>6</v>
      </c>
      <c r="J2003" s="5">
        <v>125.62</v>
      </c>
      <c r="K2003" s="6">
        <v>0</v>
      </c>
      <c r="L2003" s="5">
        <v>61.34</v>
      </c>
      <c r="M2003" s="5">
        <f>I2003*J2003*(1-K2003)</f>
        <v>753.72</v>
      </c>
      <c r="N2003" s="5">
        <f>I2003*L2003</f>
        <v>368.04</v>
      </c>
      <c r="O2003" s="5">
        <f>M2003-N2003</f>
        <v>385.68</v>
      </c>
      <c r="P2003" s="2">
        <f>IFERROR(O2003/M2003,0)</f>
        <v>0.51170195828689702</v>
      </c>
      <c r="Q2003" s="4">
        <f>YEAR(SalesDataTable[[#This Row],[Order Date]])</f>
        <v>2026</v>
      </c>
      <c r="R2003" s="2" t="str">
        <f>"Q"&amp;ROUNDUP(MONTH(SalesDataTable[[#This Row],[Order Date]])/3,0)</f>
        <v>Q3</v>
      </c>
      <c r="S2003" s="3">
        <f>MONTH(SalesDataTable[[#This Row],[Order Date]])</f>
        <v>9</v>
      </c>
      <c r="T2003" s="2" t="str">
        <f>TEXT(SalesDataTable[[#This Row],[Order Date]],"mmm")</f>
        <v>Sep</v>
      </c>
    </row>
    <row r="2004" spans="1:20" ht="15.75" x14ac:dyDescent="0.25">
      <c r="A2004" s="9" t="s">
        <v>757</v>
      </c>
      <c r="B2004" s="8">
        <v>46293</v>
      </c>
      <c r="C2004" s="7" t="s">
        <v>9</v>
      </c>
      <c r="D2004" s="7" t="s">
        <v>8</v>
      </c>
      <c r="E2004" s="7" t="s">
        <v>3</v>
      </c>
      <c r="F2004" s="7" t="s">
        <v>2</v>
      </c>
      <c r="G2004" s="7" t="s">
        <v>26</v>
      </c>
      <c r="H2004" s="7" t="s">
        <v>25</v>
      </c>
      <c r="I2004" s="3">
        <v>3</v>
      </c>
      <c r="J2004" s="5">
        <v>196.87</v>
      </c>
      <c r="K2004" s="6">
        <v>0.1</v>
      </c>
      <c r="L2004" s="5">
        <v>105.93</v>
      </c>
      <c r="M2004" s="5">
        <f>I2004*J2004*(1-K2004)</f>
        <v>531.54899999999998</v>
      </c>
      <c r="N2004" s="5">
        <f>I2004*L2004</f>
        <v>317.79000000000002</v>
      </c>
      <c r="O2004" s="5">
        <f>M2004-N2004</f>
        <v>213.75899999999996</v>
      </c>
      <c r="P2004" s="2">
        <f>IFERROR(O2004/M2004,0)</f>
        <v>0.40214354650276823</v>
      </c>
      <c r="Q2004" s="4">
        <f>YEAR(SalesDataTable[[#This Row],[Order Date]])</f>
        <v>2026</v>
      </c>
      <c r="R2004" s="2" t="str">
        <f>"Q"&amp;ROUNDUP(MONTH(SalesDataTable[[#This Row],[Order Date]])/3,0)</f>
        <v>Q3</v>
      </c>
      <c r="S2004" s="3">
        <f>MONTH(SalesDataTable[[#This Row],[Order Date]])</f>
        <v>9</v>
      </c>
      <c r="T2004" s="2" t="str">
        <f>TEXT(SalesDataTable[[#This Row],[Order Date]],"mmm")</f>
        <v>Sep</v>
      </c>
    </row>
    <row r="2005" spans="1:20" ht="15.75" x14ac:dyDescent="0.25">
      <c r="A2005" s="9" t="s">
        <v>756</v>
      </c>
      <c r="B2005" s="8">
        <v>46294</v>
      </c>
      <c r="C2005" s="7" t="s">
        <v>9</v>
      </c>
      <c r="D2005" s="7" t="s">
        <v>79</v>
      </c>
      <c r="E2005" s="7" t="s">
        <v>3</v>
      </c>
      <c r="F2005" s="7" t="s">
        <v>23</v>
      </c>
      <c r="G2005" s="7" t="s">
        <v>29</v>
      </c>
      <c r="H2005" s="7" t="s">
        <v>28</v>
      </c>
      <c r="I2005" s="3">
        <v>4</v>
      </c>
      <c r="J2005" s="5">
        <v>36.869999999999997</v>
      </c>
      <c r="K2005" s="6">
        <v>0</v>
      </c>
      <c r="L2005" s="5">
        <v>13.43</v>
      </c>
      <c r="M2005" s="5">
        <f>I2005*J2005*(1-K2005)</f>
        <v>147.47999999999999</v>
      </c>
      <c r="N2005" s="5">
        <f>I2005*L2005</f>
        <v>53.72</v>
      </c>
      <c r="O2005" s="5">
        <f>M2005-N2005</f>
        <v>93.759999999999991</v>
      </c>
      <c r="P2005" s="2">
        <f>IFERROR(O2005/M2005,0)</f>
        <v>0.63574721996202876</v>
      </c>
      <c r="Q2005" s="4">
        <f>YEAR(SalesDataTable[[#This Row],[Order Date]])</f>
        <v>2026</v>
      </c>
      <c r="R2005" s="2" t="str">
        <f>"Q"&amp;ROUNDUP(MONTH(SalesDataTable[[#This Row],[Order Date]])/3,0)</f>
        <v>Q3</v>
      </c>
      <c r="S2005" s="3">
        <f>MONTH(SalesDataTable[[#This Row],[Order Date]])</f>
        <v>9</v>
      </c>
      <c r="T2005" s="2" t="str">
        <f>TEXT(SalesDataTable[[#This Row],[Order Date]],"mmm")</f>
        <v>Sep</v>
      </c>
    </row>
    <row r="2006" spans="1:20" ht="15.75" x14ac:dyDescent="0.25">
      <c r="A2006" s="9" t="s">
        <v>755</v>
      </c>
      <c r="B2006" s="8">
        <v>46294</v>
      </c>
      <c r="C2006" s="7" t="s">
        <v>9</v>
      </c>
      <c r="D2006" s="7" t="s">
        <v>8</v>
      </c>
      <c r="E2006" s="7" t="s">
        <v>3</v>
      </c>
      <c r="F2006" s="7" t="s">
        <v>2</v>
      </c>
      <c r="G2006" s="7" t="s">
        <v>29</v>
      </c>
      <c r="H2006" s="7" t="s">
        <v>39</v>
      </c>
      <c r="I2006" s="3">
        <v>1</v>
      </c>
      <c r="J2006" s="5">
        <v>47.37</v>
      </c>
      <c r="K2006" s="6">
        <v>0</v>
      </c>
      <c r="L2006" s="5">
        <v>18.2</v>
      </c>
      <c r="M2006" s="5">
        <f>I2006*J2006*(1-K2006)</f>
        <v>47.37</v>
      </c>
      <c r="N2006" s="5">
        <f>I2006*L2006</f>
        <v>18.2</v>
      </c>
      <c r="O2006" s="5">
        <f>M2006-N2006</f>
        <v>29.169999999999998</v>
      </c>
      <c r="P2006" s="2">
        <f>IFERROR(O2006/M2006,0)</f>
        <v>0.61579058475828585</v>
      </c>
      <c r="Q2006" s="4">
        <f>YEAR(SalesDataTable[[#This Row],[Order Date]])</f>
        <v>2026</v>
      </c>
      <c r="R2006" s="2" t="str">
        <f>"Q"&amp;ROUNDUP(MONTH(SalesDataTable[[#This Row],[Order Date]])/3,0)</f>
        <v>Q3</v>
      </c>
      <c r="S2006" s="3">
        <f>MONTH(SalesDataTable[[#This Row],[Order Date]])</f>
        <v>9</v>
      </c>
      <c r="T2006" s="2" t="str">
        <f>TEXT(SalesDataTable[[#This Row],[Order Date]],"mmm")</f>
        <v>Sep</v>
      </c>
    </row>
    <row r="2007" spans="1:20" ht="15.75" x14ac:dyDescent="0.25">
      <c r="A2007" s="9" t="s">
        <v>754</v>
      </c>
      <c r="B2007" s="8">
        <v>46294</v>
      </c>
      <c r="C2007" s="7" t="s">
        <v>15</v>
      </c>
      <c r="D2007" s="7" t="s">
        <v>61</v>
      </c>
      <c r="E2007" s="7" t="s">
        <v>18</v>
      </c>
      <c r="F2007" s="7" t="s">
        <v>12</v>
      </c>
      <c r="G2007" s="7" t="s">
        <v>22</v>
      </c>
      <c r="H2007" s="7" t="s">
        <v>37</v>
      </c>
      <c r="I2007" s="3">
        <v>1</v>
      </c>
      <c r="J2007" s="5">
        <v>145.62</v>
      </c>
      <c r="K2007" s="6">
        <v>0.05</v>
      </c>
      <c r="L2007" s="5">
        <v>80.25</v>
      </c>
      <c r="M2007" s="5">
        <f>I2007*J2007*(1-K2007)</f>
        <v>138.339</v>
      </c>
      <c r="N2007" s="5">
        <f>I2007*L2007</f>
        <v>80.25</v>
      </c>
      <c r="O2007" s="5">
        <f>M2007-N2007</f>
        <v>58.088999999999999</v>
      </c>
      <c r="P2007" s="2">
        <f>IFERROR(O2007/M2007,0)</f>
        <v>0.41990328107041397</v>
      </c>
      <c r="Q2007" s="4">
        <f>YEAR(SalesDataTable[[#This Row],[Order Date]])</f>
        <v>2026</v>
      </c>
      <c r="R2007" s="2" t="str">
        <f>"Q"&amp;ROUNDUP(MONTH(SalesDataTable[[#This Row],[Order Date]])/3,0)</f>
        <v>Q3</v>
      </c>
      <c r="S2007" s="3">
        <f>MONTH(SalesDataTable[[#This Row],[Order Date]])</f>
        <v>9</v>
      </c>
      <c r="T2007" s="2" t="str">
        <f>TEXT(SalesDataTable[[#This Row],[Order Date]],"mmm")</f>
        <v>Sep</v>
      </c>
    </row>
    <row r="2008" spans="1:20" ht="15.75" x14ac:dyDescent="0.25">
      <c r="A2008" s="9" t="s">
        <v>753</v>
      </c>
      <c r="B2008" s="8">
        <v>46294</v>
      </c>
      <c r="C2008" s="7" t="s">
        <v>15</v>
      </c>
      <c r="D2008" s="7" t="s">
        <v>61</v>
      </c>
      <c r="E2008" s="7" t="s">
        <v>13</v>
      </c>
      <c r="F2008" s="7" t="s">
        <v>2</v>
      </c>
      <c r="G2008" s="7" t="s">
        <v>34</v>
      </c>
      <c r="H2008" s="7" t="s">
        <v>74</v>
      </c>
      <c r="I2008" s="3">
        <v>2</v>
      </c>
      <c r="J2008" s="5">
        <v>36.1</v>
      </c>
      <c r="K2008" s="6">
        <v>0.05</v>
      </c>
      <c r="L2008" s="5">
        <v>13.71</v>
      </c>
      <c r="M2008" s="5">
        <f>I2008*J2008*(1-K2008)</f>
        <v>68.59</v>
      </c>
      <c r="N2008" s="5">
        <f>I2008*L2008</f>
        <v>27.42</v>
      </c>
      <c r="O2008" s="5">
        <f>M2008-N2008</f>
        <v>41.17</v>
      </c>
      <c r="P2008" s="2">
        <f>IFERROR(O2008/M2008,0)</f>
        <v>0.60023327015599937</v>
      </c>
      <c r="Q2008" s="4">
        <f>YEAR(SalesDataTable[[#This Row],[Order Date]])</f>
        <v>2026</v>
      </c>
      <c r="R2008" s="2" t="str">
        <f>"Q"&amp;ROUNDUP(MONTH(SalesDataTable[[#This Row],[Order Date]])/3,0)</f>
        <v>Q3</v>
      </c>
      <c r="S2008" s="3">
        <f>MONTH(SalesDataTable[[#This Row],[Order Date]])</f>
        <v>9</v>
      </c>
      <c r="T2008" s="2" t="str">
        <f>TEXT(SalesDataTable[[#This Row],[Order Date]],"mmm")</f>
        <v>Sep</v>
      </c>
    </row>
    <row r="2009" spans="1:20" ht="15.75" x14ac:dyDescent="0.25">
      <c r="A2009" s="9" t="s">
        <v>752</v>
      </c>
      <c r="B2009" s="8">
        <v>46294</v>
      </c>
      <c r="C2009" s="7" t="s">
        <v>42</v>
      </c>
      <c r="D2009" s="7" t="s">
        <v>119</v>
      </c>
      <c r="E2009" s="7" t="s">
        <v>13</v>
      </c>
      <c r="F2009" s="7" t="s">
        <v>23</v>
      </c>
      <c r="G2009" s="7" t="s">
        <v>22</v>
      </c>
      <c r="H2009" s="7" t="s">
        <v>21</v>
      </c>
      <c r="I2009" s="3">
        <v>2</v>
      </c>
      <c r="J2009" s="5">
        <v>73</v>
      </c>
      <c r="K2009" s="6">
        <v>0.05</v>
      </c>
      <c r="L2009" s="5">
        <v>31.41</v>
      </c>
      <c r="M2009" s="5">
        <f>I2009*J2009*(1-K2009)</f>
        <v>138.69999999999999</v>
      </c>
      <c r="N2009" s="5">
        <f>I2009*L2009</f>
        <v>62.82</v>
      </c>
      <c r="O2009" s="5">
        <f>M2009-N2009</f>
        <v>75.88</v>
      </c>
      <c r="P2009" s="2">
        <f>IFERROR(O2009/M2009,0)</f>
        <v>0.54708002883922136</v>
      </c>
      <c r="Q2009" s="4">
        <f>YEAR(SalesDataTable[[#This Row],[Order Date]])</f>
        <v>2026</v>
      </c>
      <c r="R2009" s="2" t="str">
        <f>"Q"&amp;ROUNDUP(MONTH(SalesDataTable[[#This Row],[Order Date]])/3,0)</f>
        <v>Q3</v>
      </c>
      <c r="S2009" s="3">
        <f>MONTH(SalesDataTable[[#This Row],[Order Date]])</f>
        <v>9</v>
      </c>
      <c r="T2009" s="2" t="str">
        <f>TEXT(SalesDataTable[[#This Row],[Order Date]],"mmm")</f>
        <v>Sep</v>
      </c>
    </row>
    <row r="2010" spans="1:20" ht="15.75" x14ac:dyDescent="0.25">
      <c r="A2010" s="9" t="s">
        <v>751</v>
      </c>
      <c r="B2010" s="8">
        <v>46294</v>
      </c>
      <c r="C2010" s="7" t="s">
        <v>9</v>
      </c>
      <c r="D2010" s="7" t="s">
        <v>45</v>
      </c>
      <c r="E2010" s="7" t="s">
        <v>3</v>
      </c>
      <c r="F2010" s="7" t="s">
        <v>2</v>
      </c>
      <c r="G2010" s="7" t="s">
        <v>29</v>
      </c>
      <c r="H2010" s="7" t="s">
        <v>28</v>
      </c>
      <c r="I2010" s="3">
        <v>2</v>
      </c>
      <c r="J2010" s="5">
        <v>36.93</v>
      </c>
      <c r="K2010" s="6">
        <v>0.1</v>
      </c>
      <c r="L2010" s="5">
        <v>13.4</v>
      </c>
      <c r="M2010" s="5">
        <f>I2010*J2010*(1-K2010)</f>
        <v>66.474000000000004</v>
      </c>
      <c r="N2010" s="5">
        <f>I2010*L2010</f>
        <v>26.8</v>
      </c>
      <c r="O2010" s="5">
        <f>M2010-N2010</f>
        <v>39.674000000000007</v>
      </c>
      <c r="P2010" s="2">
        <f>IFERROR(O2010/M2010,0)</f>
        <v>0.59683485272437353</v>
      </c>
      <c r="Q2010" s="4">
        <f>YEAR(SalesDataTable[[#This Row],[Order Date]])</f>
        <v>2026</v>
      </c>
      <c r="R2010" s="2" t="str">
        <f>"Q"&amp;ROUNDUP(MONTH(SalesDataTable[[#This Row],[Order Date]])/3,0)</f>
        <v>Q3</v>
      </c>
      <c r="S2010" s="3">
        <f>MONTH(SalesDataTable[[#This Row],[Order Date]])</f>
        <v>9</v>
      </c>
      <c r="T2010" s="2" t="str">
        <f>TEXT(SalesDataTable[[#This Row],[Order Date]],"mmm")</f>
        <v>Sep</v>
      </c>
    </row>
    <row r="2011" spans="1:20" ht="15.75" x14ac:dyDescent="0.25">
      <c r="A2011" s="9" t="s">
        <v>750</v>
      </c>
      <c r="B2011" s="8">
        <v>46294</v>
      </c>
      <c r="C2011" s="7" t="s">
        <v>9</v>
      </c>
      <c r="D2011" s="7" t="s">
        <v>47</v>
      </c>
      <c r="E2011" s="7" t="s">
        <v>3</v>
      </c>
      <c r="F2011" s="7" t="s">
        <v>2</v>
      </c>
      <c r="G2011" s="7" t="s">
        <v>34</v>
      </c>
      <c r="H2011" s="7" t="s">
        <v>33</v>
      </c>
      <c r="I2011" s="3">
        <v>2</v>
      </c>
      <c r="J2011" s="5">
        <v>51.52</v>
      </c>
      <c r="K2011" s="6">
        <v>0</v>
      </c>
      <c r="L2011" s="5">
        <v>21.47</v>
      </c>
      <c r="M2011" s="5">
        <f>I2011*J2011*(1-K2011)</f>
        <v>103.04</v>
      </c>
      <c r="N2011" s="5">
        <f>I2011*L2011</f>
        <v>42.94</v>
      </c>
      <c r="O2011" s="5">
        <f>M2011-N2011</f>
        <v>60.100000000000009</v>
      </c>
      <c r="P2011" s="2">
        <f>IFERROR(O2011/M2011,0)</f>
        <v>0.58326863354037273</v>
      </c>
      <c r="Q2011" s="4">
        <f>YEAR(SalesDataTable[[#This Row],[Order Date]])</f>
        <v>2026</v>
      </c>
      <c r="R2011" s="2" t="str">
        <f>"Q"&amp;ROUNDUP(MONTH(SalesDataTable[[#This Row],[Order Date]])/3,0)</f>
        <v>Q3</v>
      </c>
      <c r="S2011" s="3">
        <f>MONTH(SalesDataTable[[#This Row],[Order Date]])</f>
        <v>9</v>
      </c>
      <c r="T2011" s="2" t="str">
        <f>TEXT(SalesDataTable[[#This Row],[Order Date]],"mmm")</f>
        <v>Sep</v>
      </c>
    </row>
    <row r="2012" spans="1:20" ht="15.75" x14ac:dyDescent="0.25">
      <c r="A2012" s="9" t="s">
        <v>749</v>
      </c>
      <c r="B2012" s="8">
        <v>46294</v>
      </c>
      <c r="C2012" s="7" t="s">
        <v>9</v>
      </c>
      <c r="D2012" s="7" t="s">
        <v>30</v>
      </c>
      <c r="E2012" s="7" t="s">
        <v>3</v>
      </c>
      <c r="F2012" s="7" t="s">
        <v>2</v>
      </c>
      <c r="G2012" s="7" t="s">
        <v>34</v>
      </c>
      <c r="H2012" s="7" t="s">
        <v>33</v>
      </c>
      <c r="I2012" s="3">
        <v>1</v>
      </c>
      <c r="J2012" s="5">
        <v>50.42</v>
      </c>
      <c r="K2012" s="6">
        <v>0</v>
      </c>
      <c r="L2012" s="5">
        <v>21.68</v>
      </c>
      <c r="M2012" s="5">
        <f>I2012*J2012*(1-K2012)</f>
        <v>50.42</v>
      </c>
      <c r="N2012" s="5">
        <f>I2012*L2012</f>
        <v>21.68</v>
      </c>
      <c r="O2012" s="5">
        <f>M2012-N2012</f>
        <v>28.740000000000002</v>
      </c>
      <c r="P2012" s="2">
        <f>IFERROR(O2012/M2012,0)</f>
        <v>0.57001190003966684</v>
      </c>
      <c r="Q2012" s="4">
        <f>YEAR(SalesDataTable[[#This Row],[Order Date]])</f>
        <v>2026</v>
      </c>
      <c r="R2012" s="2" t="str">
        <f>"Q"&amp;ROUNDUP(MONTH(SalesDataTable[[#This Row],[Order Date]])/3,0)</f>
        <v>Q3</v>
      </c>
      <c r="S2012" s="3">
        <f>MONTH(SalesDataTable[[#This Row],[Order Date]])</f>
        <v>9</v>
      </c>
      <c r="T2012" s="2" t="str">
        <f>TEXT(SalesDataTable[[#This Row],[Order Date]],"mmm")</f>
        <v>Sep</v>
      </c>
    </row>
    <row r="2013" spans="1:20" ht="15.75" x14ac:dyDescent="0.25">
      <c r="A2013" s="9" t="s">
        <v>748</v>
      </c>
      <c r="B2013" s="8">
        <v>46294</v>
      </c>
      <c r="C2013" s="7" t="s">
        <v>9</v>
      </c>
      <c r="D2013" s="7" t="s">
        <v>47</v>
      </c>
      <c r="E2013" s="7" t="s">
        <v>60</v>
      </c>
      <c r="F2013" s="7" t="s">
        <v>23</v>
      </c>
      <c r="G2013" s="7" t="s">
        <v>22</v>
      </c>
      <c r="H2013" s="7" t="s">
        <v>92</v>
      </c>
      <c r="I2013" s="3">
        <v>10</v>
      </c>
      <c r="J2013" s="5">
        <v>157.79</v>
      </c>
      <c r="K2013" s="6">
        <v>0.1</v>
      </c>
      <c r="L2013" s="5">
        <v>77.900000000000006</v>
      </c>
      <c r="M2013" s="5">
        <f>I2013*J2013*(1-K2013)</f>
        <v>1420.11</v>
      </c>
      <c r="N2013" s="5">
        <f>I2013*L2013</f>
        <v>779</v>
      </c>
      <c r="O2013" s="5">
        <f>M2013-N2013</f>
        <v>641.1099999999999</v>
      </c>
      <c r="P2013" s="2">
        <f>IFERROR(O2013/M2013,0)</f>
        <v>0.4514509439409623</v>
      </c>
      <c r="Q2013" s="4">
        <f>YEAR(SalesDataTable[[#This Row],[Order Date]])</f>
        <v>2026</v>
      </c>
      <c r="R2013" s="2" t="str">
        <f>"Q"&amp;ROUNDUP(MONTH(SalesDataTable[[#This Row],[Order Date]])/3,0)</f>
        <v>Q3</v>
      </c>
      <c r="S2013" s="3">
        <f>MONTH(SalesDataTable[[#This Row],[Order Date]])</f>
        <v>9</v>
      </c>
      <c r="T2013" s="2" t="str">
        <f>TEXT(SalesDataTable[[#This Row],[Order Date]],"mmm")</f>
        <v>Sep</v>
      </c>
    </row>
    <row r="2014" spans="1:20" ht="15.75" x14ac:dyDescent="0.25">
      <c r="A2014" s="9" t="s">
        <v>747</v>
      </c>
      <c r="B2014" s="8">
        <v>46294</v>
      </c>
      <c r="C2014" s="7" t="s">
        <v>9</v>
      </c>
      <c r="D2014" s="7" t="s">
        <v>45</v>
      </c>
      <c r="E2014" s="7" t="s">
        <v>3</v>
      </c>
      <c r="F2014" s="7" t="s">
        <v>23</v>
      </c>
      <c r="G2014" s="7" t="s">
        <v>1</v>
      </c>
      <c r="H2014" s="7" t="s">
        <v>17</v>
      </c>
      <c r="I2014" s="3">
        <v>1</v>
      </c>
      <c r="J2014" s="5">
        <v>40.409999999999997</v>
      </c>
      <c r="K2014" s="6">
        <v>0.15</v>
      </c>
      <c r="L2014" s="5">
        <v>16.3</v>
      </c>
      <c r="M2014" s="5">
        <f>I2014*J2014*(1-K2014)</f>
        <v>34.348499999999994</v>
      </c>
      <c r="N2014" s="5">
        <f>I2014*L2014</f>
        <v>16.3</v>
      </c>
      <c r="O2014" s="5">
        <f>M2014-N2014</f>
        <v>18.048499999999994</v>
      </c>
      <c r="P2014" s="2">
        <f>IFERROR(O2014/M2014,0)</f>
        <v>0.52545234871974023</v>
      </c>
      <c r="Q2014" s="4">
        <f>YEAR(SalesDataTable[[#This Row],[Order Date]])</f>
        <v>2026</v>
      </c>
      <c r="R2014" s="2" t="str">
        <f>"Q"&amp;ROUNDUP(MONTH(SalesDataTable[[#This Row],[Order Date]])/3,0)</f>
        <v>Q3</v>
      </c>
      <c r="S2014" s="3">
        <f>MONTH(SalesDataTable[[#This Row],[Order Date]])</f>
        <v>9</v>
      </c>
      <c r="T2014" s="2" t="str">
        <f>TEXT(SalesDataTable[[#This Row],[Order Date]],"mmm")</f>
        <v>Sep</v>
      </c>
    </row>
    <row r="2015" spans="1:20" ht="15.75" x14ac:dyDescent="0.25">
      <c r="A2015" s="9" t="s">
        <v>746</v>
      </c>
      <c r="B2015" s="8">
        <v>46294</v>
      </c>
      <c r="C2015" s="7" t="s">
        <v>15</v>
      </c>
      <c r="D2015" s="7" t="s">
        <v>61</v>
      </c>
      <c r="E2015" s="7" t="s">
        <v>3</v>
      </c>
      <c r="F2015" s="7" t="s">
        <v>2</v>
      </c>
      <c r="G2015" s="7" t="s">
        <v>1</v>
      </c>
      <c r="H2015" s="7" t="s">
        <v>0</v>
      </c>
      <c r="I2015" s="3">
        <v>2</v>
      </c>
      <c r="J2015" s="5">
        <v>50.17</v>
      </c>
      <c r="K2015" s="6">
        <v>0.05</v>
      </c>
      <c r="L2015" s="5">
        <v>22.83</v>
      </c>
      <c r="M2015" s="5">
        <f>I2015*J2015*(1-K2015)</f>
        <v>95.322999999999993</v>
      </c>
      <c r="N2015" s="5">
        <f>I2015*L2015</f>
        <v>45.66</v>
      </c>
      <c r="O2015" s="5">
        <f>M2015-N2015</f>
        <v>49.662999999999997</v>
      </c>
      <c r="P2015" s="2">
        <f>IFERROR(O2015/M2015,0)</f>
        <v>0.52099703114673268</v>
      </c>
      <c r="Q2015" s="4">
        <f>YEAR(SalesDataTable[[#This Row],[Order Date]])</f>
        <v>2026</v>
      </c>
      <c r="R2015" s="2" t="str">
        <f>"Q"&amp;ROUNDUP(MONTH(SalesDataTable[[#This Row],[Order Date]])/3,0)</f>
        <v>Q3</v>
      </c>
      <c r="S2015" s="3">
        <f>MONTH(SalesDataTable[[#This Row],[Order Date]])</f>
        <v>9</v>
      </c>
      <c r="T2015" s="2" t="str">
        <f>TEXT(SalesDataTable[[#This Row],[Order Date]],"mmm")</f>
        <v>Sep</v>
      </c>
    </row>
    <row r="2016" spans="1:20" ht="15.75" x14ac:dyDescent="0.25">
      <c r="A2016" s="9" t="s">
        <v>745</v>
      </c>
      <c r="B2016" s="8">
        <v>46294</v>
      </c>
      <c r="C2016" s="7" t="s">
        <v>9</v>
      </c>
      <c r="D2016" s="7" t="s">
        <v>47</v>
      </c>
      <c r="E2016" s="7" t="s">
        <v>3</v>
      </c>
      <c r="F2016" s="7" t="s">
        <v>2</v>
      </c>
      <c r="G2016" s="7" t="s">
        <v>22</v>
      </c>
      <c r="H2016" s="7" t="s">
        <v>92</v>
      </c>
      <c r="I2016" s="3">
        <v>1</v>
      </c>
      <c r="J2016" s="5">
        <v>155.55000000000001</v>
      </c>
      <c r="K2016" s="6">
        <v>0.1</v>
      </c>
      <c r="L2016" s="5">
        <v>79.2</v>
      </c>
      <c r="M2016" s="5">
        <f>I2016*J2016*(1-K2016)</f>
        <v>139.995</v>
      </c>
      <c r="N2016" s="5">
        <f>I2016*L2016</f>
        <v>79.2</v>
      </c>
      <c r="O2016" s="5">
        <f>M2016-N2016</f>
        <v>60.795000000000002</v>
      </c>
      <c r="P2016" s="2">
        <f>IFERROR(O2016/M2016,0)</f>
        <v>0.43426550948248149</v>
      </c>
      <c r="Q2016" s="4">
        <f>YEAR(SalesDataTable[[#This Row],[Order Date]])</f>
        <v>2026</v>
      </c>
      <c r="R2016" s="2" t="str">
        <f>"Q"&amp;ROUNDUP(MONTH(SalesDataTable[[#This Row],[Order Date]])/3,0)</f>
        <v>Q3</v>
      </c>
      <c r="S2016" s="3">
        <f>MONTH(SalesDataTable[[#This Row],[Order Date]])</f>
        <v>9</v>
      </c>
      <c r="T2016" s="2" t="str">
        <f>TEXT(SalesDataTable[[#This Row],[Order Date]],"mmm")</f>
        <v>Sep</v>
      </c>
    </row>
    <row r="2017" spans="1:20" ht="15.75" x14ac:dyDescent="0.25">
      <c r="A2017" s="9" t="s">
        <v>744</v>
      </c>
      <c r="B2017" s="8">
        <v>46295</v>
      </c>
      <c r="C2017" s="7" t="s">
        <v>5</v>
      </c>
      <c r="D2017" s="7" t="s">
        <v>4</v>
      </c>
      <c r="E2017" s="7" t="s">
        <v>13</v>
      </c>
      <c r="F2017" s="7" t="s">
        <v>12</v>
      </c>
      <c r="G2017" s="7" t="s">
        <v>1</v>
      </c>
      <c r="H2017" s="7" t="s">
        <v>0</v>
      </c>
      <c r="I2017" s="3">
        <v>1</v>
      </c>
      <c r="J2017" s="5">
        <v>51.81</v>
      </c>
      <c r="K2017" s="6">
        <v>0.1</v>
      </c>
      <c r="L2017" s="5">
        <v>22.65</v>
      </c>
      <c r="M2017" s="5">
        <f>I2017*J2017*(1-K2017)</f>
        <v>46.629000000000005</v>
      </c>
      <c r="N2017" s="5">
        <f>I2017*L2017</f>
        <v>22.65</v>
      </c>
      <c r="O2017" s="5">
        <f>M2017-N2017</f>
        <v>23.979000000000006</v>
      </c>
      <c r="P2017" s="2">
        <f>IFERROR(O2017/M2017,0)</f>
        <v>0.51425078813613856</v>
      </c>
      <c r="Q2017" s="4">
        <f>YEAR(SalesDataTable[[#This Row],[Order Date]])</f>
        <v>2026</v>
      </c>
      <c r="R2017" s="2" t="str">
        <f>"Q"&amp;ROUNDUP(MONTH(SalesDataTable[[#This Row],[Order Date]])/3,0)</f>
        <v>Q3</v>
      </c>
      <c r="S2017" s="3">
        <f>MONTH(SalesDataTable[[#This Row],[Order Date]])</f>
        <v>9</v>
      </c>
      <c r="T2017" s="2" t="str">
        <f>TEXT(SalesDataTable[[#This Row],[Order Date]],"mmm")</f>
        <v>Sep</v>
      </c>
    </row>
    <row r="2018" spans="1:20" ht="15.75" x14ac:dyDescent="0.25">
      <c r="A2018" s="9" t="s">
        <v>743</v>
      </c>
      <c r="B2018" s="8">
        <v>46295</v>
      </c>
      <c r="C2018" s="7" t="s">
        <v>42</v>
      </c>
      <c r="D2018" s="7" t="s">
        <v>119</v>
      </c>
      <c r="E2018" s="7" t="s">
        <v>13</v>
      </c>
      <c r="F2018" s="7" t="s">
        <v>23</v>
      </c>
      <c r="G2018" s="7" t="s">
        <v>34</v>
      </c>
      <c r="H2018" s="7" t="s">
        <v>83</v>
      </c>
      <c r="I2018" s="3">
        <v>1</v>
      </c>
      <c r="J2018" s="5">
        <v>40.61</v>
      </c>
      <c r="K2018" s="6">
        <v>0.1</v>
      </c>
      <c r="L2018" s="5">
        <v>14.28</v>
      </c>
      <c r="M2018" s="5">
        <f>I2018*J2018*(1-K2018)</f>
        <v>36.548999999999999</v>
      </c>
      <c r="N2018" s="5">
        <f>I2018*L2018</f>
        <v>14.28</v>
      </c>
      <c r="O2018" s="5">
        <f>M2018-N2018</f>
        <v>22.268999999999998</v>
      </c>
      <c r="P2018" s="2">
        <f>IFERROR(O2018/M2018,0)</f>
        <v>0.60929163588607071</v>
      </c>
      <c r="Q2018" s="4">
        <f>YEAR(SalesDataTable[[#This Row],[Order Date]])</f>
        <v>2026</v>
      </c>
      <c r="R2018" s="2" t="str">
        <f>"Q"&amp;ROUNDUP(MONTH(SalesDataTable[[#This Row],[Order Date]])/3,0)</f>
        <v>Q3</v>
      </c>
      <c r="S2018" s="3">
        <f>MONTH(SalesDataTable[[#This Row],[Order Date]])</f>
        <v>9</v>
      </c>
      <c r="T2018" s="2" t="str">
        <f>TEXT(SalesDataTable[[#This Row],[Order Date]],"mmm")</f>
        <v>Sep</v>
      </c>
    </row>
    <row r="2019" spans="1:20" ht="15.75" x14ac:dyDescent="0.25">
      <c r="A2019" s="9" t="s">
        <v>742</v>
      </c>
      <c r="B2019" s="8">
        <v>46295</v>
      </c>
      <c r="C2019" s="7" t="s">
        <v>5</v>
      </c>
      <c r="D2019" s="7" t="s">
        <v>66</v>
      </c>
      <c r="E2019" s="7" t="s">
        <v>13</v>
      </c>
      <c r="F2019" s="7" t="s">
        <v>12</v>
      </c>
      <c r="G2019" s="7" t="s">
        <v>22</v>
      </c>
      <c r="H2019" s="7" t="s">
        <v>37</v>
      </c>
      <c r="I2019" s="3">
        <v>1</v>
      </c>
      <c r="J2019" s="5">
        <v>140.78</v>
      </c>
      <c r="K2019" s="6">
        <v>0.05</v>
      </c>
      <c r="L2019" s="5">
        <v>80.8</v>
      </c>
      <c r="M2019" s="5">
        <f>I2019*J2019*(1-K2019)</f>
        <v>133.74099999999999</v>
      </c>
      <c r="N2019" s="5">
        <f>I2019*L2019</f>
        <v>80.8</v>
      </c>
      <c r="O2019" s="5">
        <f>M2019-N2019</f>
        <v>52.940999999999988</v>
      </c>
      <c r="P2019" s="2">
        <f>IFERROR(O2019/M2019,0)</f>
        <v>0.39584719719457756</v>
      </c>
      <c r="Q2019" s="4">
        <f>YEAR(SalesDataTable[[#This Row],[Order Date]])</f>
        <v>2026</v>
      </c>
      <c r="R2019" s="2" t="str">
        <f>"Q"&amp;ROUNDUP(MONTH(SalesDataTable[[#This Row],[Order Date]])/3,0)</f>
        <v>Q3</v>
      </c>
      <c r="S2019" s="3">
        <f>MONTH(SalesDataTable[[#This Row],[Order Date]])</f>
        <v>9</v>
      </c>
      <c r="T2019" s="2" t="str">
        <f>TEXT(SalesDataTable[[#This Row],[Order Date]],"mmm")</f>
        <v>Sep</v>
      </c>
    </row>
    <row r="2020" spans="1:20" ht="15.75" x14ac:dyDescent="0.25">
      <c r="A2020" s="9" t="s">
        <v>741</v>
      </c>
      <c r="B2020" s="8">
        <v>46295</v>
      </c>
      <c r="C2020" s="7" t="s">
        <v>9</v>
      </c>
      <c r="D2020" s="7" t="s">
        <v>30</v>
      </c>
      <c r="E2020" s="7" t="s">
        <v>13</v>
      </c>
      <c r="F2020" s="7" t="s">
        <v>12</v>
      </c>
      <c r="G2020" s="7" t="s">
        <v>29</v>
      </c>
      <c r="H2020" s="7" t="s">
        <v>88</v>
      </c>
      <c r="I2020" s="3">
        <v>1</v>
      </c>
      <c r="J2020" s="5">
        <v>163.13999999999999</v>
      </c>
      <c r="K2020" s="6">
        <v>0</v>
      </c>
      <c r="L2020" s="5">
        <v>87.53</v>
      </c>
      <c r="M2020" s="5">
        <f>I2020*J2020*(1-K2020)</f>
        <v>163.13999999999999</v>
      </c>
      <c r="N2020" s="5">
        <f>I2020*L2020</f>
        <v>87.53</v>
      </c>
      <c r="O2020" s="5">
        <f>M2020-N2020</f>
        <v>75.609999999999985</v>
      </c>
      <c r="P2020" s="2">
        <f>IFERROR(O2020/M2020,0)</f>
        <v>0.4634669608924849</v>
      </c>
      <c r="Q2020" s="4">
        <f>YEAR(SalesDataTable[[#This Row],[Order Date]])</f>
        <v>2026</v>
      </c>
      <c r="R2020" s="2" t="str">
        <f>"Q"&amp;ROUNDUP(MONTH(SalesDataTable[[#This Row],[Order Date]])/3,0)</f>
        <v>Q3</v>
      </c>
      <c r="S2020" s="3">
        <f>MONTH(SalesDataTable[[#This Row],[Order Date]])</f>
        <v>9</v>
      </c>
      <c r="T2020" s="2" t="str">
        <f>TEXT(SalesDataTable[[#This Row],[Order Date]],"mmm")</f>
        <v>Sep</v>
      </c>
    </row>
    <row r="2021" spans="1:20" ht="15.75" x14ac:dyDescent="0.25">
      <c r="A2021" s="9" t="s">
        <v>740</v>
      </c>
      <c r="B2021" s="8">
        <v>46295</v>
      </c>
      <c r="C2021" s="7" t="s">
        <v>15</v>
      </c>
      <c r="D2021" s="7" t="s">
        <v>51</v>
      </c>
      <c r="E2021" s="7" t="s">
        <v>13</v>
      </c>
      <c r="F2021" s="7" t="s">
        <v>23</v>
      </c>
      <c r="G2021" s="7" t="s">
        <v>22</v>
      </c>
      <c r="H2021" s="7" t="s">
        <v>21</v>
      </c>
      <c r="I2021" s="3">
        <v>1</v>
      </c>
      <c r="J2021" s="5">
        <v>70.91</v>
      </c>
      <c r="K2021" s="6">
        <v>0</v>
      </c>
      <c r="L2021" s="5">
        <v>31.73</v>
      </c>
      <c r="M2021" s="5">
        <f>I2021*J2021*(1-K2021)</f>
        <v>70.91</v>
      </c>
      <c r="N2021" s="5">
        <f>I2021*L2021</f>
        <v>31.73</v>
      </c>
      <c r="O2021" s="5">
        <f>M2021-N2021</f>
        <v>39.179999999999993</v>
      </c>
      <c r="P2021" s="2">
        <f>IFERROR(O2021/M2021,0)</f>
        <v>0.55253137780284856</v>
      </c>
      <c r="Q2021" s="4">
        <f>YEAR(SalesDataTable[[#This Row],[Order Date]])</f>
        <v>2026</v>
      </c>
      <c r="R2021" s="2" t="str">
        <f>"Q"&amp;ROUNDUP(MONTH(SalesDataTable[[#This Row],[Order Date]])/3,0)</f>
        <v>Q3</v>
      </c>
      <c r="S2021" s="3">
        <f>MONTH(SalesDataTable[[#This Row],[Order Date]])</f>
        <v>9</v>
      </c>
      <c r="T2021" s="2" t="str">
        <f>TEXT(SalesDataTable[[#This Row],[Order Date]],"mmm")</f>
        <v>Sep</v>
      </c>
    </row>
    <row r="2022" spans="1:20" ht="15.75" x14ac:dyDescent="0.25">
      <c r="A2022" s="9" t="s">
        <v>739</v>
      </c>
      <c r="B2022" s="8">
        <v>46295</v>
      </c>
      <c r="C2022" s="7" t="s">
        <v>15</v>
      </c>
      <c r="D2022" s="7" t="s">
        <v>19</v>
      </c>
      <c r="E2022" s="7" t="s">
        <v>18</v>
      </c>
      <c r="F2022" s="7" t="s">
        <v>23</v>
      </c>
      <c r="G2022" s="7" t="s">
        <v>1</v>
      </c>
      <c r="H2022" s="7" t="s">
        <v>11</v>
      </c>
      <c r="I2022" s="3">
        <v>2</v>
      </c>
      <c r="J2022" s="5">
        <v>81.99</v>
      </c>
      <c r="K2022" s="6">
        <v>0</v>
      </c>
      <c r="L2022" s="5">
        <v>43.95</v>
      </c>
      <c r="M2022" s="5">
        <f>I2022*J2022*(1-K2022)</f>
        <v>163.98</v>
      </c>
      <c r="N2022" s="5">
        <f>I2022*L2022</f>
        <v>87.9</v>
      </c>
      <c r="O2022" s="5">
        <f>M2022-N2022</f>
        <v>76.079999999999984</v>
      </c>
      <c r="P2022" s="2">
        <f>IFERROR(O2022/M2022,0)</f>
        <v>0.46395901939260881</v>
      </c>
      <c r="Q2022" s="4">
        <f>YEAR(SalesDataTable[[#This Row],[Order Date]])</f>
        <v>2026</v>
      </c>
      <c r="R2022" s="2" t="str">
        <f>"Q"&amp;ROUNDUP(MONTH(SalesDataTable[[#This Row],[Order Date]])/3,0)</f>
        <v>Q3</v>
      </c>
      <c r="S2022" s="3">
        <f>MONTH(SalesDataTable[[#This Row],[Order Date]])</f>
        <v>9</v>
      </c>
      <c r="T2022" s="2" t="str">
        <f>TEXT(SalesDataTable[[#This Row],[Order Date]],"mmm")</f>
        <v>Sep</v>
      </c>
    </row>
    <row r="2023" spans="1:20" ht="15.75" x14ac:dyDescent="0.25">
      <c r="A2023" s="9" t="s">
        <v>738</v>
      </c>
      <c r="B2023" s="8">
        <v>46295</v>
      </c>
      <c r="C2023" s="7" t="s">
        <v>15</v>
      </c>
      <c r="D2023" s="7" t="s">
        <v>51</v>
      </c>
      <c r="E2023" s="7" t="s">
        <v>18</v>
      </c>
      <c r="F2023" s="7" t="s">
        <v>2</v>
      </c>
      <c r="G2023" s="7" t="s">
        <v>1</v>
      </c>
      <c r="H2023" s="7" t="s">
        <v>11</v>
      </c>
      <c r="I2023" s="3">
        <v>2</v>
      </c>
      <c r="J2023" s="5">
        <v>81.13</v>
      </c>
      <c r="K2023" s="6">
        <v>0</v>
      </c>
      <c r="L2023" s="5">
        <v>43.7</v>
      </c>
      <c r="M2023" s="5">
        <f>I2023*J2023*(1-K2023)</f>
        <v>162.26</v>
      </c>
      <c r="N2023" s="5">
        <f>I2023*L2023</f>
        <v>87.4</v>
      </c>
      <c r="O2023" s="5">
        <f>M2023-N2023</f>
        <v>74.859999999999985</v>
      </c>
      <c r="P2023" s="2">
        <f>IFERROR(O2023/M2023,0)</f>
        <v>0.46135831381733017</v>
      </c>
      <c r="Q2023" s="4">
        <f>YEAR(SalesDataTable[[#This Row],[Order Date]])</f>
        <v>2026</v>
      </c>
      <c r="R2023" s="2" t="str">
        <f>"Q"&amp;ROUNDUP(MONTH(SalesDataTable[[#This Row],[Order Date]])/3,0)</f>
        <v>Q3</v>
      </c>
      <c r="S2023" s="3">
        <f>MONTH(SalesDataTable[[#This Row],[Order Date]])</f>
        <v>9</v>
      </c>
      <c r="T2023" s="2" t="str">
        <f>TEXT(SalesDataTable[[#This Row],[Order Date]],"mmm")</f>
        <v>Sep</v>
      </c>
    </row>
    <row r="2024" spans="1:20" ht="15.75" x14ac:dyDescent="0.25">
      <c r="A2024" s="9" t="s">
        <v>737</v>
      </c>
      <c r="B2024" s="8">
        <v>46295</v>
      </c>
      <c r="C2024" s="7" t="s">
        <v>9</v>
      </c>
      <c r="D2024" s="7" t="s">
        <v>8</v>
      </c>
      <c r="E2024" s="7" t="s">
        <v>60</v>
      </c>
      <c r="F2024" s="7" t="s">
        <v>23</v>
      </c>
      <c r="G2024" s="7" t="s">
        <v>22</v>
      </c>
      <c r="H2024" s="7" t="s">
        <v>37</v>
      </c>
      <c r="I2024" s="3">
        <v>5</v>
      </c>
      <c r="J2024" s="5">
        <v>141.08000000000001</v>
      </c>
      <c r="K2024" s="6">
        <v>0.05</v>
      </c>
      <c r="L2024" s="5">
        <v>78.23</v>
      </c>
      <c r="M2024" s="5">
        <f>I2024*J2024*(1-K2024)</f>
        <v>670.13000000000011</v>
      </c>
      <c r="N2024" s="5">
        <f>I2024*L2024</f>
        <v>391.15000000000003</v>
      </c>
      <c r="O2024" s="5">
        <f>M2024-N2024</f>
        <v>278.98000000000008</v>
      </c>
      <c r="P2024" s="2">
        <f>IFERROR(O2024/M2024,0)</f>
        <v>0.4163072836613792</v>
      </c>
      <c r="Q2024" s="4">
        <f>YEAR(SalesDataTable[[#This Row],[Order Date]])</f>
        <v>2026</v>
      </c>
      <c r="R2024" s="2" t="str">
        <f>"Q"&amp;ROUNDUP(MONTH(SalesDataTable[[#This Row],[Order Date]])/3,0)</f>
        <v>Q3</v>
      </c>
      <c r="S2024" s="3">
        <f>MONTH(SalesDataTable[[#This Row],[Order Date]])</f>
        <v>9</v>
      </c>
      <c r="T2024" s="2" t="str">
        <f>TEXT(SalesDataTable[[#This Row],[Order Date]],"mmm")</f>
        <v>Sep</v>
      </c>
    </row>
    <row r="2025" spans="1:20" ht="15.75" x14ac:dyDescent="0.25">
      <c r="A2025" s="9" t="s">
        <v>736</v>
      </c>
      <c r="B2025" s="8">
        <v>46295</v>
      </c>
      <c r="C2025" s="7" t="s">
        <v>42</v>
      </c>
      <c r="D2025" s="7" t="s">
        <v>41</v>
      </c>
      <c r="E2025" s="7" t="s">
        <v>3</v>
      </c>
      <c r="F2025" s="7" t="s">
        <v>23</v>
      </c>
      <c r="G2025" s="7" t="s">
        <v>29</v>
      </c>
      <c r="H2025" s="7" t="s">
        <v>28</v>
      </c>
      <c r="I2025" s="3">
        <v>5</v>
      </c>
      <c r="J2025" s="5">
        <v>36.18</v>
      </c>
      <c r="K2025" s="6">
        <v>0</v>
      </c>
      <c r="L2025" s="5">
        <v>13.66</v>
      </c>
      <c r="M2025" s="5">
        <f>I2025*J2025*(1-K2025)</f>
        <v>180.9</v>
      </c>
      <c r="N2025" s="5">
        <f>I2025*L2025</f>
        <v>68.3</v>
      </c>
      <c r="O2025" s="5">
        <f>M2025-N2025</f>
        <v>112.60000000000001</v>
      </c>
      <c r="P2025" s="2">
        <f>IFERROR(O2025/M2025,0)</f>
        <v>0.62244333886124936</v>
      </c>
      <c r="Q2025" s="4">
        <f>YEAR(SalesDataTable[[#This Row],[Order Date]])</f>
        <v>2026</v>
      </c>
      <c r="R2025" s="2" t="str">
        <f>"Q"&amp;ROUNDUP(MONTH(SalesDataTable[[#This Row],[Order Date]])/3,0)</f>
        <v>Q3</v>
      </c>
      <c r="S2025" s="3">
        <f>MONTH(SalesDataTable[[#This Row],[Order Date]])</f>
        <v>9</v>
      </c>
      <c r="T2025" s="2" t="str">
        <f>TEXT(SalesDataTable[[#This Row],[Order Date]],"mmm")</f>
        <v>Sep</v>
      </c>
    </row>
    <row r="2026" spans="1:20" ht="15.75" x14ac:dyDescent="0.25">
      <c r="A2026" s="9" t="s">
        <v>735</v>
      </c>
      <c r="B2026" s="8">
        <v>46295</v>
      </c>
      <c r="C2026" s="7" t="s">
        <v>15</v>
      </c>
      <c r="D2026" s="7" t="s">
        <v>19</v>
      </c>
      <c r="E2026" s="7" t="s">
        <v>18</v>
      </c>
      <c r="F2026" s="7" t="s">
        <v>2</v>
      </c>
      <c r="G2026" s="7" t="s">
        <v>1</v>
      </c>
      <c r="H2026" s="7" t="s">
        <v>11</v>
      </c>
      <c r="I2026" s="3">
        <v>1</v>
      </c>
      <c r="J2026" s="5">
        <v>81.06</v>
      </c>
      <c r="K2026" s="6">
        <v>0.05</v>
      </c>
      <c r="L2026" s="5">
        <v>43.54</v>
      </c>
      <c r="M2026" s="5">
        <f>I2026*J2026*(1-K2026)</f>
        <v>77.007000000000005</v>
      </c>
      <c r="N2026" s="5">
        <f>I2026*L2026</f>
        <v>43.54</v>
      </c>
      <c r="O2026" s="5">
        <f>M2026-N2026</f>
        <v>33.467000000000006</v>
      </c>
      <c r="P2026" s="2">
        <f>IFERROR(O2026/M2026,0)</f>
        <v>0.434596854831379</v>
      </c>
      <c r="Q2026" s="4">
        <f>YEAR(SalesDataTable[[#This Row],[Order Date]])</f>
        <v>2026</v>
      </c>
      <c r="R2026" s="2" t="str">
        <f>"Q"&amp;ROUNDUP(MONTH(SalesDataTable[[#This Row],[Order Date]])/3,0)</f>
        <v>Q3</v>
      </c>
      <c r="S2026" s="3">
        <f>MONTH(SalesDataTable[[#This Row],[Order Date]])</f>
        <v>9</v>
      </c>
      <c r="T2026" s="2" t="str">
        <f>TEXT(SalesDataTable[[#This Row],[Order Date]],"mmm")</f>
        <v>Sep</v>
      </c>
    </row>
    <row r="2027" spans="1:20" ht="15.75" x14ac:dyDescent="0.25">
      <c r="A2027" s="9" t="s">
        <v>734</v>
      </c>
      <c r="B2027" s="8">
        <v>46295</v>
      </c>
      <c r="C2027" s="7" t="s">
        <v>5</v>
      </c>
      <c r="D2027" s="7" t="s">
        <v>114</v>
      </c>
      <c r="E2027" s="7" t="s">
        <v>3</v>
      </c>
      <c r="F2027" s="7" t="s">
        <v>12</v>
      </c>
      <c r="G2027" s="7" t="s">
        <v>34</v>
      </c>
      <c r="H2027" s="7" t="s">
        <v>33</v>
      </c>
      <c r="I2027" s="3">
        <v>1</v>
      </c>
      <c r="J2027" s="5">
        <v>49.51</v>
      </c>
      <c r="K2027" s="6">
        <v>0.15</v>
      </c>
      <c r="L2027" s="5">
        <v>21.4</v>
      </c>
      <c r="M2027" s="5">
        <f>I2027*J2027*(1-K2027)</f>
        <v>42.083499999999994</v>
      </c>
      <c r="N2027" s="5">
        <f>I2027*L2027</f>
        <v>21.4</v>
      </c>
      <c r="O2027" s="5">
        <f>M2027-N2027</f>
        <v>20.683499999999995</v>
      </c>
      <c r="P2027" s="2">
        <f>IFERROR(O2027/M2027,0)</f>
        <v>0.49148716242707946</v>
      </c>
      <c r="Q2027" s="4">
        <f>YEAR(SalesDataTable[[#This Row],[Order Date]])</f>
        <v>2026</v>
      </c>
      <c r="R2027" s="2" t="str">
        <f>"Q"&amp;ROUNDUP(MONTH(SalesDataTable[[#This Row],[Order Date]])/3,0)</f>
        <v>Q3</v>
      </c>
      <c r="S2027" s="3">
        <f>MONTH(SalesDataTable[[#This Row],[Order Date]])</f>
        <v>9</v>
      </c>
      <c r="T2027" s="2" t="str">
        <f>TEXT(SalesDataTable[[#This Row],[Order Date]],"mmm")</f>
        <v>Sep</v>
      </c>
    </row>
    <row r="2028" spans="1:20" ht="15.75" x14ac:dyDescent="0.25">
      <c r="A2028" s="9" t="s">
        <v>733</v>
      </c>
      <c r="B2028" s="8">
        <v>46295</v>
      </c>
      <c r="C2028" s="7" t="s">
        <v>9</v>
      </c>
      <c r="D2028" s="7" t="s">
        <v>47</v>
      </c>
      <c r="E2028" s="7" t="s">
        <v>3</v>
      </c>
      <c r="F2028" s="7" t="s">
        <v>2</v>
      </c>
      <c r="G2028" s="7" t="s">
        <v>26</v>
      </c>
      <c r="H2028" s="7" t="s">
        <v>25</v>
      </c>
      <c r="I2028" s="3">
        <v>1</v>
      </c>
      <c r="J2028" s="5">
        <v>196.74</v>
      </c>
      <c r="K2028" s="6">
        <v>0.15</v>
      </c>
      <c r="L2028" s="5">
        <v>102.01</v>
      </c>
      <c r="M2028" s="5">
        <f>I2028*J2028*(1-K2028)</f>
        <v>167.22900000000001</v>
      </c>
      <c r="N2028" s="5">
        <f>I2028*L2028</f>
        <v>102.01</v>
      </c>
      <c r="O2028" s="5">
        <f>M2028-N2028</f>
        <v>65.219000000000008</v>
      </c>
      <c r="P2028" s="2">
        <f>IFERROR(O2028/M2028,0)</f>
        <v>0.38999814625453721</v>
      </c>
      <c r="Q2028" s="4">
        <f>YEAR(SalesDataTable[[#This Row],[Order Date]])</f>
        <v>2026</v>
      </c>
      <c r="R2028" s="2" t="str">
        <f>"Q"&amp;ROUNDUP(MONTH(SalesDataTable[[#This Row],[Order Date]])/3,0)</f>
        <v>Q3</v>
      </c>
      <c r="S2028" s="3">
        <f>MONTH(SalesDataTable[[#This Row],[Order Date]])</f>
        <v>9</v>
      </c>
      <c r="T2028" s="2" t="str">
        <f>TEXT(SalesDataTable[[#This Row],[Order Date]],"mmm")</f>
        <v>Sep</v>
      </c>
    </row>
    <row r="2029" spans="1:20" ht="15.75" x14ac:dyDescent="0.25">
      <c r="A2029" s="9" t="s">
        <v>732</v>
      </c>
      <c r="B2029" s="8">
        <v>46295</v>
      </c>
      <c r="C2029" s="7" t="s">
        <v>15</v>
      </c>
      <c r="D2029" s="7" t="s">
        <v>19</v>
      </c>
      <c r="E2029" s="7" t="s">
        <v>3</v>
      </c>
      <c r="F2029" s="7" t="s">
        <v>2</v>
      </c>
      <c r="G2029" s="7" t="s">
        <v>22</v>
      </c>
      <c r="H2029" s="7" t="s">
        <v>44</v>
      </c>
      <c r="I2029" s="3">
        <v>2</v>
      </c>
      <c r="J2029" s="5">
        <v>91.78</v>
      </c>
      <c r="K2029" s="6">
        <v>0.1</v>
      </c>
      <c r="L2029" s="5">
        <v>45.51</v>
      </c>
      <c r="M2029" s="5">
        <f>I2029*J2029*(1-K2029)</f>
        <v>165.20400000000001</v>
      </c>
      <c r="N2029" s="5">
        <f>I2029*L2029</f>
        <v>91.02</v>
      </c>
      <c r="O2029" s="5">
        <f>M2029-N2029</f>
        <v>74.184000000000012</v>
      </c>
      <c r="P2029" s="2">
        <f>IFERROR(O2029/M2029,0)</f>
        <v>0.44904481731677204</v>
      </c>
      <c r="Q2029" s="4">
        <f>YEAR(SalesDataTable[[#This Row],[Order Date]])</f>
        <v>2026</v>
      </c>
      <c r="R2029" s="2" t="str">
        <f>"Q"&amp;ROUNDUP(MONTH(SalesDataTable[[#This Row],[Order Date]])/3,0)</f>
        <v>Q3</v>
      </c>
      <c r="S2029" s="3">
        <f>MONTH(SalesDataTable[[#This Row],[Order Date]])</f>
        <v>9</v>
      </c>
      <c r="T2029" s="2" t="str">
        <f>TEXT(SalesDataTable[[#This Row],[Order Date]],"mmm")</f>
        <v>Sep</v>
      </c>
    </row>
    <row r="2030" spans="1:20" ht="15.75" x14ac:dyDescent="0.25">
      <c r="A2030" s="9" t="s">
        <v>731</v>
      </c>
      <c r="B2030" s="8">
        <v>46296</v>
      </c>
      <c r="C2030" s="7" t="s">
        <v>5</v>
      </c>
      <c r="D2030" s="7" t="s">
        <v>4</v>
      </c>
      <c r="E2030" s="7" t="s">
        <v>3</v>
      </c>
      <c r="F2030" s="7" t="s">
        <v>2</v>
      </c>
      <c r="G2030" s="7" t="s">
        <v>22</v>
      </c>
      <c r="H2030" s="7" t="s">
        <v>37</v>
      </c>
      <c r="I2030" s="3">
        <v>5</v>
      </c>
      <c r="J2030" s="5">
        <v>146.69</v>
      </c>
      <c r="K2030" s="6">
        <v>0</v>
      </c>
      <c r="L2030" s="5">
        <v>79</v>
      </c>
      <c r="M2030" s="5">
        <f>I2030*J2030*(1-K2030)</f>
        <v>733.45</v>
      </c>
      <c r="N2030" s="5">
        <f>I2030*L2030</f>
        <v>395</v>
      </c>
      <c r="O2030" s="5">
        <f>M2030-N2030</f>
        <v>338.45000000000005</v>
      </c>
      <c r="P2030" s="2">
        <f>IFERROR(O2030/M2030,0)</f>
        <v>0.46144931488172342</v>
      </c>
      <c r="Q2030" s="4">
        <f>YEAR(SalesDataTable[[#This Row],[Order Date]])</f>
        <v>2026</v>
      </c>
      <c r="R2030" s="2" t="str">
        <f>"Q"&amp;ROUNDUP(MONTH(SalesDataTable[[#This Row],[Order Date]])/3,0)</f>
        <v>Q4</v>
      </c>
      <c r="S2030" s="3">
        <f>MONTH(SalesDataTable[[#This Row],[Order Date]])</f>
        <v>10</v>
      </c>
      <c r="T2030" s="2" t="str">
        <f>TEXT(SalesDataTable[[#This Row],[Order Date]],"mmm")</f>
        <v>Oct</v>
      </c>
    </row>
    <row r="2031" spans="1:20" ht="15.75" x14ac:dyDescent="0.25">
      <c r="A2031" s="9" t="s">
        <v>730</v>
      </c>
      <c r="B2031" s="8">
        <v>46296</v>
      </c>
      <c r="C2031" s="7" t="s">
        <v>42</v>
      </c>
      <c r="D2031" s="7" t="s">
        <v>119</v>
      </c>
      <c r="E2031" s="7" t="s">
        <v>13</v>
      </c>
      <c r="F2031" s="7" t="s">
        <v>2</v>
      </c>
      <c r="G2031" s="7" t="s">
        <v>26</v>
      </c>
      <c r="H2031" s="7" t="s">
        <v>65</v>
      </c>
      <c r="I2031" s="3">
        <v>1</v>
      </c>
      <c r="J2031" s="5">
        <v>79.81</v>
      </c>
      <c r="K2031" s="6">
        <v>0</v>
      </c>
      <c r="L2031" s="5">
        <v>39.08</v>
      </c>
      <c r="M2031" s="5">
        <f>I2031*J2031*(1-K2031)</f>
        <v>79.81</v>
      </c>
      <c r="N2031" s="5">
        <f>I2031*L2031</f>
        <v>39.08</v>
      </c>
      <c r="O2031" s="5">
        <f>M2031-N2031</f>
        <v>40.730000000000004</v>
      </c>
      <c r="P2031" s="2">
        <f>IFERROR(O2031/M2031,0)</f>
        <v>0.5103370504949255</v>
      </c>
      <c r="Q2031" s="4">
        <f>YEAR(SalesDataTable[[#This Row],[Order Date]])</f>
        <v>2026</v>
      </c>
      <c r="R2031" s="2" t="str">
        <f>"Q"&amp;ROUNDUP(MONTH(SalesDataTable[[#This Row],[Order Date]])/3,0)</f>
        <v>Q4</v>
      </c>
      <c r="S2031" s="3">
        <f>MONTH(SalesDataTable[[#This Row],[Order Date]])</f>
        <v>10</v>
      </c>
      <c r="T2031" s="2" t="str">
        <f>TEXT(SalesDataTable[[#This Row],[Order Date]],"mmm")</f>
        <v>Oct</v>
      </c>
    </row>
    <row r="2032" spans="1:20" ht="15.75" x14ac:dyDescent="0.25">
      <c r="A2032" s="9" t="s">
        <v>729</v>
      </c>
      <c r="B2032" s="8">
        <v>46296</v>
      </c>
      <c r="C2032" s="7" t="s">
        <v>15</v>
      </c>
      <c r="D2032" s="7" t="s">
        <v>61</v>
      </c>
      <c r="E2032" s="7" t="s">
        <v>3</v>
      </c>
      <c r="F2032" s="7" t="s">
        <v>2</v>
      </c>
      <c r="G2032" s="7" t="s">
        <v>26</v>
      </c>
      <c r="H2032" s="7" t="s">
        <v>50</v>
      </c>
      <c r="I2032" s="3">
        <v>5</v>
      </c>
      <c r="J2032" s="5">
        <v>121.63</v>
      </c>
      <c r="K2032" s="6">
        <v>0.05</v>
      </c>
      <c r="L2032" s="5">
        <v>61.7</v>
      </c>
      <c r="M2032" s="5">
        <f>I2032*J2032*(1-K2032)</f>
        <v>577.74249999999995</v>
      </c>
      <c r="N2032" s="5">
        <f>I2032*L2032</f>
        <v>308.5</v>
      </c>
      <c r="O2032" s="5">
        <f>M2032-N2032</f>
        <v>269.24249999999995</v>
      </c>
      <c r="P2032" s="2">
        <f>IFERROR(O2032/M2032,0)</f>
        <v>0.46602508903187834</v>
      </c>
      <c r="Q2032" s="4">
        <f>YEAR(SalesDataTable[[#This Row],[Order Date]])</f>
        <v>2026</v>
      </c>
      <c r="R2032" s="2" t="str">
        <f>"Q"&amp;ROUNDUP(MONTH(SalesDataTable[[#This Row],[Order Date]])/3,0)</f>
        <v>Q4</v>
      </c>
      <c r="S2032" s="3">
        <f>MONTH(SalesDataTable[[#This Row],[Order Date]])</f>
        <v>10</v>
      </c>
      <c r="T2032" s="2" t="str">
        <f>TEXT(SalesDataTable[[#This Row],[Order Date]],"mmm")</f>
        <v>Oct</v>
      </c>
    </row>
    <row r="2033" spans="1:20" ht="15.75" x14ac:dyDescent="0.25">
      <c r="A2033" s="9" t="s">
        <v>728</v>
      </c>
      <c r="B2033" s="8">
        <v>46296</v>
      </c>
      <c r="C2033" s="7" t="s">
        <v>15</v>
      </c>
      <c r="D2033" s="7" t="s">
        <v>19</v>
      </c>
      <c r="E2033" s="7" t="s">
        <v>60</v>
      </c>
      <c r="F2033" s="7" t="s">
        <v>12</v>
      </c>
      <c r="G2033" s="7" t="s">
        <v>1</v>
      </c>
      <c r="H2033" s="7" t="s">
        <v>0</v>
      </c>
      <c r="I2033" s="3">
        <v>10</v>
      </c>
      <c r="J2033" s="5">
        <v>50.42</v>
      </c>
      <c r="K2033" s="6">
        <v>0.05</v>
      </c>
      <c r="L2033" s="5">
        <v>22.5</v>
      </c>
      <c r="M2033" s="5">
        <f>I2033*J2033*(1-K2033)</f>
        <v>478.99</v>
      </c>
      <c r="N2033" s="5">
        <f>I2033*L2033</f>
        <v>225</v>
      </c>
      <c r="O2033" s="5">
        <f>M2033-N2033</f>
        <v>253.99</v>
      </c>
      <c r="P2033" s="2">
        <f>IFERROR(O2033/M2033,0)</f>
        <v>0.53026159210004387</v>
      </c>
      <c r="Q2033" s="4">
        <f>YEAR(SalesDataTable[[#This Row],[Order Date]])</f>
        <v>2026</v>
      </c>
      <c r="R2033" s="2" t="str">
        <f>"Q"&amp;ROUNDUP(MONTH(SalesDataTable[[#This Row],[Order Date]])/3,0)</f>
        <v>Q4</v>
      </c>
      <c r="S2033" s="3">
        <f>MONTH(SalesDataTable[[#This Row],[Order Date]])</f>
        <v>10</v>
      </c>
      <c r="T2033" s="2" t="str">
        <f>TEXT(SalesDataTable[[#This Row],[Order Date]],"mmm")</f>
        <v>Oct</v>
      </c>
    </row>
    <row r="2034" spans="1:20" ht="15.75" x14ac:dyDescent="0.25">
      <c r="A2034" s="9" t="s">
        <v>727</v>
      </c>
      <c r="B2034" s="8">
        <v>46296</v>
      </c>
      <c r="C2034" s="7" t="s">
        <v>5</v>
      </c>
      <c r="D2034" s="7" t="s">
        <v>69</v>
      </c>
      <c r="E2034" s="7" t="s">
        <v>3</v>
      </c>
      <c r="F2034" s="7" t="s">
        <v>2</v>
      </c>
      <c r="G2034" s="7" t="s">
        <v>26</v>
      </c>
      <c r="H2034" s="7" t="s">
        <v>65</v>
      </c>
      <c r="I2034" s="3">
        <v>3</v>
      </c>
      <c r="J2034" s="5">
        <v>80.67</v>
      </c>
      <c r="K2034" s="6">
        <v>0</v>
      </c>
      <c r="L2034" s="5">
        <v>39.94</v>
      </c>
      <c r="M2034" s="5">
        <f>I2034*J2034*(1-K2034)</f>
        <v>242.01</v>
      </c>
      <c r="N2034" s="5">
        <f>I2034*L2034</f>
        <v>119.82</v>
      </c>
      <c r="O2034" s="5">
        <f>M2034-N2034</f>
        <v>122.19</v>
      </c>
      <c r="P2034" s="2">
        <f>IFERROR(O2034/M2034,0)</f>
        <v>0.50489649188050079</v>
      </c>
      <c r="Q2034" s="4">
        <f>YEAR(SalesDataTable[[#This Row],[Order Date]])</f>
        <v>2026</v>
      </c>
      <c r="R2034" s="2" t="str">
        <f>"Q"&amp;ROUNDUP(MONTH(SalesDataTable[[#This Row],[Order Date]])/3,0)</f>
        <v>Q4</v>
      </c>
      <c r="S2034" s="3">
        <f>MONTH(SalesDataTable[[#This Row],[Order Date]])</f>
        <v>10</v>
      </c>
      <c r="T2034" s="2" t="str">
        <f>TEXT(SalesDataTable[[#This Row],[Order Date]],"mmm")</f>
        <v>Oct</v>
      </c>
    </row>
    <row r="2035" spans="1:20" ht="15.75" x14ac:dyDescent="0.25">
      <c r="A2035" s="9" t="s">
        <v>726</v>
      </c>
      <c r="B2035" s="8">
        <v>46296</v>
      </c>
      <c r="C2035" s="7" t="s">
        <v>15</v>
      </c>
      <c r="D2035" s="7" t="s">
        <v>19</v>
      </c>
      <c r="E2035" s="7" t="s">
        <v>3</v>
      </c>
      <c r="F2035" s="7" t="s">
        <v>12</v>
      </c>
      <c r="G2035" s="7" t="s">
        <v>22</v>
      </c>
      <c r="H2035" s="7" t="s">
        <v>92</v>
      </c>
      <c r="I2035" s="3">
        <v>2</v>
      </c>
      <c r="J2035" s="5">
        <v>152.12</v>
      </c>
      <c r="K2035" s="6">
        <v>0</v>
      </c>
      <c r="L2035" s="5">
        <v>79.53</v>
      </c>
      <c r="M2035" s="5">
        <f>I2035*J2035*(1-K2035)</f>
        <v>304.24</v>
      </c>
      <c r="N2035" s="5">
        <f>I2035*L2035</f>
        <v>159.06</v>
      </c>
      <c r="O2035" s="5">
        <f>M2035-N2035</f>
        <v>145.18</v>
      </c>
      <c r="P2035" s="2">
        <f>IFERROR(O2035/M2035,0)</f>
        <v>0.47718906126742044</v>
      </c>
      <c r="Q2035" s="4">
        <f>YEAR(SalesDataTable[[#This Row],[Order Date]])</f>
        <v>2026</v>
      </c>
      <c r="R2035" s="2" t="str">
        <f>"Q"&amp;ROUNDUP(MONTH(SalesDataTable[[#This Row],[Order Date]])/3,0)</f>
        <v>Q4</v>
      </c>
      <c r="S2035" s="3">
        <f>MONTH(SalesDataTable[[#This Row],[Order Date]])</f>
        <v>10</v>
      </c>
      <c r="T2035" s="2" t="str">
        <f>TEXT(SalesDataTable[[#This Row],[Order Date]],"mmm")</f>
        <v>Oct</v>
      </c>
    </row>
    <row r="2036" spans="1:20" ht="15.75" x14ac:dyDescent="0.25">
      <c r="A2036" s="9" t="s">
        <v>725</v>
      </c>
      <c r="B2036" s="8">
        <v>46296</v>
      </c>
      <c r="C2036" s="7" t="s">
        <v>5</v>
      </c>
      <c r="D2036" s="7" t="s">
        <v>69</v>
      </c>
      <c r="E2036" s="7" t="s">
        <v>60</v>
      </c>
      <c r="F2036" s="7" t="s">
        <v>2</v>
      </c>
      <c r="G2036" s="7" t="s">
        <v>26</v>
      </c>
      <c r="H2036" s="7" t="s">
        <v>65</v>
      </c>
      <c r="I2036" s="3">
        <v>4</v>
      </c>
      <c r="J2036" s="5">
        <v>82.54</v>
      </c>
      <c r="K2036" s="6">
        <v>0.15</v>
      </c>
      <c r="L2036" s="5">
        <v>39.74</v>
      </c>
      <c r="M2036" s="5">
        <f>I2036*J2036*(1-K2036)</f>
        <v>280.63600000000002</v>
      </c>
      <c r="N2036" s="5">
        <f>I2036*L2036</f>
        <v>158.96</v>
      </c>
      <c r="O2036" s="5">
        <f>M2036-N2036</f>
        <v>121.67600000000002</v>
      </c>
      <c r="P2036" s="2">
        <f>IFERROR(O2036/M2036,0)</f>
        <v>0.43357231431462823</v>
      </c>
      <c r="Q2036" s="4">
        <f>YEAR(SalesDataTable[[#This Row],[Order Date]])</f>
        <v>2026</v>
      </c>
      <c r="R2036" s="2" t="str">
        <f>"Q"&amp;ROUNDUP(MONTH(SalesDataTable[[#This Row],[Order Date]])/3,0)</f>
        <v>Q4</v>
      </c>
      <c r="S2036" s="3">
        <f>MONTH(SalesDataTable[[#This Row],[Order Date]])</f>
        <v>10</v>
      </c>
      <c r="T2036" s="2" t="str">
        <f>TEXT(SalesDataTable[[#This Row],[Order Date]],"mmm")</f>
        <v>Oct</v>
      </c>
    </row>
    <row r="2037" spans="1:20" ht="15.75" x14ac:dyDescent="0.25">
      <c r="A2037" s="9" t="s">
        <v>724</v>
      </c>
      <c r="B2037" s="8">
        <v>46297</v>
      </c>
      <c r="C2037" s="7" t="s">
        <v>15</v>
      </c>
      <c r="D2037" s="7" t="s">
        <v>19</v>
      </c>
      <c r="E2037" s="7" t="s">
        <v>13</v>
      </c>
      <c r="F2037" s="7" t="s">
        <v>23</v>
      </c>
      <c r="G2037" s="7" t="s">
        <v>1</v>
      </c>
      <c r="H2037" s="7" t="s">
        <v>0</v>
      </c>
      <c r="I2037" s="3">
        <v>2</v>
      </c>
      <c r="J2037" s="5">
        <v>50.43</v>
      </c>
      <c r="K2037" s="6">
        <v>0</v>
      </c>
      <c r="L2037" s="5">
        <v>23.04</v>
      </c>
      <c r="M2037" s="5">
        <f>I2037*J2037*(1-K2037)</f>
        <v>100.86</v>
      </c>
      <c r="N2037" s="5">
        <f>I2037*L2037</f>
        <v>46.08</v>
      </c>
      <c r="O2037" s="5">
        <f>M2037-N2037</f>
        <v>54.78</v>
      </c>
      <c r="P2037" s="2">
        <f>IFERROR(O2037/M2037,0)</f>
        <v>0.54312908982748365</v>
      </c>
      <c r="Q2037" s="4">
        <f>YEAR(SalesDataTable[[#This Row],[Order Date]])</f>
        <v>2026</v>
      </c>
      <c r="R2037" s="2" t="str">
        <f>"Q"&amp;ROUNDUP(MONTH(SalesDataTable[[#This Row],[Order Date]])/3,0)</f>
        <v>Q4</v>
      </c>
      <c r="S2037" s="3">
        <f>MONTH(SalesDataTable[[#This Row],[Order Date]])</f>
        <v>10</v>
      </c>
      <c r="T2037" s="2" t="str">
        <f>TEXT(SalesDataTable[[#This Row],[Order Date]],"mmm")</f>
        <v>Oct</v>
      </c>
    </row>
    <row r="2038" spans="1:20" ht="15.75" x14ac:dyDescent="0.25">
      <c r="A2038" s="9" t="s">
        <v>723</v>
      </c>
      <c r="B2038" s="8">
        <v>46297</v>
      </c>
      <c r="C2038" s="7" t="s">
        <v>5</v>
      </c>
      <c r="D2038" s="7" t="s">
        <v>4</v>
      </c>
      <c r="E2038" s="7" t="s">
        <v>3</v>
      </c>
      <c r="F2038" s="7" t="s">
        <v>2</v>
      </c>
      <c r="G2038" s="7" t="s">
        <v>26</v>
      </c>
      <c r="H2038" s="7" t="s">
        <v>25</v>
      </c>
      <c r="I2038" s="3">
        <v>2</v>
      </c>
      <c r="J2038" s="5">
        <v>198.57</v>
      </c>
      <c r="K2038" s="6">
        <v>0.15</v>
      </c>
      <c r="L2038" s="5">
        <v>101.08</v>
      </c>
      <c r="M2038" s="5">
        <f>I2038*J2038*(1-K2038)</f>
        <v>337.56899999999996</v>
      </c>
      <c r="N2038" s="5">
        <f>I2038*L2038</f>
        <v>202.16</v>
      </c>
      <c r="O2038" s="5">
        <f>M2038-N2038</f>
        <v>135.40899999999996</v>
      </c>
      <c r="P2038" s="2">
        <f>IFERROR(O2038/M2038,0)</f>
        <v>0.4011298430839324</v>
      </c>
      <c r="Q2038" s="4">
        <f>YEAR(SalesDataTable[[#This Row],[Order Date]])</f>
        <v>2026</v>
      </c>
      <c r="R2038" s="2" t="str">
        <f>"Q"&amp;ROUNDUP(MONTH(SalesDataTable[[#This Row],[Order Date]])/3,0)</f>
        <v>Q4</v>
      </c>
      <c r="S2038" s="3">
        <f>MONTH(SalesDataTable[[#This Row],[Order Date]])</f>
        <v>10</v>
      </c>
      <c r="T2038" s="2" t="str">
        <f>TEXT(SalesDataTable[[#This Row],[Order Date]],"mmm")</f>
        <v>Oct</v>
      </c>
    </row>
    <row r="2039" spans="1:20" ht="15.75" x14ac:dyDescent="0.25">
      <c r="A2039" s="9" t="s">
        <v>722</v>
      </c>
      <c r="B2039" s="8">
        <v>46298</v>
      </c>
      <c r="C2039" s="7" t="s">
        <v>15</v>
      </c>
      <c r="D2039" s="7" t="s">
        <v>61</v>
      </c>
      <c r="E2039" s="7" t="s">
        <v>3</v>
      </c>
      <c r="F2039" s="7" t="s">
        <v>2</v>
      </c>
      <c r="G2039" s="7" t="s">
        <v>34</v>
      </c>
      <c r="H2039" s="7" t="s">
        <v>83</v>
      </c>
      <c r="I2039" s="3">
        <v>2</v>
      </c>
      <c r="J2039" s="5">
        <v>41.06</v>
      </c>
      <c r="K2039" s="6">
        <v>0.05</v>
      </c>
      <c r="L2039" s="5">
        <v>14.54</v>
      </c>
      <c r="M2039" s="5">
        <f>I2039*J2039*(1-K2039)</f>
        <v>78.013999999999996</v>
      </c>
      <c r="N2039" s="5">
        <f>I2039*L2039</f>
        <v>29.08</v>
      </c>
      <c r="O2039" s="5">
        <f>M2039-N2039</f>
        <v>48.933999999999997</v>
      </c>
      <c r="P2039" s="2">
        <f>IFERROR(O2039/M2039,0)</f>
        <v>0.62724639167328944</v>
      </c>
      <c r="Q2039" s="4">
        <f>YEAR(SalesDataTable[[#This Row],[Order Date]])</f>
        <v>2026</v>
      </c>
      <c r="R2039" s="2" t="str">
        <f>"Q"&amp;ROUNDUP(MONTH(SalesDataTable[[#This Row],[Order Date]])/3,0)</f>
        <v>Q4</v>
      </c>
      <c r="S2039" s="3">
        <f>MONTH(SalesDataTable[[#This Row],[Order Date]])</f>
        <v>10</v>
      </c>
      <c r="T2039" s="2" t="str">
        <f>TEXT(SalesDataTable[[#This Row],[Order Date]],"mmm")</f>
        <v>Oct</v>
      </c>
    </row>
    <row r="2040" spans="1:20" ht="15.75" x14ac:dyDescent="0.25">
      <c r="A2040" s="9" t="s">
        <v>721</v>
      </c>
      <c r="B2040" s="8">
        <v>46298</v>
      </c>
      <c r="C2040" s="7" t="s">
        <v>9</v>
      </c>
      <c r="D2040" s="7" t="s">
        <v>8</v>
      </c>
      <c r="E2040" s="7" t="s">
        <v>60</v>
      </c>
      <c r="F2040" s="7" t="s">
        <v>12</v>
      </c>
      <c r="G2040" s="7" t="s">
        <v>29</v>
      </c>
      <c r="H2040" s="7" t="s">
        <v>88</v>
      </c>
      <c r="I2040" s="3">
        <v>4</v>
      </c>
      <c r="J2040" s="5">
        <v>162.19</v>
      </c>
      <c r="K2040" s="6">
        <v>0.15</v>
      </c>
      <c r="L2040" s="5">
        <v>89.81</v>
      </c>
      <c r="M2040" s="5">
        <f>I2040*J2040*(1-K2040)</f>
        <v>551.44600000000003</v>
      </c>
      <c r="N2040" s="5">
        <f>I2040*L2040</f>
        <v>359.24</v>
      </c>
      <c r="O2040" s="5">
        <f>M2040-N2040</f>
        <v>192.20600000000002</v>
      </c>
      <c r="P2040" s="2">
        <f>IFERROR(O2040/M2040,0)</f>
        <v>0.34854908730863948</v>
      </c>
      <c r="Q2040" s="4">
        <f>YEAR(SalesDataTable[[#This Row],[Order Date]])</f>
        <v>2026</v>
      </c>
      <c r="R2040" s="2" t="str">
        <f>"Q"&amp;ROUNDUP(MONTH(SalesDataTable[[#This Row],[Order Date]])/3,0)</f>
        <v>Q4</v>
      </c>
      <c r="S2040" s="3">
        <f>MONTH(SalesDataTable[[#This Row],[Order Date]])</f>
        <v>10</v>
      </c>
      <c r="T2040" s="2" t="str">
        <f>TEXT(SalesDataTable[[#This Row],[Order Date]],"mmm")</f>
        <v>Oct</v>
      </c>
    </row>
    <row r="2041" spans="1:20" ht="15.75" x14ac:dyDescent="0.25">
      <c r="A2041" s="9" t="s">
        <v>720</v>
      </c>
      <c r="B2041" s="8">
        <v>46298</v>
      </c>
      <c r="C2041" s="7" t="s">
        <v>15</v>
      </c>
      <c r="D2041" s="7" t="s">
        <v>51</v>
      </c>
      <c r="E2041" s="7" t="s">
        <v>13</v>
      </c>
      <c r="F2041" s="7" t="s">
        <v>2</v>
      </c>
      <c r="G2041" s="7" t="s">
        <v>26</v>
      </c>
      <c r="H2041" s="7" t="s">
        <v>25</v>
      </c>
      <c r="I2041" s="3">
        <v>2</v>
      </c>
      <c r="J2041" s="5">
        <v>192.99</v>
      </c>
      <c r="K2041" s="6">
        <v>0</v>
      </c>
      <c r="L2041" s="5">
        <v>101.73</v>
      </c>
      <c r="M2041" s="5">
        <f>I2041*J2041*(1-K2041)</f>
        <v>385.98</v>
      </c>
      <c r="N2041" s="5">
        <f>I2041*L2041</f>
        <v>203.46</v>
      </c>
      <c r="O2041" s="5">
        <f>M2041-N2041</f>
        <v>182.52</v>
      </c>
      <c r="P2041" s="2">
        <f>IFERROR(O2041/M2041,0)</f>
        <v>0.47287424218871443</v>
      </c>
      <c r="Q2041" s="4">
        <f>YEAR(SalesDataTable[[#This Row],[Order Date]])</f>
        <v>2026</v>
      </c>
      <c r="R2041" s="2" t="str">
        <f>"Q"&amp;ROUNDUP(MONTH(SalesDataTable[[#This Row],[Order Date]])/3,0)</f>
        <v>Q4</v>
      </c>
      <c r="S2041" s="3">
        <f>MONTH(SalesDataTable[[#This Row],[Order Date]])</f>
        <v>10</v>
      </c>
      <c r="T2041" s="2" t="str">
        <f>TEXT(SalesDataTable[[#This Row],[Order Date]],"mmm")</f>
        <v>Oct</v>
      </c>
    </row>
    <row r="2042" spans="1:20" ht="15.75" x14ac:dyDescent="0.25">
      <c r="A2042" s="9" t="s">
        <v>719</v>
      </c>
      <c r="B2042" s="8">
        <v>46298</v>
      </c>
      <c r="C2042" s="7" t="s">
        <v>42</v>
      </c>
      <c r="D2042" s="7" t="s">
        <v>41</v>
      </c>
      <c r="E2042" s="7" t="s">
        <v>3</v>
      </c>
      <c r="F2042" s="7" t="s">
        <v>2</v>
      </c>
      <c r="G2042" s="7" t="s">
        <v>22</v>
      </c>
      <c r="H2042" s="7" t="s">
        <v>37</v>
      </c>
      <c r="I2042" s="3">
        <v>3</v>
      </c>
      <c r="J2042" s="5">
        <v>142.33000000000001</v>
      </c>
      <c r="K2042" s="6">
        <v>0.1</v>
      </c>
      <c r="L2042" s="5">
        <v>79.19</v>
      </c>
      <c r="M2042" s="5">
        <f>I2042*J2042*(1-K2042)</f>
        <v>384.291</v>
      </c>
      <c r="N2042" s="5">
        <f>I2042*L2042</f>
        <v>237.57</v>
      </c>
      <c r="O2042" s="5">
        <f>M2042-N2042</f>
        <v>146.721</v>
      </c>
      <c r="P2042" s="2">
        <f>IFERROR(O2042/M2042,0)</f>
        <v>0.3817966072585619</v>
      </c>
      <c r="Q2042" s="4">
        <f>YEAR(SalesDataTable[[#This Row],[Order Date]])</f>
        <v>2026</v>
      </c>
      <c r="R2042" s="2" t="str">
        <f>"Q"&amp;ROUNDUP(MONTH(SalesDataTable[[#This Row],[Order Date]])/3,0)</f>
        <v>Q4</v>
      </c>
      <c r="S2042" s="3">
        <f>MONTH(SalesDataTable[[#This Row],[Order Date]])</f>
        <v>10</v>
      </c>
      <c r="T2042" s="2" t="str">
        <f>TEXT(SalesDataTable[[#This Row],[Order Date]],"mmm")</f>
        <v>Oct</v>
      </c>
    </row>
    <row r="2043" spans="1:20" ht="15.75" x14ac:dyDescent="0.25">
      <c r="A2043" s="9" t="s">
        <v>718</v>
      </c>
      <c r="B2043" s="8">
        <v>46298</v>
      </c>
      <c r="C2043" s="7" t="s">
        <v>9</v>
      </c>
      <c r="D2043" s="7" t="s">
        <v>45</v>
      </c>
      <c r="E2043" s="7" t="s">
        <v>13</v>
      </c>
      <c r="F2043" s="7" t="s">
        <v>12</v>
      </c>
      <c r="G2043" s="7" t="s">
        <v>22</v>
      </c>
      <c r="H2043" s="7" t="s">
        <v>37</v>
      </c>
      <c r="I2043" s="3">
        <v>4</v>
      </c>
      <c r="J2043" s="5">
        <v>143.63</v>
      </c>
      <c r="K2043" s="6">
        <v>0</v>
      </c>
      <c r="L2043" s="5">
        <v>80.510000000000005</v>
      </c>
      <c r="M2043" s="5">
        <f>I2043*J2043*(1-K2043)</f>
        <v>574.52</v>
      </c>
      <c r="N2043" s="5">
        <f>I2043*L2043</f>
        <v>322.04000000000002</v>
      </c>
      <c r="O2043" s="5">
        <f>M2043-N2043</f>
        <v>252.47999999999996</v>
      </c>
      <c r="P2043" s="2">
        <f>IFERROR(O2043/M2043,0)</f>
        <v>0.43946250783262542</v>
      </c>
      <c r="Q2043" s="4">
        <f>YEAR(SalesDataTable[[#This Row],[Order Date]])</f>
        <v>2026</v>
      </c>
      <c r="R2043" s="2" t="str">
        <f>"Q"&amp;ROUNDUP(MONTH(SalesDataTable[[#This Row],[Order Date]])/3,0)</f>
        <v>Q4</v>
      </c>
      <c r="S2043" s="3">
        <f>MONTH(SalesDataTable[[#This Row],[Order Date]])</f>
        <v>10</v>
      </c>
      <c r="T2043" s="2" t="str">
        <f>TEXT(SalesDataTable[[#This Row],[Order Date]],"mmm")</f>
        <v>Oct</v>
      </c>
    </row>
    <row r="2044" spans="1:20" ht="15.75" x14ac:dyDescent="0.25">
      <c r="A2044" s="9" t="s">
        <v>717</v>
      </c>
      <c r="B2044" s="8">
        <v>46298</v>
      </c>
      <c r="C2044" s="7" t="s">
        <v>9</v>
      </c>
      <c r="D2044" s="7" t="s">
        <v>30</v>
      </c>
      <c r="E2044" s="7" t="s">
        <v>13</v>
      </c>
      <c r="F2044" s="7" t="s">
        <v>23</v>
      </c>
      <c r="G2044" s="7" t="s">
        <v>26</v>
      </c>
      <c r="H2044" s="7" t="s">
        <v>56</v>
      </c>
      <c r="I2044" s="3">
        <v>4</v>
      </c>
      <c r="J2044" s="5">
        <v>341.95</v>
      </c>
      <c r="K2044" s="6">
        <v>0.05</v>
      </c>
      <c r="L2044" s="5">
        <v>199.9</v>
      </c>
      <c r="M2044" s="5">
        <f>I2044*J2044*(1-K2044)</f>
        <v>1299.4099999999999</v>
      </c>
      <c r="N2044" s="5">
        <f>I2044*L2044</f>
        <v>799.6</v>
      </c>
      <c r="O2044" s="5">
        <f>M2044-N2044</f>
        <v>499.80999999999983</v>
      </c>
      <c r="P2044" s="2">
        <f>IFERROR(O2044/M2044,0)</f>
        <v>0.38464379987840625</v>
      </c>
      <c r="Q2044" s="4">
        <f>YEAR(SalesDataTable[[#This Row],[Order Date]])</f>
        <v>2026</v>
      </c>
      <c r="R2044" s="2" t="str">
        <f>"Q"&amp;ROUNDUP(MONTH(SalesDataTable[[#This Row],[Order Date]])/3,0)</f>
        <v>Q4</v>
      </c>
      <c r="S2044" s="3">
        <f>MONTH(SalesDataTable[[#This Row],[Order Date]])</f>
        <v>10</v>
      </c>
      <c r="T2044" s="2" t="str">
        <f>TEXT(SalesDataTable[[#This Row],[Order Date]],"mmm")</f>
        <v>Oct</v>
      </c>
    </row>
    <row r="2045" spans="1:20" ht="15.75" x14ac:dyDescent="0.25">
      <c r="A2045" s="9" t="s">
        <v>716</v>
      </c>
      <c r="B2045" s="8">
        <v>46298</v>
      </c>
      <c r="C2045" s="7" t="s">
        <v>9</v>
      </c>
      <c r="D2045" s="7" t="s">
        <v>30</v>
      </c>
      <c r="E2045" s="7" t="s">
        <v>3</v>
      </c>
      <c r="F2045" s="7" t="s">
        <v>23</v>
      </c>
      <c r="G2045" s="7" t="s">
        <v>34</v>
      </c>
      <c r="H2045" s="7" t="s">
        <v>121</v>
      </c>
      <c r="I2045" s="3">
        <v>1</v>
      </c>
      <c r="J2045" s="5">
        <v>123.81</v>
      </c>
      <c r="K2045" s="6">
        <v>0</v>
      </c>
      <c r="L2045" s="5">
        <v>68.72</v>
      </c>
      <c r="M2045" s="5">
        <f>I2045*J2045*(1-K2045)</f>
        <v>123.81</v>
      </c>
      <c r="N2045" s="5">
        <f>I2045*L2045</f>
        <v>68.72</v>
      </c>
      <c r="O2045" s="5">
        <f>M2045-N2045</f>
        <v>55.09</v>
      </c>
      <c r="P2045" s="2">
        <f>IFERROR(O2045/M2045,0)</f>
        <v>0.44495598093853489</v>
      </c>
      <c r="Q2045" s="4">
        <f>YEAR(SalesDataTable[[#This Row],[Order Date]])</f>
        <v>2026</v>
      </c>
      <c r="R2045" s="2" t="str">
        <f>"Q"&amp;ROUNDUP(MONTH(SalesDataTable[[#This Row],[Order Date]])/3,0)</f>
        <v>Q4</v>
      </c>
      <c r="S2045" s="3">
        <f>MONTH(SalesDataTable[[#This Row],[Order Date]])</f>
        <v>10</v>
      </c>
      <c r="T2045" s="2" t="str">
        <f>TEXT(SalesDataTable[[#This Row],[Order Date]],"mmm")</f>
        <v>Oct</v>
      </c>
    </row>
    <row r="2046" spans="1:20" ht="15.75" x14ac:dyDescent="0.25">
      <c r="A2046" s="9" t="s">
        <v>715</v>
      </c>
      <c r="B2046" s="8">
        <v>46299</v>
      </c>
      <c r="C2046" s="7" t="s">
        <v>5</v>
      </c>
      <c r="D2046" s="7" t="s">
        <v>114</v>
      </c>
      <c r="E2046" s="7" t="s">
        <v>3</v>
      </c>
      <c r="F2046" s="7" t="s">
        <v>2</v>
      </c>
      <c r="G2046" s="7" t="s">
        <v>22</v>
      </c>
      <c r="H2046" s="7" t="s">
        <v>37</v>
      </c>
      <c r="I2046" s="3">
        <v>1</v>
      </c>
      <c r="J2046" s="5">
        <v>146.1</v>
      </c>
      <c r="K2046" s="6">
        <v>0</v>
      </c>
      <c r="L2046" s="5">
        <v>79.739999999999995</v>
      </c>
      <c r="M2046" s="5">
        <f>I2046*J2046*(1-K2046)</f>
        <v>146.1</v>
      </c>
      <c r="N2046" s="5">
        <f>I2046*L2046</f>
        <v>79.739999999999995</v>
      </c>
      <c r="O2046" s="5">
        <f>M2046-N2046</f>
        <v>66.36</v>
      </c>
      <c r="P2046" s="2">
        <f>IFERROR(O2046/M2046,0)</f>
        <v>0.45420944558521564</v>
      </c>
      <c r="Q2046" s="4">
        <f>YEAR(SalesDataTable[[#This Row],[Order Date]])</f>
        <v>2026</v>
      </c>
      <c r="R2046" s="2" t="str">
        <f>"Q"&amp;ROUNDUP(MONTH(SalesDataTable[[#This Row],[Order Date]])/3,0)</f>
        <v>Q4</v>
      </c>
      <c r="S2046" s="3">
        <f>MONTH(SalesDataTable[[#This Row],[Order Date]])</f>
        <v>10</v>
      </c>
      <c r="T2046" s="2" t="str">
        <f>TEXT(SalesDataTable[[#This Row],[Order Date]],"mmm")</f>
        <v>Oct</v>
      </c>
    </row>
    <row r="2047" spans="1:20" ht="15.75" x14ac:dyDescent="0.25">
      <c r="A2047" s="9" t="s">
        <v>714</v>
      </c>
      <c r="B2047" s="8">
        <v>46299</v>
      </c>
      <c r="C2047" s="7" t="s">
        <v>9</v>
      </c>
      <c r="D2047" s="7" t="s">
        <v>45</v>
      </c>
      <c r="E2047" s="7" t="s">
        <v>18</v>
      </c>
      <c r="F2047" s="7" t="s">
        <v>23</v>
      </c>
      <c r="G2047" s="7" t="s">
        <v>29</v>
      </c>
      <c r="H2047" s="7" t="s">
        <v>88</v>
      </c>
      <c r="I2047" s="3">
        <v>1</v>
      </c>
      <c r="J2047" s="5">
        <v>161.07</v>
      </c>
      <c r="K2047" s="6">
        <v>0.05</v>
      </c>
      <c r="L2047" s="5">
        <v>89.81</v>
      </c>
      <c r="M2047" s="5">
        <f>I2047*J2047*(1-K2047)</f>
        <v>153.01649999999998</v>
      </c>
      <c r="N2047" s="5">
        <f>I2047*L2047</f>
        <v>89.81</v>
      </c>
      <c r="O2047" s="5">
        <f>M2047-N2047</f>
        <v>63.206499999999977</v>
      </c>
      <c r="P2047" s="2">
        <f>IFERROR(O2047/M2047,0)</f>
        <v>0.41306983233834249</v>
      </c>
      <c r="Q2047" s="4">
        <f>YEAR(SalesDataTable[[#This Row],[Order Date]])</f>
        <v>2026</v>
      </c>
      <c r="R2047" s="2" t="str">
        <f>"Q"&amp;ROUNDUP(MONTH(SalesDataTable[[#This Row],[Order Date]])/3,0)</f>
        <v>Q4</v>
      </c>
      <c r="S2047" s="3">
        <f>MONTH(SalesDataTable[[#This Row],[Order Date]])</f>
        <v>10</v>
      </c>
      <c r="T2047" s="2" t="str">
        <f>TEXT(SalesDataTable[[#This Row],[Order Date]],"mmm")</f>
        <v>Oct</v>
      </c>
    </row>
    <row r="2048" spans="1:20" ht="15.75" x14ac:dyDescent="0.25">
      <c r="A2048" s="9" t="s">
        <v>713</v>
      </c>
      <c r="B2048" s="8">
        <v>46299</v>
      </c>
      <c r="C2048" s="7" t="s">
        <v>15</v>
      </c>
      <c r="D2048" s="7" t="s">
        <v>19</v>
      </c>
      <c r="E2048" s="7" t="s">
        <v>3</v>
      </c>
      <c r="F2048" s="7" t="s">
        <v>2</v>
      </c>
      <c r="G2048" s="7" t="s">
        <v>22</v>
      </c>
      <c r="H2048" s="7" t="s">
        <v>44</v>
      </c>
      <c r="I2048" s="3">
        <v>5</v>
      </c>
      <c r="J2048" s="5">
        <v>90.12</v>
      </c>
      <c r="K2048" s="6">
        <v>0</v>
      </c>
      <c r="L2048" s="5">
        <v>46.67</v>
      </c>
      <c r="M2048" s="5">
        <f>I2048*J2048*(1-K2048)</f>
        <v>450.6</v>
      </c>
      <c r="N2048" s="5">
        <f>I2048*L2048</f>
        <v>233.35000000000002</v>
      </c>
      <c r="O2048" s="5">
        <f>M2048-N2048</f>
        <v>217.25</v>
      </c>
      <c r="P2048" s="2">
        <f>IFERROR(O2048/M2048,0)</f>
        <v>0.48213493120284062</v>
      </c>
      <c r="Q2048" s="4">
        <f>YEAR(SalesDataTable[[#This Row],[Order Date]])</f>
        <v>2026</v>
      </c>
      <c r="R2048" s="2" t="str">
        <f>"Q"&amp;ROUNDUP(MONTH(SalesDataTable[[#This Row],[Order Date]])/3,0)</f>
        <v>Q4</v>
      </c>
      <c r="S2048" s="3">
        <f>MONTH(SalesDataTable[[#This Row],[Order Date]])</f>
        <v>10</v>
      </c>
      <c r="T2048" s="2" t="str">
        <f>TEXT(SalesDataTable[[#This Row],[Order Date]],"mmm")</f>
        <v>Oct</v>
      </c>
    </row>
    <row r="2049" spans="1:20" ht="15.75" x14ac:dyDescent="0.25">
      <c r="A2049" s="9" t="s">
        <v>712</v>
      </c>
      <c r="B2049" s="8">
        <v>46299</v>
      </c>
      <c r="C2049" s="7" t="s">
        <v>15</v>
      </c>
      <c r="D2049" s="7" t="s">
        <v>19</v>
      </c>
      <c r="E2049" s="7" t="s">
        <v>18</v>
      </c>
      <c r="F2049" s="7" t="s">
        <v>23</v>
      </c>
      <c r="G2049" s="7" t="s">
        <v>22</v>
      </c>
      <c r="H2049" s="7" t="s">
        <v>21</v>
      </c>
      <c r="I2049" s="3">
        <v>1</v>
      </c>
      <c r="J2049" s="5">
        <v>70.400000000000006</v>
      </c>
      <c r="K2049" s="6">
        <v>0</v>
      </c>
      <c r="L2049" s="5">
        <v>32.43</v>
      </c>
      <c r="M2049" s="5">
        <f>I2049*J2049*(1-K2049)</f>
        <v>70.400000000000006</v>
      </c>
      <c r="N2049" s="5">
        <f>I2049*L2049</f>
        <v>32.43</v>
      </c>
      <c r="O2049" s="5">
        <f>M2049-N2049</f>
        <v>37.970000000000006</v>
      </c>
      <c r="P2049" s="2">
        <f>IFERROR(O2049/M2049,0)</f>
        <v>0.53934659090909098</v>
      </c>
      <c r="Q2049" s="4">
        <f>YEAR(SalesDataTable[[#This Row],[Order Date]])</f>
        <v>2026</v>
      </c>
      <c r="R2049" s="2" t="str">
        <f>"Q"&amp;ROUNDUP(MONTH(SalesDataTable[[#This Row],[Order Date]])/3,0)</f>
        <v>Q4</v>
      </c>
      <c r="S2049" s="3">
        <f>MONTH(SalesDataTable[[#This Row],[Order Date]])</f>
        <v>10</v>
      </c>
      <c r="T2049" s="2" t="str">
        <f>TEXT(SalesDataTable[[#This Row],[Order Date]],"mmm")</f>
        <v>Oct</v>
      </c>
    </row>
    <row r="2050" spans="1:20" ht="15.75" x14ac:dyDescent="0.25">
      <c r="A2050" s="9" t="s">
        <v>711</v>
      </c>
      <c r="B2050" s="8">
        <v>46299</v>
      </c>
      <c r="C2050" s="7" t="s">
        <v>9</v>
      </c>
      <c r="D2050" s="7" t="s">
        <v>8</v>
      </c>
      <c r="E2050" s="7" t="s">
        <v>60</v>
      </c>
      <c r="F2050" s="7" t="s">
        <v>12</v>
      </c>
      <c r="G2050" s="7" t="s">
        <v>26</v>
      </c>
      <c r="H2050" s="7" t="s">
        <v>25</v>
      </c>
      <c r="I2050" s="3">
        <v>6</v>
      </c>
      <c r="J2050" s="5">
        <v>191.08</v>
      </c>
      <c r="K2050" s="6">
        <v>0.1</v>
      </c>
      <c r="L2050" s="5">
        <v>102.93</v>
      </c>
      <c r="M2050" s="5">
        <f>I2050*J2050*(1-K2050)</f>
        <v>1031.8320000000001</v>
      </c>
      <c r="N2050" s="5">
        <f>I2050*L2050</f>
        <v>617.58000000000004</v>
      </c>
      <c r="O2050" s="5">
        <f>M2050-N2050</f>
        <v>414.25200000000007</v>
      </c>
      <c r="P2050" s="2">
        <f>IFERROR(O2050/M2050,0)</f>
        <v>0.40147233270532412</v>
      </c>
      <c r="Q2050" s="4">
        <f>YEAR(SalesDataTable[[#This Row],[Order Date]])</f>
        <v>2026</v>
      </c>
      <c r="R2050" s="2" t="str">
        <f>"Q"&amp;ROUNDUP(MONTH(SalesDataTable[[#This Row],[Order Date]])/3,0)</f>
        <v>Q4</v>
      </c>
      <c r="S2050" s="3">
        <f>MONTH(SalesDataTable[[#This Row],[Order Date]])</f>
        <v>10</v>
      </c>
      <c r="T2050" s="2" t="str">
        <f>TEXT(SalesDataTable[[#This Row],[Order Date]],"mmm")</f>
        <v>Oct</v>
      </c>
    </row>
    <row r="2051" spans="1:20" ht="15.75" x14ac:dyDescent="0.25">
      <c r="A2051" s="9" t="s">
        <v>710</v>
      </c>
      <c r="B2051" s="8">
        <v>46299</v>
      </c>
      <c r="C2051" s="7" t="s">
        <v>5</v>
      </c>
      <c r="D2051" s="7" t="s">
        <v>76</v>
      </c>
      <c r="E2051" s="7" t="s">
        <v>3</v>
      </c>
      <c r="F2051" s="7" t="s">
        <v>23</v>
      </c>
      <c r="G2051" s="7" t="s">
        <v>34</v>
      </c>
      <c r="H2051" s="7" t="s">
        <v>74</v>
      </c>
      <c r="I2051" s="3">
        <v>1</v>
      </c>
      <c r="J2051" s="5">
        <v>36.590000000000003</v>
      </c>
      <c r="K2051" s="6">
        <v>0</v>
      </c>
      <c r="L2051" s="5">
        <v>13.62</v>
      </c>
      <c r="M2051" s="5">
        <f>I2051*J2051*(1-K2051)</f>
        <v>36.590000000000003</v>
      </c>
      <c r="N2051" s="5">
        <f>I2051*L2051</f>
        <v>13.62</v>
      </c>
      <c r="O2051" s="5">
        <f>M2051-N2051</f>
        <v>22.970000000000006</v>
      </c>
      <c r="P2051" s="2">
        <f>IFERROR(O2051/M2051,0)</f>
        <v>0.62776714949439749</v>
      </c>
      <c r="Q2051" s="4">
        <f>YEAR(SalesDataTable[[#This Row],[Order Date]])</f>
        <v>2026</v>
      </c>
      <c r="R2051" s="2" t="str">
        <f>"Q"&amp;ROUNDUP(MONTH(SalesDataTable[[#This Row],[Order Date]])/3,0)</f>
        <v>Q4</v>
      </c>
      <c r="S2051" s="3">
        <f>MONTH(SalesDataTable[[#This Row],[Order Date]])</f>
        <v>10</v>
      </c>
      <c r="T2051" s="2" t="str">
        <f>TEXT(SalesDataTable[[#This Row],[Order Date]],"mmm")</f>
        <v>Oct</v>
      </c>
    </row>
    <row r="2052" spans="1:20" ht="15.75" x14ac:dyDescent="0.25">
      <c r="A2052" s="9" t="s">
        <v>709</v>
      </c>
      <c r="B2052" s="8">
        <v>46300</v>
      </c>
      <c r="C2052" s="7" t="s">
        <v>9</v>
      </c>
      <c r="D2052" s="7" t="s">
        <v>45</v>
      </c>
      <c r="E2052" s="7" t="s">
        <v>13</v>
      </c>
      <c r="F2052" s="7" t="s">
        <v>23</v>
      </c>
      <c r="G2052" s="7" t="s">
        <v>26</v>
      </c>
      <c r="H2052" s="7" t="s">
        <v>50</v>
      </c>
      <c r="I2052" s="3">
        <v>2</v>
      </c>
      <c r="J2052" s="5">
        <v>125.38</v>
      </c>
      <c r="K2052" s="6">
        <v>0.05</v>
      </c>
      <c r="L2052" s="5">
        <v>59.12</v>
      </c>
      <c r="M2052" s="5">
        <f>I2052*J2052*(1-K2052)</f>
        <v>238.22199999999998</v>
      </c>
      <c r="N2052" s="5">
        <f>I2052*L2052</f>
        <v>118.24</v>
      </c>
      <c r="O2052" s="5">
        <f>M2052-N2052</f>
        <v>119.98199999999999</v>
      </c>
      <c r="P2052" s="2">
        <f>IFERROR(O2052/M2052,0)</f>
        <v>0.5036562534106841</v>
      </c>
      <c r="Q2052" s="4">
        <f>YEAR(SalesDataTable[[#This Row],[Order Date]])</f>
        <v>2026</v>
      </c>
      <c r="R2052" s="2" t="str">
        <f>"Q"&amp;ROUNDUP(MONTH(SalesDataTable[[#This Row],[Order Date]])/3,0)</f>
        <v>Q4</v>
      </c>
      <c r="S2052" s="3">
        <f>MONTH(SalesDataTable[[#This Row],[Order Date]])</f>
        <v>10</v>
      </c>
      <c r="T2052" s="2" t="str">
        <f>TEXT(SalesDataTable[[#This Row],[Order Date]],"mmm")</f>
        <v>Oct</v>
      </c>
    </row>
    <row r="2053" spans="1:20" ht="15.75" x14ac:dyDescent="0.25">
      <c r="A2053" s="9" t="s">
        <v>708</v>
      </c>
      <c r="B2053" s="8">
        <v>46300</v>
      </c>
      <c r="C2053" s="7" t="s">
        <v>42</v>
      </c>
      <c r="D2053" s="7" t="s">
        <v>95</v>
      </c>
      <c r="E2053" s="7" t="s">
        <v>3</v>
      </c>
      <c r="F2053" s="7" t="s">
        <v>2</v>
      </c>
      <c r="G2053" s="7" t="s">
        <v>29</v>
      </c>
      <c r="H2053" s="7" t="s">
        <v>28</v>
      </c>
      <c r="I2053" s="3">
        <v>1</v>
      </c>
      <c r="J2053" s="5">
        <v>35.71</v>
      </c>
      <c r="K2053" s="6">
        <v>0</v>
      </c>
      <c r="L2053" s="5">
        <v>13.3</v>
      </c>
      <c r="M2053" s="5">
        <f>I2053*J2053*(1-K2053)</f>
        <v>35.71</v>
      </c>
      <c r="N2053" s="5">
        <f>I2053*L2053</f>
        <v>13.3</v>
      </c>
      <c r="O2053" s="5">
        <f>M2053-N2053</f>
        <v>22.41</v>
      </c>
      <c r="P2053" s="2">
        <f>IFERROR(O2053/M2053,0)</f>
        <v>0.62755530663679637</v>
      </c>
      <c r="Q2053" s="4">
        <f>YEAR(SalesDataTable[[#This Row],[Order Date]])</f>
        <v>2026</v>
      </c>
      <c r="R2053" s="2" t="str">
        <f>"Q"&amp;ROUNDUP(MONTH(SalesDataTable[[#This Row],[Order Date]])/3,0)</f>
        <v>Q4</v>
      </c>
      <c r="S2053" s="3">
        <f>MONTH(SalesDataTable[[#This Row],[Order Date]])</f>
        <v>10</v>
      </c>
      <c r="T2053" s="2" t="str">
        <f>TEXT(SalesDataTable[[#This Row],[Order Date]],"mmm")</f>
        <v>Oct</v>
      </c>
    </row>
    <row r="2054" spans="1:20" ht="15.75" x14ac:dyDescent="0.25">
      <c r="A2054" s="9" t="s">
        <v>707</v>
      </c>
      <c r="B2054" s="8">
        <v>46300</v>
      </c>
      <c r="C2054" s="7" t="s">
        <v>9</v>
      </c>
      <c r="D2054" s="7" t="s">
        <v>30</v>
      </c>
      <c r="E2054" s="7" t="s">
        <v>3</v>
      </c>
      <c r="F2054" s="7" t="s">
        <v>23</v>
      </c>
      <c r="G2054" s="7" t="s">
        <v>29</v>
      </c>
      <c r="H2054" s="7" t="s">
        <v>39</v>
      </c>
      <c r="I2054" s="3">
        <v>2</v>
      </c>
      <c r="J2054" s="5">
        <v>46.72</v>
      </c>
      <c r="K2054" s="6">
        <v>0</v>
      </c>
      <c r="L2054" s="5">
        <v>18.39</v>
      </c>
      <c r="M2054" s="5">
        <f>I2054*J2054*(1-K2054)</f>
        <v>93.44</v>
      </c>
      <c r="N2054" s="5">
        <f>I2054*L2054</f>
        <v>36.78</v>
      </c>
      <c r="O2054" s="5">
        <f>M2054-N2054</f>
        <v>56.66</v>
      </c>
      <c r="P2054" s="2">
        <f>IFERROR(O2054/M2054,0)</f>
        <v>0.60637842465753422</v>
      </c>
      <c r="Q2054" s="4">
        <f>YEAR(SalesDataTable[[#This Row],[Order Date]])</f>
        <v>2026</v>
      </c>
      <c r="R2054" s="2" t="str">
        <f>"Q"&amp;ROUNDUP(MONTH(SalesDataTable[[#This Row],[Order Date]])/3,0)</f>
        <v>Q4</v>
      </c>
      <c r="S2054" s="3">
        <f>MONTH(SalesDataTable[[#This Row],[Order Date]])</f>
        <v>10</v>
      </c>
      <c r="T2054" s="2" t="str">
        <f>TEXT(SalesDataTable[[#This Row],[Order Date]],"mmm")</f>
        <v>Oct</v>
      </c>
    </row>
    <row r="2055" spans="1:20" ht="15.75" x14ac:dyDescent="0.25">
      <c r="A2055" s="9" t="s">
        <v>706</v>
      </c>
      <c r="B2055" s="8">
        <v>46300</v>
      </c>
      <c r="C2055" s="7" t="s">
        <v>42</v>
      </c>
      <c r="D2055" s="7" t="s">
        <v>41</v>
      </c>
      <c r="E2055" s="7" t="s">
        <v>18</v>
      </c>
      <c r="F2055" s="7" t="s">
        <v>23</v>
      </c>
      <c r="G2055" s="7" t="s">
        <v>22</v>
      </c>
      <c r="H2055" s="7" t="s">
        <v>37</v>
      </c>
      <c r="I2055" s="3">
        <v>1</v>
      </c>
      <c r="J2055" s="5">
        <v>143.16999999999999</v>
      </c>
      <c r="K2055" s="6">
        <v>0.05</v>
      </c>
      <c r="L2055" s="5">
        <v>81.290000000000006</v>
      </c>
      <c r="M2055" s="5">
        <f>I2055*J2055*(1-K2055)</f>
        <v>136.01149999999998</v>
      </c>
      <c r="N2055" s="5">
        <f>I2055*L2055</f>
        <v>81.290000000000006</v>
      </c>
      <c r="O2055" s="5">
        <f>M2055-N2055</f>
        <v>54.721499999999978</v>
      </c>
      <c r="P2055" s="2">
        <f>IFERROR(O2055/M2055,0)</f>
        <v>0.40232995004098904</v>
      </c>
      <c r="Q2055" s="4">
        <f>YEAR(SalesDataTable[[#This Row],[Order Date]])</f>
        <v>2026</v>
      </c>
      <c r="R2055" s="2" t="str">
        <f>"Q"&amp;ROUNDUP(MONTH(SalesDataTable[[#This Row],[Order Date]])/3,0)</f>
        <v>Q4</v>
      </c>
      <c r="S2055" s="3">
        <f>MONTH(SalesDataTable[[#This Row],[Order Date]])</f>
        <v>10</v>
      </c>
      <c r="T2055" s="2" t="str">
        <f>TEXT(SalesDataTable[[#This Row],[Order Date]],"mmm")</f>
        <v>Oct</v>
      </c>
    </row>
    <row r="2056" spans="1:20" ht="15.75" x14ac:dyDescent="0.25">
      <c r="A2056" s="9" t="s">
        <v>705</v>
      </c>
      <c r="B2056" s="8">
        <v>46300</v>
      </c>
      <c r="C2056" s="7" t="s">
        <v>42</v>
      </c>
      <c r="D2056" s="7" t="s">
        <v>95</v>
      </c>
      <c r="E2056" s="7" t="s">
        <v>13</v>
      </c>
      <c r="F2056" s="7" t="s">
        <v>23</v>
      </c>
      <c r="G2056" s="7" t="s">
        <v>26</v>
      </c>
      <c r="H2056" s="7" t="s">
        <v>50</v>
      </c>
      <c r="I2056" s="3">
        <v>1</v>
      </c>
      <c r="J2056" s="5">
        <v>125.88</v>
      </c>
      <c r="K2056" s="6">
        <v>0</v>
      </c>
      <c r="L2056" s="5">
        <v>62.46</v>
      </c>
      <c r="M2056" s="5">
        <f>I2056*J2056*(1-K2056)</f>
        <v>125.88</v>
      </c>
      <c r="N2056" s="5">
        <f>I2056*L2056</f>
        <v>62.46</v>
      </c>
      <c r="O2056" s="5">
        <f>M2056-N2056</f>
        <v>63.419999999999995</v>
      </c>
      <c r="P2056" s="2">
        <f>IFERROR(O2056/M2056,0)</f>
        <v>0.50381315538608196</v>
      </c>
      <c r="Q2056" s="4">
        <f>YEAR(SalesDataTable[[#This Row],[Order Date]])</f>
        <v>2026</v>
      </c>
      <c r="R2056" s="2" t="str">
        <f>"Q"&amp;ROUNDUP(MONTH(SalesDataTable[[#This Row],[Order Date]])/3,0)</f>
        <v>Q4</v>
      </c>
      <c r="S2056" s="3">
        <f>MONTH(SalesDataTable[[#This Row],[Order Date]])</f>
        <v>10</v>
      </c>
      <c r="T2056" s="2" t="str">
        <f>TEXT(SalesDataTable[[#This Row],[Order Date]],"mmm")</f>
        <v>Oct</v>
      </c>
    </row>
    <row r="2057" spans="1:20" ht="15.75" x14ac:dyDescent="0.25">
      <c r="A2057" s="9" t="s">
        <v>704</v>
      </c>
      <c r="B2057" s="8">
        <v>46301</v>
      </c>
      <c r="C2057" s="7" t="s">
        <v>15</v>
      </c>
      <c r="D2057" s="7" t="s">
        <v>51</v>
      </c>
      <c r="E2057" s="7" t="s">
        <v>3</v>
      </c>
      <c r="F2057" s="7" t="s">
        <v>2</v>
      </c>
      <c r="G2057" s="7" t="s">
        <v>34</v>
      </c>
      <c r="H2057" s="7" t="s">
        <v>121</v>
      </c>
      <c r="I2057" s="3">
        <v>2</v>
      </c>
      <c r="J2057" s="5">
        <v>121.81</v>
      </c>
      <c r="K2057" s="6">
        <v>0.05</v>
      </c>
      <c r="L2057" s="5">
        <v>67.72</v>
      </c>
      <c r="M2057" s="5">
        <f>I2057*J2057*(1-K2057)</f>
        <v>231.43899999999999</v>
      </c>
      <c r="N2057" s="5">
        <f>I2057*L2057</f>
        <v>135.44</v>
      </c>
      <c r="O2057" s="5">
        <f>M2057-N2057</f>
        <v>95.998999999999995</v>
      </c>
      <c r="P2057" s="2">
        <f>IFERROR(O2057/M2057,0)</f>
        <v>0.41479180259161158</v>
      </c>
      <c r="Q2057" s="4">
        <f>YEAR(SalesDataTable[[#This Row],[Order Date]])</f>
        <v>2026</v>
      </c>
      <c r="R2057" s="2" t="str">
        <f>"Q"&amp;ROUNDUP(MONTH(SalesDataTable[[#This Row],[Order Date]])/3,0)</f>
        <v>Q4</v>
      </c>
      <c r="S2057" s="3">
        <f>MONTH(SalesDataTable[[#This Row],[Order Date]])</f>
        <v>10</v>
      </c>
      <c r="T2057" s="2" t="str">
        <f>TEXT(SalesDataTable[[#This Row],[Order Date]],"mmm")</f>
        <v>Oct</v>
      </c>
    </row>
    <row r="2058" spans="1:20" ht="15.75" x14ac:dyDescent="0.25">
      <c r="A2058" s="9" t="s">
        <v>703</v>
      </c>
      <c r="B2058" s="8">
        <v>46301</v>
      </c>
      <c r="C2058" s="7" t="s">
        <v>5</v>
      </c>
      <c r="D2058" s="7" t="s">
        <v>69</v>
      </c>
      <c r="E2058" s="7" t="s">
        <v>3</v>
      </c>
      <c r="F2058" s="7" t="s">
        <v>12</v>
      </c>
      <c r="G2058" s="7" t="s">
        <v>22</v>
      </c>
      <c r="H2058" s="7" t="s">
        <v>92</v>
      </c>
      <c r="I2058" s="3">
        <v>6</v>
      </c>
      <c r="J2058" s="5">
        <v>154.93</v>
      </c>
      <c r="K2058" s="6">
        <v>0.05</v>
      </c>
      <c r="L2058" s="5">
        <v>79.430000000000007</v>
      </c>
      <c r="M2058" s="5">
        <f>I2058*J2058*(1-K2058)</f>
        <v>883.101</v>
      </c>
      <c r="N2058" s="5">
        <f>I2058*L2058</f>
        <v>476.58000000000004</v>
      </c>
      <c r="O2058" s="5">
        <f>M2058-N2058</f>
        <v>406.52099999999996</v>
      </c>
      <c r="P2058" s="2">
        <f>IFERROR(O2058/M2058,0)</f>
        <v>0.46033352923391546</v>
      </c>
      <c r="Q2058" s="4">
        <f>YEAR(SalesDataTable[[#This Row],[Order Date]])</f>
        <v>2026</v>
      </c>
      <c r="R2058" s="2" t="str">
        <f>"Q"&amp;ROUNDUP(MONTH(SalesDataTable[[#This Row],[Order Date]])/3,0)</f>
        <v>Q4</v>
      </c>
      <c r="S2058" s="3">
        <f>MONTH(SalesDataTable[[#This Row],[Order Date]])</f>
        <v>10</v>
      </c>
      <c r="T2058" s="2" t="str">
        <f>TEXT(SalesDataTable[[#This Row],[Order Date]],"mmm")</f>
        <v>Oct</v>
      </c>
    </row>
    <row r="2059" spans="1:20" ht="15.75" x14ac:dyDescent="0.25">
      <c r="A2059" s="9" t="s">
        <v>702</v>
      </c>
      <c r="B2059" s="8">
        <v>46302</v>
      </c>
      <c r="C2059" s="7" t="s">
        <v>15</v>
      </c>
      <c r="D2059" s="7" t="s">
        <v>61</v>
      </c>
      <c r="E2059" s="7" t="s">
        <v>13</v>
      </c>
      <c r="F2059" s="7" t="s">
        <v>2</v>
      </c>
      <c r="G2059" s="7" t="s">
        <v>1</v>
      </c>
      <c r="H2059" s="7" t="s">
        <v>7</v>
      </c>
      <c r="I2059" s="3">
        <v>2</v>
      </c>
      <c r="J2059" s="5">
        <v>101.1</v>
      </c>
      <c r="K2059" s="6">
        <v>0.15</v>
      </c>
      <c r="L2059" s="5">
        <v>51.61</v>
      </c>
      <c r="M2059" s="5">
        <f>I2059*J2059*(1-K2059)</f>
        <v>171.86999999999998</v>
      </c>
      <c r="N2059" s="5">
        <f>I2059*L2059</f>
        <v>103.22</v>
      </c>
      <c r="O2059" s="5">
        <f>M2059-N2059</f>
        <v>68.649999999999977</v>
      </c>
      <c r="P2059" s="2">
        <f>IFERROR(O2059/M2059,0)</f>
        <v>0.39942980159422814</v>
      </c>
      <c r="Q2059" s="4">
        <f>YEAR(SalesDataTable[[#This Row],[Order Date]])</f>
        <v>2026</v>
      </c>
      <c r="R2059" s="2" t="str">
        <f>"Q"&amp;ROUNDUP(MONTH(SalesDataTable[[#This Row],[Order Date]])/3,0)</f>
        <v>Q4</v>
      </c>
      <c r="S2059" s="3">
        <f>MONTH(SalesDataTable[[#This Row],[Order Date]])</f>
        <v>10</v>
      </c>
      <c r="T2059" s="2" t="str">
        <f>TEXT(SalesDataTable[[#This Row],[Order Date]],"mmm")</f>
        <v>Oct</v>
      </c>
    </row>
    <row r="2060" spans="1:20" ht="15.75" x14ac:dyDescent="0.25">
      <c r="A2060" s="9" t="s">
        <v>701</v>
      </c>
      <c r="B2060" s="8">
        <v>46302</v>
      </c>
      <c r="C2060" s="7" t="s">
        <v>42</v>
      </c>
      <c r="D2060" s="7" t="s">
        <v>95</v>
      </c>
      <c r="E2060" s="7" t="s">
        <v>3</v>
      </c>
      <c r="F2060" s="7" t="s">
        <v>2</v>
      </c>
      <c r="G2060" s="7" t="s">
        <v>1</v>
      </c>
      <c r="H2060" s="7" t="s">
        <v>7</v>
      </c>
      <c r="I2060" s="3">
        <v>2</v>
      </c>
      <c r="J2060" s="5">
        <v>105</v>
      </c>
      <c r="K2060" s="6">
        <v>0</v>
      </c>
      <c r="L2060" s="5">
        <v>50.3</v>
      </c>
      <c r="M2060" s="5">
        <f>I2060*J2060*(1-K2060)</f>
        <v>210</v>
      </c>
      <c r="N2060" s="5">
        <f>I2060*L2060</f>
        <v>100.6</v>
      </c>
      <c r="O2060" s="5">
        <f>M2060-N2060</f>
        <v>109.4</v>
      </c>
      <c r="P2060" s="2">
        <f>IFERROR(O2060/M2060,0)</f>
        <v>0.52095238095238094</v>
      </c>
      <c r="Q2060" s="4">
        <f>YEAR(SalesDataTable[[#This Row],[Order Date]])</f>
        <v>2026</v>
      </c>
      <c r="R2060" s="2" t="str">
        <f>"Q"&amp;ROUNDUP(MONTH(SalesDataTable[[#This Row],[Order Date]])/3,0)</f>
        <v>Q4</v>
      </c>
      <c r="S2060" s="3">
        <f>MONTH(SalesDataTable[[#This Row],[Order Date]])</f>
        <v>10</v>
      </c>
      <c r="T2060" s="2" t="str">
        <f>TEXT(SalesDataTable[[#This Row],[Order Date]],"mmm")</f>
        <v>Oct</v>
      </c>
    </row>
    <row r="2061" spans="1:20" ht="15.75" x14ac:dyDescent="0.25">
      <c r="A2061" s="9" t="s">
        <v>700</v>
      </c>
      <c r="B2061" s="8">
        <v>46302</v>
      </c>
      <c r="C2061" s="7" t="s">
        <v>5</v>
      </c>
      <c r="D2061" s="7" t="s">
        <v>66</v>
      </c>
      <c r="E2061" s="7" t="s">
        <v>60</v>
      </c>
      <c r="F2061" s="7" t="s">
        <v>12</v>
      </c>
      <c r="G2061" s="7" t="s">
        <v>22</v>
      </c>
      <c r="H2061" s="7" t="s">
        <v>92</v>
      </c>
      <c r="I2061" s="3">
        <v>4</v>
      </c>
      <c r="J2061" s="5">
        <v>157.12</v>
      </c>
      <c r="K2061" s="6">
        <v>0.15</v>
      </c>
      <c r="L2061" s="5">
        <v>77.98</v>
      </c>
      <c r="M2061" s="5">
        <f>I2061*J2061*(1-K2061)</f>
        <v>534.20799999999997</v>
      </c>
      <c r="N2061" s="5">
        <f>I2061*L2061</f>
        <v>311.92</v>
      </c>
      <c r="O2061" s="5">
        <f>M2061-N2061</f>
        <v>222.28799999999995</v>
      </c>
      <c r="P2061" s="2">
        <f>IFERROR(O2061/M2061,0)</f>
        <v>0.41610758356295668</v>
      </c>
      <c r="Q2061" s="4">
        <f>YEAR(SalesDataTable[[#This Row],[Order Date]])</f>
        <v>2026</v>
      </c>
      <c r="R2061" s="2" t="str">
        <f>"Q"&amp;ROUNDUP(MONTH(SalesDataTable[[#This Row],[Order Date]])/3,0)</f>
        <v>Q4</v>
      </c>
      <c r="S2061" s="3">
        <f>MONTH(SalesDataTable[[#This Row],[Order Date]])</f>
        <v>10</v>
      </c>
      <c r="T2061" s="2" t="str">
        <f>TEXT(SalesDataTable[[#This Row],[Order Date]],"mmm")</f>
        <v>Oct</v>
      </c>
    </row>
    <row r="2062" spans="1:20" ht="15.75" x14ac:dyDescent="0.25">
      <c r="A2062" s="9" t="s">
        <v>699</v>
      </c>
      <c r="B2062" s="8">
        <v>46302</v>
      </c>
      <c r="C2062" s="7" t="s">
        <v>15</v>
      </c>
      <c r="D2062" s="7" t="s">
        <v>61</v>
      </c>
      <c r="E2062" s="7" t="s">
        <v>3</v>
      </c>
      <c r="F2062" s="7" t="s">
        <v>23</v>
      </c>
      <c r="G2062" s="7" t="s">
        <v>22</v>
      </c>
      <c r="H2062" s="7" t="s">
        <v>21</v>
      </c>
      <c r="I2062" s="3">
        <v>3</v>
      </c>
      <c r="J2062" s="5">
        <v>70.239999999999995</v>
      </c>
      <c r="K2062" s="6">
        <v>0.05</v>
      </c>
      <c r="L2062" s="5">
        <v>31.96</v>
      </c>
      <c r="M2062" s="5">
        <f>I2062*J2062*(1-K2062)</f>
        <v>200.18399999999997</v>
      </c>
      <c r="N2062" s="5">
        <f>I2062*L2062</f>
        <v>95.88</v>
      </c>
      <c r="O2062" s="5">
        <f>M2062-N2062</f>
        <v>104.30399999999997</v>
      </c>
      <c r="P2062" s="2">
        <f>IFERROR(O2062/M2062,0)</f>
        <v>0.5210406426087999</v>
      </c>
      <c r="Q2062" s="4">
        <f>YEAR(SalesDataTable[[#This Row],[Order Date]])</f>
        <v>2026</v>
      </c>
      <c r="R2062" s="2" t="str">
        <f>"Q"&amp;ROUNDUP(MONTH(SalesDataTable[[#This Row],[Order Date]])/3,0)</f>
        <v>Q4</v>
      </c>
      <c r="S2062" s="3">
        <f>MONTH(SalesDataTable[[#This Row],[Order Date]])</f>
        <v>10</v>
      </c>
      <c r="T2062" s="2" t="str">
        <f>TEXT(SalesDataTable[[#This Row],[Order Date]],"mmm")</f>
        <v>Oct</v>
      </c>
    </row>
    <row r="2063" spans="1:20" ht="15.75" x14ac:dyDescent="0.25">
      <c r="A2063" s="9" t="s">
        <v>698</v>
      </c>
      <c r="B2063" s="8">
        <v>46302</v>
      </c>
      <c r="C2063" s="7" t="s">
        <v>5</v>
      </c>
      <c r="D2063" s="7" t="s">
        <v>76</v>
      </c>
      <c r="E2063" s="7" t="s">
        <v>3</v>
      </c>
      <c r="F2063" s="7" t="s">
        <v>23</v>
      </c>
      <c r="G2063" s="7" t="s">
        <v>1</v>
      </c>
      <c r="H2063" s="7" t="s">
        <v>7</v>
      </c>
      <c r="I2063" s="3">
        <v>1</v>
      </c>
      <c r="J2063" s="5">
        <v>103.48</v>
      </c>
      <c r="K2063" s="6">
        <v>0.1</v>
      </c>
      <c r="L2063" s="5">
        <v>51.33</v>
      </c>
      <c r="M2063" s="5">
        <f>I2063*J2063*(1-K2063)</f>
        <v>93.132000000000005</v>
      </c>
      <c r="N2063" s="5">
        <f>I2063*L2063</f>
        <v>51.33</v>
      </c>
      <c r="O2063" s="5">
        <f>M2063-N2063</f>
        <v>41.802000000000007</v>
      </c>
      <c r="P2063" s="2">
        <f>IFERROR(O2063/M2063,0)</f>
        <v>0.4488467980930293</v>
      </c>
      <c r="Q2063" s="4">
        <f>YEAR(SalesDataTable[[#This Row],[Order Date]])</f>
        <v>2026</v>
      </c>
      <c r="R2063" s="2" t="str">
        <f>"Q"&amp;ROUNDUP(MONTH(SalesDataTable[[#This Row],[Order Date]])/3,0)</f>
        <v>Q4</v>
      </c>
      <c r="S2063" s="3">
        <f>MONTH(SalesDataTable[[#This Row],[Order Date]])</f>
        <v>10</v>
      </c>
      <c r="T2063" s="2" t="str">
        <f>TEXT(SalesDataTable[[#This Row],[Order Date]],"mmm")</f>
        <v>Oct</v>
      </c>
    </row>
    <row r="2064" spans="1:20" ht="15.75" x14ac:dyDescent="0.25">
      <c r="A2064" s="9" t="s">
        <v>697</v>
      </c>
      <c r="B2064" s="8">
        <v>46302</v>
      </c>
      <c r="C2064" s="7" t="s">
        <v>9</v>
      </c>
      <c r="D2064" s="7" t="s">
        <v>8</v>
      </c>
      <c r="E2064" s="7" t="s">
        <v>13</v>
      </c>
      <c r="F2064" s="7" t="s">
        <v>23</v>
      </c>
      <c r="G2064" s="7" t="s">
        <v>1</v>
      </c>
      <c r="H2064" s="7" t="s">
        <v>17</v>
      </c>
      <c r="I2064" s="3">
        <v>3</v>
      </c>
      <c r="J2064" s="5">
        <v>40.770000000000003</v>
      </c>
      <c r="K2064" s="6">
        <v>0.05</v>
      </c>
      <c r="L2064" s="5">
        <v>16.68</v>
      </c>
      <c r="M2064" s="5">
        <f>I2064*J2064*(1-K2064)</f>
        <v>116.19449999999999</v>
      </c>
      <c r="N2064" s="5">
        <f>I2064*L2064</f>
        <v>50.04</v>
      </c>
      <c r="O2064" s="5">
        <f>M2064-N2064</f>
        <v>66.154499999999985</v>
      </c>
      <c r="P2064" s="2">
        <f>IFERROR(O2064/M2064,0)</f>
        <v>0.56934278300608021</v>
      </c>
      <c r="Q2064" s="4">
        <f>YEAR(SalesDataTable[[#This Row],[Order Date]])</f>
        <v>2026</v>
      </c>
      <c r="R2064" s="2" t="str">
        <f>"Q"&amp;ROUNDUP(MONTH(SalesDataTable[[#This Row],[Order Date]])/3,0)</f>
        <v>Q4</v>
      </c>
      <c r="S2064" s="3">
        <f>MONTH(SalesDataTable[[#This Row],[Order Date]])</f>
        <v>10</v>
      </c>
      <c r="T2064" s="2" t="str">
        <f>TEXT(SalesDataTable[[#This Row],[Order Date]],"mmm")</f>
        <v>Oct</v>
      </c>
    </row>
    <row r="2065" spans="1:20" ht="15.75" x14ac:dyDescent="0.25">
      <c r="A2065" s="9" t="s">
        <v>696</v>
      </c>
      <c r="B2065" s="8">
        <v>46302</v>
      </c>
      <c r="C2065" s="7" t="s">
        <v>42</v>
      </c>
      <c r="D2065" s="7" t="s">
        <v>119</v>
      </c>
      <c r="E2065" s="7" t="s">
        <v>13</v>
      </c>
      <c r="F2065" s="7" t="s">
        <v>2</v>
      </c>
      <c r="G2065" s="7" t="s">
        <v>22</v>
      </c>
      <c r="H2065" s="7" t="s">
        <v>37</v>
      </c>
      <c r="I2065" s="3">
        <v>2</v>
      </c>
      <c r="J2065" s="5">
        <v>143.41999999999999</v>
      </c>
      <c r="K2065" s="6">
        <v>0</v>
      </c>
      <c r="L2065" s="5">
        <v>81.44</v>
      </c>
      <c r="M2065" s="5">
        <f>I2065*J2065*(1-K2065)</f>
        <v>286.83999999999997</v>
      </c>
      <c r="N2065" s="5">
        <f>I2065*L2065</f>
        <v>162.88</v>
      </c>
      <c r="O2065" s="5">
        <f>M2065-N2065</f>
        <v>123.95999999999998</v>
      </c>
      <c r="P2065" s="2">
        <f>IFERROR(O2065/M2065,0)</f>
        <v>0.43215730023706594</v>
      </c>
      <c r="Q2065" s="4">
        <f>YEAR(SalesDataTable[[#This Row],[Order Date]])</f>
        <v>2026</v>
      </c>
      <c r="R2065" s="2" t="str">
        <f>"Q"&amp;ROUNDUP(MONTH(SalesDataTable[[#This Row],[Order Date]])/3,0)</f>
        <v>Q4</v>
      </c>
      <c r="S2065" s="3">
        <f>MONTH(SalesDataTable[[#This Row],[Order Date]])</f>
        <v>10</v>
      </c>
      <c r="T2065" s="2" t="str">
        <f>TEXT(SalesDataTable[[#This Row],[Order Date]],"mmm")</f>
        <v>Oct</v>
      </c>
    </row>
    <row r="2066" spans="1:20" ht="15.75" x14ac:dyDescent="0.25">
      <c r="A2066" s="9" t="s">
        <v>695</v>
      </c>
      <c r="B2066" s="8">
        <v>46302</v>
      </c>
      <c r="C2066" s="7" t="s">
        <v>15</v>
      </c>
      <c r="D2066" s="7" t="s">
        <v>14</v>
      </c>
      <c r="E2066" s="7" t="s">
        <v>18</v>
      </c>
      <c r="F2066" s="7" t="s">
        <v>23</v>
      </c>
      <c r="G2066" s="7" t="s">
        <v>1</v>
      </c>
      <c r="H2066" s="7" t="s">
        <v>0</v>
      </c>
      <c r="I2066" s="3">
        <v>1</v>
      </c>
      <c r="J2066" s="5">
        <v>49.56</v>
      </c>
      <c r="K2066" s="6">
        <v>0.05</v>
      </c>
      <c r="L2066" s="5">
        <v>22.88</v>
      </c>
      <c r="M2066" s="5">
        <f>I2066*J2066*(1-K2066)</f>
        <v>47.082000000000001</v>
      </c>
      <c r="N2066" s="5">
        <f>I2066*L2066</f>
        <v>22.88</v>
      </c>
      <c r="O2066" s="5">
        <f>M2066-N2066</f>
        <v>24.202000000000002</v>
      </c>
      <c r="P2066" s="2">
        <f>IFERROR(O2066/M2066,0)</f>
        <v>0.51403933562720361</v>
      </c>
      <c r="Q2066" s="4">
        <f>YEAR(SalesDataTable[[#This Row],[Order Date]])</f>
        <v>2026</v>
      </c>
      <c r="R2066" s="2" t="str">
        <f>"Q"&amp;ROUNDUP(MONTH(SalesDataTable[[#This Row],[Order Date]])/3,0)</f>
        <v>Q4</v>
      </c>
      <c r="S2066" s="3">
        <f>MONTH(SalesDataTable[[#This Row],[Order Date]])</f>
        <v>10</v>
      </c>
      <c r="T2066" s="2" t="str">
        <f>TEXT(SalesDataTable[[#This Row],[Order Date]],"mmm")</f>
        <v>Oct</v>
      </c>
    </row>
    <row r="2067" spans="1:20" ht="15.75" x14ac:dyDescent="0.25">
      <c r="A2067" s="9" t="s">
        <v>694</v>
      </c>
      <c r="B2067" s="8">
        <v>46302</v>
      </c>
      <c r="C2067" s="7" t="s">
        <v>9</v>
      </c>
      <c r="D2067" s="7" t="s">
        <v>8</v>
      </c>
      <c r="E2067" s="7" t="s">
        <v>3</v>
      </c>
      <c r="F2067" s="7" t="s">
        <v>23</v>
      </c>
      <c r="G2067" s="7" t="s">
        <v>29</v>
      </c>
      <c r="H2067" s="7" t="s">
        <v>72</v>
      </c>
      <c r="I2067" s="3">
        <v>4</v>
      </c>
      <c r="J2067" s="5">
        <v>131.05000000000001</v>
      </c>
      <c r="K2067" s="6">
        <v>0</v>
      </c>
      <c r="L2067" s="5">
        <v>67.37</v>
      </c>
      <c r="M2067" s="5">
        <f>I2067*J2067*(1-K2067)</f>
        <v>524.20000000000005</v>
      </c>
      <c r="N2067" s="5">
        <f>I2067*L2067</f>
        <v>269.48</v>
      </c>
      <c r="O2067" s="5">
        <f>M2067-N2067</f>
        <v>254.72000000000003</v>
      </c>
      <c r="P2067" s="2">
        <f>IFERROR(O2067/M2067,0)</f>
        <v>0.48592140404425793</v>
      </c>
      <c r="Q2067" s="4">
        <f>YEAR(SalesDataTable[[#This Row],[Order Date]])</f>
        <v>2026</v>
      </c>
      <c r="R2067" s="2" t="str">
        <f>"Q"&amp;ROUNDUP(MONTH(SalesDataTable[[#This Row],[Order Date]])/3,0)</f>
        <v>Q4</v>
      </c>
      <c r="S2067" s="3">
        <f>MONTH(SalesDataTable[[#This Row],[Order Date]])</f>
        <v>10</v>
      </c>
      <c r="T2067" s="2" t="str">
        <f>TEXT(SalesDataTable[[#This Row],[Order Date]],"mmm")</f>
        <v>Oct</v>
      </c>
    </row>
    <row r="2068" spans="1:20" ht="15.75" x14ac:dyDescent="0.25">
      <c r="A2068" s="9" t="s">
        <v>693</v>
      </c>
      <c r="B2068" s="8">
        <v>46303</v>
      </c>
      <c r="C2068" s="7" t="s">
        <v>42</v>
      </c>
      <c r="D2068" s="7" t="s">
        <v>119</v>
      </c>
      <c r="E2068" s="7" t="s">
        <v>3</v>
      </c>
      <c r="F2068" s="7" t="s">
        <v>12</v>
      </c>
      <c r="G2068" s="7" t="s">
        <v>1</v>
      </c>
      <c r="H2068" s="7" t="s">
        <v>0</v>
      </c>
      <c r="I2068" s="3">
        <v>1</v>
      </c>
      <c r="J2068" s="5">
        <v>51.35</v>
      </c>
      <c r="K2068" s="6">
        <v>0</v>
      </c>
      <c r="L2068" s="5">
        <v>22.98</v>
      </c>
      <c r="M2068" s="5">
        <f>I2068*J2068*(1-K2068)</f>
        <v>51.35</v>
      </c>
      <c r="N2068" s="5">
        <f>I2068*L2068</f>
        <v>22.98</v>
      </c>
      <c r="O2068" s="5">
        <f>M2068-N2068</f>
        <v>28.37</v>
      </c>
      <c r="P2068" s="2">
        <f>IFERROR(O2068/M2068,0)</f>
        <v>0.55248296007789677</v>
      </c>
      <c r="Q2068" s="4">
        <f>YEAR(SalesDataTable[[#This Row],[Order Date]])</f>
        <v>2026</v>
      </c>
      <c r="R2068" s="2" t="str">
        <f>"Q"&amp;ROUNDUP(MONTH(SalesDataTable[[#This Row],[Order Date]])/3,0)</f>
        <v>Q4</v>
      </c>
      <c r="S2068" s="3">
        <f>MONTH(SalesDataTable[[#This Row],[Order Date]])</f>
        <v>10</v>
      </c>
      <c r="T2068" s="2" t="str">
        <f>TEXT(SalesDataTable[[#This Row],[Order Date]],"mmm")</f>
        <v>Oct</v>
      </c>
    </row>
    <row r="2069" spans="1:20" ht="15.75" x14ac:dyDescent="0.25">
      <c r="A2069" s="9" t="s">
        <v>692</v>
      </c>
      <c r="B2069" s="8">
        <v>46303</v>
      </c>
      <c r="C2069" s="7" t="s">
        <v>15</v>
      </c>
      <c r="D2069" s="7" t="s">
        <v>61</v>
      </c>
      <c r="E2069" s="7" t="s">
        <v>3</v>
      </c>
      <c r="F2069" s="7" t="s">
        <v>23</v>
      </c>
      <c r="G2069" s="7" t="s">
        <v>34</v>
      </c>
      <c r="H2069" s="7" t="s">
        <v>83</v>
      </c>
      <c r="I2069" s="3">
        <v>1</v>
      </c>
      <c r="J2069" s="5">
        <v>39.659999999999997</v>
      </c>
      <c r="K2069" s="6">
        <v>0</v>
      </c>
      <c r="L2069" s="5">
        <v>14.39</v>
      </c>
      <c r="M2069" s="5">
        <f>I2069*J2069*(1-K2069)</f>
        <v>39.659999999999997</v>
      </c>
      <c r="N2069" s="5">
        <f>I2069*L2069</f>
        <v>14.39</v>
      </c>
      <c r="O2069" s="5">
        <f>M2069-N2069</f>
        <v>25.269999999999996</v>
      </c>
      <c r="P2069" s="2">
        <f>IFERROR(O2069/M2069,0)</f>
        <v>0.63716591023701463</v>
      </c>
      <c r="Q2069" s="4">
        <f>YEAR(SalesDataTable[[#This Row],[Order Date]])</f>
        <v>2026</v>
      </c>
      <c r="R2069" s="2" t="str">
        <f>"Q"&amp;ROUNDUP(MONTH(SalesDataTable[[#This Row],[Order Date]])/3,0)</f>
        <v>Q4</v>
      </c>
      <c r="S2069" s="3">
        <f>MONTH(SalesDataTable[[#This Row],[Order Date]])</f>
        <v>10</v>
      </c>
      <c r="T2069" s="2" t="str">
        <f>TEXT(SalesDataTable[[#This Row],[Order Date]],"mmm")</f>
        <v>Oct</v>
      </c>
    </row>
    <row r="2070" spans="1:20" ht="15.75" x14ac:dyDescent="0.25">
      <c r="A2070" s="9" t="s">
        <v>691</v>
      </c>
      <c r="B2070" s="8">
        <v>46303</v>
      </c>
      <c r="C2070" s="7" t="s">
        <v>15</v>
      </c>
      <c r="D2070" s="7" t="s">
        <v>19</v>
      </c>
      <c r="E2070" s="7" t="s">
        <v>13</v>
      </c>
      <c r="F2070" s="7" t="s">
        <v>2</v>
      </c>
      <c r="G2070" s="7" t="s">
        <v>34</v>
      </c>
      <c r="H2070" s="7" t="s">
        <v>83</v>
      </c>
      <c r="I2070" s="3">
        <v>1</v>
      </c>
      <c r="J2070" s="5">
        <v>39.79</v>
      </c>
      <c r="K2070" s="6">
        <v>0</v>
      </c>
      <c r="L2070" s="5">
        <v>14.76</v>
      </c>
      <c r="M2070" s="5">
        <f>I2070*J2070*(1-K2070)</f>
        <v>39.79</v>
      </c>
      <c r="N2070" s="5">
        <f>I2070*L2070</f>
        <v>14.76</v>
      </c>
      <c r="O2070" s="5">
        <f>M2070-N2070</f>
        <v>25.03</v>
      </c>
      <c r="P2070" s="2">
        <f>IFERROR(O2070/M2070,0)</f>
        <v>0.62905252576024129</v>
      </c>
      <c r="Q2070" s="4">
        <f>YEAR(SalesDataTable[[#This Row],[Order Date]])</f>
        <v>2026</v>
      </c>
      <c r="R2070" s="2" t="str">
        <f>"Q"&amp;ROUNDUP(MONTH(SalesDataTable[[#This Row],[Order Date]])/3,0)</f>
        <v>Q4</v>
      </c>
      <c r="S2070" s="3">
        <f>MONTH(SalesDataTable[[#This Row],[Order Date]])</f>
        <v>10</v>
      </c>
      <c r="T2070" s="2" t="str">
        <f>TEXT(SalesDataTable[[#This Row],[Order Date]],"mmm")</f>
        <v>Oct</v>
      </c>
    </row>
    <row r="2071" spans="1:20" ht="15.75" x14ac:dyDescent="0.25">
      <c r="A2071" s="9" t="s">
        <v>690</v>
      </c>
      <c r="B2071" s="8">
        <v>46303</v>
      </c>
      <c r="C2071" s="7" t="s">
        <v>5</v>
      </c>
      <c r="D2071" s="7" t="s">
        <v>4</v>
      </c>
      <c r="E2071" s="7" t="s">
        <v>60</v>
      </c>
      <c r="F2071" s="7" t="s">
        <v>2</v>
      </c>
      <c r="G2071" s="7" t="s">
        <v>1</v>
      </c>
      <c r="H2071" s="7" t="s">
        <v>17</v>
      </c>
      <c r="I2071" s="3">
        <v>6</v>
      </c>
      <c r="J2071" s="5">
        <v>41.27</v>
      </c>
      <c r="K2071" s="6">
        <v>0.1</v>
      </c>
      <c r="L2071" s="5">
        <v>16.61</v>
      </c>
      <c r="M2071" s="5">
        <f>I2071*J2071*(1-K2071)</f>
        <v>222.858</v>
      </c>
      <c r="N2071" s="5">
        <f>I2071*L2071</f>
        <v>99.66</v>
      </c>
      <c r="O2071" s="5">
        <f>M2071-N2071</f>
        <v>123.19800000000001</v>
      </c>
      <c r="P2071" s="2">
        <f>IFERROR(O2071/M2071,0)</f>
        <v>0.55280941227149127</v>
      </c>
      <c r="Q2071" s="4">
        <f>YEAR(SalesDataTable[[#This Row],[Order Date]])</f>
        <v>2026</v>
      </c>
      <c r="R2071" s="2" t="str">
        <f>"Q"&amp;ROUNDUP(MONTH(SalesDataTable[[#This Row],[Order Date]])/3,0)</f>
        <v>Q4</v>
      </c>
      <c r="S2071" s="3">
        <f>MONTH(SalesDataTable[[#This Row],[Order Date]])</f>
        <v>10</v>
      </c>
      <c r="T2071" s="2" t="str">
        <f>TEXT(SalesDataTable[[#This Row],[Order Date]],"mmm")</f>
        <v>Oct</v>
      </c>
    </row>
    <row r="2072" spans="1:20" ht="15.75" x14ac:dyDescent="0.25">
      <c r="A2072" s="9" t="s">
        <v>689</v>
      </c>
      <c r="B2072" s="8">
        <v>46303</v>
      </c>
      <c r="C2072" s="7" t="s">
        <v>15</v>
      </c>
      <c r="D2072" s="7" t="s">
        <v>51</v>
      </c>
      <c r="E2072" s="7" t="s">
        <v>3</v>
      </c>
      <c r="F2072" s="7" t="s">
        <v>23</v>
      </c>
      <c r="G2072" s="7" t="s">
        <v>22</v>
      </c>
      <c r="H2072" s="7" t="s">
        <v>44</v>
      </c>
      <c r="I2072" s="3">
        <v>1</v>
      </c>
      <c r="J2072" s="5">
        <v>93.39</v>
      </c>
      <c r="K2072" s="6">
        <v>0</v>
      </c>
      <c r="L2072" s="5">
        <v>45.98</v>
      </c>
      <c r="M2072" s="5">
        <f>I2072*J2072*(1-K2072)</f>
        <v>93.39</v>
      </c>
      <c r="N2072" s="5">
        <f>I2072*L2072</f>
        <v>45.98</v>
      </c>
      <c r="O2072" s="5">
        <f>M2072-N2072</f>
        <v>47.410000000000004</v>
      </c>
      <c r="P2072" s="2">
        <f>IFERROR(O2072/M2072,0)</f>
        <v>0.50765606595995294</v>
      </c>
      <c r="Q2072" s="4">
        <f>YEAR(SalesDataTable[[#This Row],[Order Date]])</f>
        <v>2026</v>
      </c>
      <c r="R2072" s="2" t="str">
        <f>"Q"&amp;ROUNDUP(MONTH(SalesDataTable[[#This Row],[Order Date]])/3,0)</f>
        <v>Q4</v>
      </c>
      <c r="S2072" s="3">
        <f>MONTH(SalesDataTable[[#This Row],[Order Date]])</f>
        <v>10</v>
      </c>
      <c r="T2072" s="2" t="str">
        <f>TEXT(SalesDataTable[[#This Row],[Order Date]],"mmm")</f>
        <v>Oct</v>
      </c>
    </row>
    <row r="2073" spans="1:20" ht="15.75" x14ac:dyDescent="0.25">
      <c r="A2073" s="9" t="s">
        <v>688</v>
      </c>
      <c r="B2073" s="8">
        <v>46304</v>
      </c>
      <c r="C2073" s="7" t="s">
        <v>5</v>
      </c>
      <c r="D2073" s="7" t="s">
        <v>114</v>
      </c>
      <c r="E2073" s="7" t="s">
        <v>3</v>
      </c>
      <c r="F2073" s="7" t="s">
        <v>12</v>
      </c>
      <c r="G2073" s="7" t="s">
        <v>26</v>
      </c>
      <c r="H2073" s="7" t="s">
        <v>56</v>
      </c>
      <c r="I2073" s="3">
        <v>1</v>
      </c>
      <c r="J2073" s="5">
        <v>336.56</v>
      </c>
      <c r="K2073" s="6">
        <v>0</v>
      </c>
      <c r="L2073" s="5">
        <v>189.74</v>
      </c>
      <c r="M2073" s="5">
        <f>I2073*J2073*(1-K2073)</f>
        <v>336.56</v>
      </c>
      <c r="N2073" s="5">
        <f>I2073*L2073</f>
        <v>189.74</v>
      </c>
      <c r="O2073" s="5">
        <f>M2073-N2073</f>
        <v>146.82</v>
      </c>
      <c r="P2073" s="2">
        <f>IFERROR(O2073/M2073,0)</f>
        <v>0.43623722367482765</v>
      </c>
      <c r="Q2073" s="4">
        <f>YEAR(SalesDataTable[[#This Row],[Order Date]])</f>
        <v>2026</v>
      </c>
      <c r="R2073" s="2" t="str">
        <f>"Q"&amp;ROUNDUP(MONTH(SalesDataTable[[#This Row],[Order Date]])/3,0)</f>
        <v>Q4</v>
      </c>
      <c r="S2073" s="3">
        <f>MONTH(SalesDataTable[[#This Row],[Order Date]])</f>
        <v>10</v>
      </c>
      <c r="T2073" s="2" t="str">
        <f>TEXT(SalesDataTable[[#This Row],[Order Date]],"mmm")</f>
        <v>Oct</v>
      </c>
    </row>
    <row r="2074" spans="1:20" ht="15.75" x14ac:dyDescent="0.25">
      <c r="A2074" s="9" t="s">
        <v>687</v>
      </c>
      <c r="B2074" s="8">
        <v>46304</v>
      </c>
      <c r="C2074" s="7" t="s">
        <v>5</v>
      </c>
      <c r="D2074" s="7" t="s">
        <v>66</v>
      </c>
      <c r="E2074" s="7" t="s">
        <v>3</v>
      </c>
      <c r="F2074" s="7" t="s">
        <v>2</v>
      </c>
      <c r="G2074" s="7" t="s">
        <v>29</v>
      </c>
      <c r="H2074" s="7" t="s">
        <v>72</v>
      </c>
      <c r="I2074" s="3">
        <v>2</v>
      </c>
      <c r="J2074" s="5">
        <v>132.47999999999999</v>
      </c>
      <c r="K2074" s="6">
        <v>0.1</v>
      </c>
      <c r="L2074" s="5">
        <v>67.48</v>
      </c>
      <c r="M2074" s="5">
        <f>I2074*J2074*(1-K2074)</f>
        <v>238.464</v>
      </c>
      <c r="N2074" s="5">
        <f>I2074*L2074</f>
        <v>134.96</v>
      </c>
      <c r="O2074" s="5">
        <f>M2074-N2074</f>
        <v>103.50399999999999</v>
      </c>
      <c r="P2074" s="2">
        <f>IFERROR(O2074/M2074,0)</f>
        <v>0.43404455179817497</v>
      </c>
      <c r="Q2074" s="4">
        <f>YEAR(SalesDataTable[[#This Row],[Order Date]])</f>
        <v>2026</v>
      </c>
      <c r="R2074" s="2" t="str">
        <f>"Q"&amp;ROUNDUP(MONTH(SalesDataTable[[#This Row],[Order Date]])/3,0)</f>
        <v>Q4</v>
      </c>
      <c r="S2074" s="3">
        <f>MONTH(SalesDataTable[[#This Row],[Order Date]])</f>
        <v>10</v>
      </c>
      <c r="T2074" s="2" t="str">
        <f>TEXT(SalesDataTable[[#This Row],[Order Date]],"mmm")</f>
        <v>Oct</v>
      </c>
    </row>
    <row r="2075" spans="1:20" ht="15.75" x14ac:dyDescent="0.25">
      <c r="A2075" s="9" t="s">
        <v>686</v>
      </c>
      <c r="B2075" s="8">
        <v>46304</v>
      </c>
      <c r="C2075" s="7" t="s">
        <v>9</v>
      </c>
      <c r="D2075" s="7" t="s">
        <v>47</v>
      </c>
      <c r="E2075" s="7" t="s">
        <v>13</v>
      </c>
      <c r="F2075" s="7" t="s">
        <v>23</v>
      </c>
      <c r="G2075" s="7" t="s">
        <v>22</v>
      </c>
      <c r="H2075" s="7" t="s">
        <v>44</v>
      </c>
      <c r="I2075" s="3">
        <v>1</v>
      </c>
      <c r="J2075" s="5">
        <v>92.59</v>
      </c>
      <c r="K2075" s="6">
        <v>0</v>
      </c>
      <c r="L2075" s="5">
        <v>44.46</v>
      </c>
      <c r="M2075" s="5">
        <f>I2075*J2075*(1-K2075)</f>
        <v>92.59</v>
      </c>
      <c r="N2075" s="5">
        <f>I2075*L2075</f>
        <v>44.46</v>
      </c>
      <c r="O2075" s="5">
        <f>M2075-N2075</f>
        <v>48.13</v>
      </c>
      <c r="P2075" s="2">
        <f>IFERROR(O2075/M2075,0)</f>
        <v>0.51981855491953777</v>
      </c>
      <c r="Q2075" s="4">
        <f>YEAR(SalesDataTable[[#This Row],[Order Date]])</f>
        <v>2026</v>
      </c>
      <c r="R2075" s="2" t="str">
        <f>"Q"&amp;ROUNDUP(MONTH(SalesDataTable[[#This Row],[Order Date]])/3,0)</f>
        <v>Q4</v>
      </c>
      <c r="S2075" s="3">
        <f>MONTH(SalesDataTable[[#This Row],[Order Date]])</f>
        <v>10</v>
      </c>
      <c r="T2075" s="2" t="str">
        <f>TEXT(SalesDataTable[[#This Row],[Order Date]],"mmm")</f>
        <v>Oct</v>
      </c>
    </row>
    <row r="2076" spans="1:20" ht="15.75" x14ac:dyDescent="0.25">
      <c r="A2076" s="9" t="s">
        <v>685</v>
      </c>
      <c r="B2076" s="8">
        <v>46304</v>
      </c>
      <c r="C2076" s="7" t="s">
        <v>15</v>
      </c>
      <c r="D2076" s="7" t="s">
        <v>61</v>
      </c>
      <c r="E2076" s="7" t="s">
        <v>13</v>
      </c>
      <c r="F2076" s="7" t="s">
        <v>12</v>
      </c>
      <c r="G2076" s="7" t="s">
        <v>34</v>
      </c>
      <c r="H2076" s="7" t="s">
        <v>74</v>
      </c>
      <c r="I2076" s="3">
        <v>1</v>
      </c>
      <c r="J2076" s="5">
        <v>35.450000000000003</v>
      </c>
      <c r="K2076" s="6">
        <v>0.05</v>
      </c>
      <c r="L2076" s="5">
        <v>14.23</v>
      </c>
      <c r="M2076" s="5">
        <f>I2076*J2076*(1-K2076)</f>
        <v>33.677500000000002</v>
      </c>
      <c r="N2076" s="5">
        <f>I2076*L2076</f>
        <v>14.23</v>
      </c>
      <c r="O2076" s="5">
        <f>M2076-N2076</f>
        <v>19.447500000000002</v>
      </c>
      <c r="P2076" s="2">
        <f>IFERROR(O2076/M2076,0)</f>
        <v>0.57746269764679681</v>
      </c>
      <c r="Q2076" s="4">
        <f>YEAR(SalesDataTable[[#This Row],[Order Date]])</f>
        <v>2026</v>
      </c>
      <c r="R2076" s="2" t="str">
        <f>"Q"&amp;ROUNDUP(MONTH(SalesDataTable[[#This Row],[Order Date]])/3,0)</f>
        <v>Q4</v>
      </c>
      <c r="S2076" s="3">
        <f>MONTH(SalesDataTable[[#This Row],[Order Date]])</f>
        <v>10</v>
      </c>
      <c r="T2076" s="2" t="str">
        <f>TEXT(SalesDataTable[[#This Row],[Order Date]],"mmm")</f>
        <v>Oct</v>
      </c>
    </row>
    <row r="2077" spans="1:20" ht="15.75" x14ac:dyDescent="0.25">
      <c r="A2077" s="9" t="s">
        <v>684</v>
      </c>
      <c r="B2077" s="8">
        <v>46304</v>
      </c>
      <c r="C2077" s="7" t="s">
        <v>5</v>
      </c>
      <c r="D2077" s="7" t="s">
        <v>66</v>
      </c>
      <c r="E2077" s="7" t="s">
        <v>3</v>
      </c>
      <c r="F2077" s="7" t="s">
        <v>2</v>
      </c>
      <c r="G2077" s="7" t="s">
        <v>22</v>
      </c>
      <c r="H2077" s="7" t="s">
        <v>44</v>
      </c>
      <c r="I2077" s="3">
        <v>2</v>
      </c>
      <c r="J2077" s="5">
        <v>93.83</v>
      </c>
      <c r="K2077" s="6">
        <v>0.1</v>
      </c>
      <c r="L2077" s="5">
        <v>44.27</v>
      </c>
      <c r="M2077" s="5">
        <f>I2077*J2077*(1-K2077)</f>
        <v>168.89400000000001</v>
      </c>
      <c r="N2077" s="5">
        <f>I2077*L2077</f>
        <v>88.54</v>
      </c>
      <c r="O2077" s="5">
        <f>M2077-N2077</f>
        <v>80.353999999999999</v>
      </c>
      <c r="P2077" s="2">
        <f>IFERROR(O2077/M2077,0)</f>
        <v>0.47576586498040191</v>
      </c>
      <c r="Q2077" s="4">
        <f>YEAR(SalesDataTable[[#This Row],[Order Date]])</f>
        <v>2026</v>
      </c>
      <c r="R2077" s="2" t="str">
        <f>"Q"&amp;ROUNDUP(MONTH(SalesDataTable[[#This Row],[Order Date]])/3,0)</f>
        <v>Q4</v>
      </c>
      <c r="S2077" s="3">
        <f>MONTH(SalesDataTable[[#This Row],[Order Date]])</f>
        <v>10</v>
      </c>
      <c r="T2077" s="2" t="str">
        <f>TEXT(SalesDataTable[[#This Row],[Order Date]],"mmm")</f>
        <v>Oct</v>
      </c>
    </row>
    <row r="2078" spans="1:20" ht="15.75" x14ac:dyDescent="0.25">
      <c r="A2078" s="9" t="s">
        <v>683</v>
      </c>
      <c r="B2078" s="8">
        <v>46304</v>
      </c>
      <c r="C2078" s="7" t="s">
        <v>9</v>
      </c>
      <c r="D2078" s="7" t="s">
        <v>8</v>
      </c>
      <c r="E2078" s="7" t="s">
        <v>3</v>
      </c>
      <c r="F2078" s="7" t="s">
        <v>2</v>
      </c>
      <c r="G2078" s="7" t="s">
        <v>34</v>
      </c>
      <c r="H2078" s="7" t="s">
        <v>74</v>
      </c>
      <c r="I2078" s="3">
        <v>1</v>
      </c>
      <c r="J2078" s="5">
        <v>36.32</v>
      </c>
      <c r="K2078" s="6">
        <v>0</v>
      </c>
      <c r="L2078" s="5">
        <v>13.6</v>
      </c>
      <c r="M2078" s="5">
        <f>I2078*J2078*(1-K2078)</f>
        <v>36.32</v>
      </c>
      <c r="N2078" s="5">
        <f>I2078*L2078</f>
        <v>13.6</v>
      </c>
      <c r="O2078" s="5">
        <f>M2078-N2078</f>
        <v>22.72</v>
      </c>
      <c r="P2078" s="2">
        <f>IFERROR(O2078/M2078,0)</f>
        <v>0.62555066079295152</v>
      </c>
      <c r="Q2078" s="4">
        <f>YEAR(SalesDataTable[[#This Row],[Order Date]])</f>
        <v>2026</v>
      </c>
      <c r="R2078" s="2" t="str">
        <f>"Q"&amp;ROUNDUP(MONTH(SalesDataTable[[#This Row],[Order Date]])/3,0)</f>
        <v>Q4</v>
      </c>
      <c r="S2078" s="3">
        <f>MONTH(SalesDataTable[[#This Row],[Order Date]])</f>
        <v>10</v>
      </c>
      <c r="T2078" s="2" t="str">
        <f>TEXT(SalesDataTable[[#This Row],[Order Date]],"mmm")</f>
        <v>Oct</v>
      </c>
    </row>
    <row r="2079" spans="1:20" ht="15.75" x14ac:dyDescent="0.25">
      <c r="A2079" s="9" t="s">
        <v>682</v>
      </c>
      <c r="B2079" s="8">
        <v>46304</v>
      </c>
      <c r="C2079" s="7" t="s">
        <v>42</v>
      </c>
      <c r="D2079" s="7" t="s">
        <v>41</v>
      </c>
      <c r="E2079" s="7" t="s">
        <v>3</v>
      </c>
      <c r="F2079" s="7" t="s">
        <v>23</v>
      </c>
      <c r="G2079" s="7" t="s">
        <v>34</v>
      </c>
      <c r="H2079" s="7" t="s">
        <v>121</v>
      </c>
      <c r="I2079" s="3">
        <v>2</v>
      </c>
      <c r="J2079" s="5">
        <v>125.56</v>
      </c>
      <c r="K2079" s="6">
        <v>0.1</v>
      </c>
      <c r="L2079" s="5">
        <v>67.260000000000005</v>
      </c>
      <c r="M2079" s="5">
        <f>I2079*J2079*(1-K2079)</f>
        <v>226.00800000000001</v>
      </c>
      <c r="N2079" s="5">
        <f>I2079*L2079</f>
        <v>134.52000000000001</v>
      </c>
      <c r="O2079" s="5">
        <f>M2079-N2079</f>
        <v>91.488</v>
      </c>
      <c r="P2079" s="2">
        <f>IFERROR(O2079/M2079,0)</f>
        <v>0.40479983009450993</v>
      </c>
      <c r="Q2079" s="4">
        <f>YEAR(SalesDataTable[[#This Row],[Order Date]])</f>
        <v>2026</v>
      </c>
      <c r="R2079" s="2" t="str">
        <f>"Q"&amp;ROUNDUP(MONTH(SalesDataTable[[#This Row],[Order Date]])/3,0)</f>
        <v>Q4</v>
      </c>
      <c r="S2079" s="3">
        <f>MONTH(SalesDataTable[[#This Row],[Order Date]])</f>
        <v>10</v>
      </c>
      <c r="T2079" s="2" t="str">
        <f>TEXT(SalesDataTable[[#This Row],[Order Date]],"mmm")</f>
        <v>Oct</v>
      </c>
    </row>
    <row r="2080" spans="1:20" ht="15.75" x14ac:dyDescent="0.25">
      <c r="A2080" s="9" t="s">
        <v>681</v>
      </c>
      <c r="B2080" s="8">
        <v>46304</v>
      </c>
      <c r="C2080" s="7" t="s">
        <v>42</v>
      </c>
      <c r="D2080" s="7" t="s">
        <v>41</v>
      </c>
      <c r="E2080" s="7" t="s">
        <v>18</v>
      </c>
      <c r="F2080" s="7" t="s">
        <v>2</v>
      </c>
      <c r="G2080" s="7" t="s">
        <v>26</v>
      </c>
      <c r="H2080" s="7" t="s">
        <v>50</v>
      </c>
      <c r="I2080" s="3">
        <v>2</v>
      </c>
      <c r="J2080" s="5">
        <v>124.91</v>
      </c>
      <c r="K2080" s="6">
        <v>0</v>
      </c>
      <c r="L2080" s="5">
        <v>60.33</v>
      </c>
      <c r="M2080" s="5">
        <f>I2080*J2080*(1-K2080)</f>
        <v>249.82</v>
      </c>
      <c r="N2080" s="5">
        <f>I2080*L2080</f>
        <v>120.66</v>
      </c>
      <c r="O2080" s="5">
        <f>M2080-N2080</f>
        <v>129.16</v>
      </c>
      <c r="P2080" s="2">
        <f>IFERROR(O2080/M2080,0)</f>
        <v>0.51701224881914976</v>
      </c>
      <c r="Q2080" s="4">
        <f>YEAR(SalesDataTable[[#This Row],[Order Date]])</f>
        <v>2026</v>
      </c>
      <c r="R2080" s="2" t="str">
        <f>"Q"&amp;ROUNDUP(MONTH(SalesDataTable[[#This Row],[Order Date]])/3,0)</f>
        <v>Q4</v>
      </c>
      <c r="S2080" s="3">
        <f>MONTH(SalesDataTable[[#This Row],[Order Date]])</f>
        <v>10</v>
      </c>
      <c r="T2080" s="2" t="str">
        <f>TEXT(SalesDataTable[[#This Row],[Order Date]],"mmm")</f>
        <v>Oct</v>
      </c>
    </row>
    <row r="2081" spans="1:20" ht="15.75" x14ac:dyDescent="0.25">
      <c r="A2081" s="9" t="s">
        <v>680</v>
      </c>
      <c r="B2081" s="8">
        <v>46304</v>
      </c>
      <c r="C2081" s="7" t="s">
        <v>9</v>
      </c>
      <c r="D2081" s="7" t="s">
        <v>8</v>
      </c>
      <c r="E2081" s="7" t="s">
        <v>3</v>
      </c>
      <c r="F2081" s="7" t="s">
        <v>2</v>
      </c>
      <c r="G2081" s="7" t="s">
        <v>26</v>
      </c>
      <c r="H2081" s="7" t="s">
        <v>25</v>
      </c>
      <c r="I2081" s="3">
        <v>1</v>
      </c>
      <c r="J2081" s="5">
        <v>199.32</v>
      </c>
      <c r="K2081" s="6">
        <v>0</v>
      </c>
      <c r="L2081" s="5">
        <v>103.83</v>
      </c>
      <c r="M2081" s="5">
        <f>I2081*J2081*(1-K2081)</f>
        <v>199.32</v>
      </c>
      <c r="N2081" s="5">
        <f>I2081*L2081</f>
        <v>103.83</v>
      </c>
      <c r="O2081" s="5">
        <f>M2081-N2081</f>
        <v>95.49</v>
      </c>
      <c r="P2081" s="2">
        <f>IFERROR(O2081/M2081,0)</f>
        <v>0.4790788681517158</v>
      </c>
      <c r="Q2081" s="4">
        <f>YEAR(SalesDataTable[[#This Row],[Order Date]])</f>
        <v>2026</v>
      </c>
      <c r="R2081" s="2" t="str">
        <f>"Q"&amp;ROUNDUP(MONTH(SalesDataTable[[#This Row],[Order Date]])/3,0)</f>
        <v>Q4</v>
      </c>
      <c r="S2081" s="3">
        <f>MONTH(SalesDataTable[[#This Row],[Order Date]])</f>
        <v>10</v>
      </c>
      <c r="T2081" s="2" t="str">
        <f>TEXT(SalesDataTable[[#This Row],[Order Date]],"mmm")</f>
        <v>Oct</v>
      </c>
    </row>
    <row r="2082" spans="1:20" ht="15.75" x14ac:dyDescent="0.25">
      <c r="A2082" s="9" t="s">
        <v>679</v>
      </c>
      <c r="B2082" s="8">
        <v>46305</v>
      </c>
      <c r="C2082" s="7" t="s">
        <v>9</v>
      </c>
      <c r="D2082" s="7" t="s">
        <v>45</v>
      </c>
      <c r="E2082" s="7" t="s">
        <v>3</v>
      </c>
      <c r="F2082" s="7" t="s">
        <v>23</v>
      </c>
      <c r="G2082" s="7" t="s">
        <v>26</v>
      </c>
      <c r="H2082" s="7" t="s">
        <v>56</v>
      </c>
      <c r="I2082" s="3">
        <v>4</v>
      </c>
      <c r="J2082" s="5">
        <v>337.38</v>
      </c>
      <c r="K2082" s="6">
        <v>0.05</v>
      </c>
      <c r="L2082" s="5">
        <v>194.94</v>
      </c>
      <c r="M2082" s="5">
        <f>I2082*J2082*(1-K2082)</f>
        <v>1282.0439999999999</v>
      </c>
      <c r="N2082" s="5">
        <f>I2082*L2082</f>
        <v>779.76</v>
      </c>
      <c r="O2082" s="5">
        <f>M2082-N2082</f>
        <v>502.28399999999988</v>
      </c>
      <c r="P2082" s="2">
        <f>IFERROR(O2082/M2082,0)</f>
        <v>0.39178374533167343</v>
      </c>
      <c r="Q2082" s="4">
        <f>YEAR(SalesDataTable[[#This Row],[Order Date]])</f>
        <v>2026</v>
      </c>
      <c r="R2082" s="2" t="str">
        <f>"Q"&amp;ROUNDUP(MONTH(SalesDataTable[[#This Row],[Order Date]])/3,0)</f>
        <v>Q4</v>
      </c>
      <c r="S2082" s="3">
        <f>MONTH(SalesDataTable[[#This Row],[Order Date]])</f>
        <v>10</v>
      </c>
      <c r="T2082" s="2" t="str">
        <f>TEXT(SalesDataTable[[#This Row],[Order Date]],"mmm")</f>
        <v>Oct</v>
      </c>
    </row>
    <row r="2083" spans="1:20" ht="15.75" x14ac:dyDescent="0.25">
      <c r="A2083" s="9" t="s">
        <v>678</v>
      </c>
      <c r="B2083" s="8">
        <v>46305</v>
      </c>
      <c r="C2083" s="7" t="s">
        <v>5</v>
      </c>
      <c r="D2083" s="7" t="s">
        <v>66</v>
      </c>
      <c r="E2083" s="7" t="s">
        <v>3</v>
      </c>
      <c r="F2083" s="7" t="s">
        <v>12</v>
      </c>
      <c r="G2083" s="7" t="s">
        <v>26</v>
      </c>
      <c r="H2083" s="7" t="s">
        <v>65</v>
      </c>
      <c r="I2083" s="3">
        <v>3</v>
      </c>
      <c r="J2083" s="5">
        <v>82.18</v>
      </c>
      <c r="K2083" s="6">
        <v>0.1</v>
      </c>
      <c r="L2083" s="5">
        <v>39.82</v>
      </c>
      <c r="M2083" s="5">
        <f>I2083*J2083*(1-K2083)</f>
        <v>221.88600000000002</v>
      </c>
      <c r="N2083" s="5">
        <f>I2083*L2083</f>
        <v>119.46000000000001</v>
      </c>
      <c r="O2083" s="5">
        <f>M2083-N2083</f>
        <v>102.42600000000002</v>
      </c>
      <c r="P2083" s="2">
        <f>IFERROR(O2083/M2083,0)</f>
        <v>0.46161542413671885</v>
      </c>
      <c r="Q2083" s="4">
        <f>YEAR(SalesDataTable[[#This Row],[Order Date]])</f>
        <v>2026</v>
      </c>
      <c r="R2083" s="2" t="str">
        <f>"Q"&amp;ROUNDUP(MONTH(SalesDataTable[[#This Row],[Order Date]])/3,0)</f>
        <v>Q4</v>
      </c>
      <c r="S2083" s="3">
        <f>MONTH(SalesDataTable[[#This Row],[Order Date]])</f>
        <v>10</v>
      </c>
      <c r="T2083" s="2" t="str">
        <f>TEXT(SalesDataTable[[#This Row],[Order Date]],"mmm")</f>
        <v>Oct</v>
      </c>
    </row>
    <row r="2084" spans="1:20" ht="15.75" x14ac:dyDescent="0.25">
      <c r="A2084" s="9" t="s">
        <v>677</v>
      </c>
      <c r="B2084" s="8">
        <v>46305</v>
      </c>
      <c r="C2084" s="7" t="s">
        <v>42</v>
      </c>
      <c r="D2084" s="7" t="s">
        <v>41</v>
      </c>
      <c r="E2084" s="7" t="s">
        <v>60</v>
      </c>
      <c r="F2084" s="7" t="s">
        <v>2</v>
      </c>
      <c r="G2084" s="7" t="s">
        <v>22</v>
      </c>
      <c r="H2084" s="7" t="s">
        <v>21</v>
      </c>
      <c r="I2084" s="3">
        <v>15</v>
      </c>
      <c r="J2084" s="5">
        <v>70.25</v>
      </c>
      <c r="K2084" s="6">
        <v>0.1</v>
      </c>
      <c r="L2084" s="5">
        <v>32.19</v>
      </c>
      <c r="M2084" s="5">
        <f>I2084*J2084*(1-K2084)</f>
        <v>948.375</v>
      </c>
      <c r="N2084" s="5">
        <f>I2084*L2084</f>
        <v>482.84999999999997</v>
      </c>
      <c r="O2084" s="5">
        <f>M2084-N2084</f>
        <v>465.52500000000003</v>
      </c>
      <c r="P2084" s="2">
        <f>IFERROR(O2084/M2084,0)</f>
        <v>0.49086595492289448</v>
      </c>
      <c r="Q2084" s="4">
        <f>YEAR(SalesDataTable[[#This Row],[Order Date]])</f>
        <v>2026</v>
      </c>
      <c r="R2084" s="2" t="str">
        <f>"Q"&amp;ROUNDUP(MONTH(SalesDataTable[[#This Row],[Order Date]])/3,0)</f>
        <v>Q4</v>
      </c>
      <c r="S2084" s="3">
        <f>MONTH(SalesDataTable[[#This Row],[Order Date]])</f>
        <v>10</v>
      </c>
      <c r="T2084" s="2" t="str">
        <f>TEXT(SalesDataTable[[#This Row],[Order Date]],"mmm")</f>
        <v>Oct</v>
      </c>
    </row>
    <row r="2085" spans="1:20" ht="15.75" x14ac:dyDescent="0.25">
      <c r="A2085" s="9" t="s">
        <v>676</v>
      </c>
      <c r="B2085" s="8">
        <v>46305</v>
      </c>
      <c r="C2085" s="7" t="s">
        <v>15</v>
      </c>
      <c r="D2085" s="7" t="s">
        <v>14</v>
      </c>
      <c r="E2085" s="7" t="s">
        <v>13</v>
      </c>
      <c r="F2085" s="7" t="s">
        <v>2</v>
      </c>
      <c r="G2085" s="7" t="s">
        <v>29</v>
      </c>
      <c r="H2085" s="7" t="s">
        <v>28</v>
      </c>
      <c r="I2085" s="3">
        <v>2</v>
      </c>
      <c r="J2085" s="5">
        <v>35.36</v>
      </c>
      <c r="K2085" s="6">
        <v>0</v>
      </c>
      <c r="L2085" s="5">
        <v>13.49</v>
      </c>
      <c r="M2085" s="5">
        <f>I2085*J2085*(1-K2085)</f>
        <v>70.72</v>
      </c>
      <c r="N2085" s="5">
        <f>I2085*L2085</f>
        <v>26.98</v>
      </c>
      <c r="O2085" s="5">
        <f>M2085-N2085</f>
        <v>43.739999999999995</v>
      </c>
      <c r="P2085" s="2">
        <f>IFERROR(O2085/M2085,0)</f>
        <v>0.61849547511312208</v>
      </c>
      <c r="Q2085" s="4">
        <f>YEAR(SalesDataTable[[#This Row],[Order Date]])</f>
        <v>2026</v>
      </c>
      <c r="R2085" s="2" t="str">
        <f>"Q"&amp;ROUNDUP(MONTH(SalesDataTable[[#This Row],[Order Date]])/3,0)</f>
        <v>Q4</v>
      </c>
      <c r="S2085" s="3">
        <f>MONTH(SalesDataTable[[#This Row],[Order Date]])</f>
        <v>10</v>
      </c>
      <c r="T2085" s="2" t="str">
        <f>TEXT(SalesDataTable[[#This Row],[Order Date]],"mmm")</f>
        <v>Oct</v>
      </c>
    </row>
    <row r="2086" spans="1:20" ht="15.75" x14ac:dyDescent="0.25">
      <c r="A2086" s="9" t="s">
        <v>675</v>
      </c>
      <c r="B2086" s="8">
        <v>46305</v>
      </c>
      <c r="C2086" s="7" t="s">
        <v>5</v>
      </c>
      <c r="D2086" s="7" t="s">
        <v>69</v>
      </c>
      <c r="E2086" s="7" t="s">
        <v>13</v>
      </c>
      <c r="F2086" s="7" t="s">
        <v>2</v>
      </c>
      <c r="G2086" s="7" t="s">
        <v>29</v>
      </c>
      <c r="H2086" s="7" t="s">
        <v>39</v>
      </c>
      <c r="I2086" s="3">
        <v>1</v>
      </c>
      <c r="J2086" s="5">
        <v>46.01</v>
      </c>
      <c r="K2086" s="6">
        <v>0</v>
      </c>
      <c r="L2086" s="5">
        <v>18.239999999999998</v>
      </c>
      <c r="M2086" s="5">
        <f>I2086*J2086*(1-K2086)</f>
        <v>46.01</v>
      </c>
      <c r="N2086" s="5">
        <f>I2086*L2086</f>
        <v>18.239999999999998</v>
      </c>
      <c r="O2086" s="5">
        <f>M2086-N2086</f>
        <v>27.77</v>
      </c>
      <c r="P2086" s="2">
        <f>IFERROR(O2086/M2086,0)</f>
        <v>0.6035644425124973</v>
      </c>
      <c r="Q2086" s="4">
        <f>YEAR(SalesDataTable[[#This Row],[Order Date]])</f>
        <v>2026</v>
      </c>
      <c r="R2086" s="2" t="str">
        <f>"Q"&amp;ROUNDUP(MONTH(SalesDataTable[[#This Row],[Order Date]])/3,0)</f>
        <v>Q4</v>
      </c>
      <c r="S2086" s="3">
        <f>MONTH(SalesDataTable[[#This Row],[Order Date]])</f>
        <v>10</v>
      </c>
      <c r="T2086" s="2" t="str">
        <f>TEXT(SalesDataTable[[#This Row],[Order Date]],"mmm")</f>
        <v>Oct</v>
      </c>
    </row>
    <row r="2087" spans="1:20" ht="15.75" x14ac:dyDescent="0.25">
      <c r="A2087" s="9" t="s">
        <v>674</v>
      </c>
      <c r="B2087" s="8">
        <v>46306</v>
      </c>
      <c r="C2087" s="7" t="s">
        <v>42</v>
      </c>
      <c r="D2087" s="7" t="s">
        <v>119</v>
      </c>
      <c r="E2087" s="7" t="s">
        <v>3</v>
      </c>
      <c r="F2087" s="7" t="s">
        <v>23</v>
      </c>
      <c r="G2087" s="7" t="s">
        <v>22</v>
      </c>
      <c r="H2087" s="7" t="s">
        <v>44</v>
      </c>
      <c r="I2087" s="3">
        <v>1</v>
      </c>
      <c r="J2087" s="5">
        <v>89.88</v>
      </c>
      <c r="K2087" s="6">
        <v>0</v>
      </c>
      <c r="L2087" s="5">
        <v>46.15</v>
      </c>
      <c r="M2087" s="5">
        <f>I2087*J2087*(1-K2087)</f>
        <v>89.88</v>
      </c>
      <c r="N2087" s="5">
        <f>I2087*L2087</f>
        <v>46.15</v>
      </c>
      <c r="O2087" s="5">
        <f>M2087-N2087</f>
        <v>43.73</v>
      </c>
      <c r="P2087" s="2">
        <f>IFERROR(O2087/M2087,0)</f>
        <v>0.48653760569648419</v>
      </c>
      <c r="Q2087" s="4">
        <f>YEAR(SalesDataTable[[#This Row],[Order Date]])</f>
        <v>2026</v>
      </c>
      <c r="R2087" s="2" t="str">
        <f>"Q"&amp;ROUNDUP(MONTH(SalesDataTable[[#This Row],[Order Date]])/3,0)</f>
        <v>Q4</v>
      </c>
      <c r="S2087" s="3">
        <f>MONTH(SalesDataTable[[#This Row],[Order Date]])</f>
        <v>10</v>
      </c>
      <c r="T2087" s="2" t="str">
        <f>TEXT(SalesDataTable[[#This Row],[Order Date]],"mmm")</f>
        <v>Oct</v>
      </c>
    </row>
    <row r="2088" spans="1:20" ht="15.75" x14ac:dyDescent="0.25">
      <c r="A2088" s="9" t="s">
        <v>673</v>
      </c>
      <c r="B2088" s="8">
        <v>46306</v>
      </c>
      <c r="C2088" s="7" t="s">
        <v>9</v>
      </c>
      <c r="D2088" s="7" t="s">
        <v>8</v>
      </c>
      <c r="E2088" s="7" t="s">
        <v>3</v>
      </c>
      <c r="F2088" s="7" t="s">
        <v>2</v>
      </c>
      <c r="G2088" s="7" t="s">
        <v>34</v>
      </c>
      <c r="H2088" s="7" t="s">
        <v>83</v>
      </c>
      <c r="I2088" s="3">
        <v>1</v>
      </c>
      <c r="J2088" s="5">
        <v>41.33</v>
      </c>
      <c r="K2088" s="6">
        <v>0</v>
      </c>
      <c r="L2088" s="5">
        <v>14.47</v>
      </c>
      <c r="M2088" s="5">
        <f>I2088*J2088*(1-K2088)</f>
        <v>41.33</v>
      </c>
      <c r="N2088" s="5">
        <f>I2088*L2088</f>
        <v>14.47</v>
      </c>
      <c r="O2088" s="5">
        <f>M2088-N2088</f>
        <v>26.86</v>
      </c>
      <c r="P2088" s="2">
        <f>IFERROR(O2088/M2088,0)</f>
        <v>0.6498911202516332</v>
      </c>
      <c r="Q2088" s="4">
        <f>YEAR(SalesDataTable[[#This Row],[Order Date]])</f>
        <v>2026</v>
      </c>
      <c r="R2088" s="2" t="str">
        <f>"Q"&amp;ROUNDUP(MONTH(SalesDataTable[[#This Row],[Order Date]])/3,0)</f>
        <v>Q4</v>
      </c>
      <c r="S2088" s="3">
        <f>MONTH(SalesDataTable[[#This Row],[Order Date]])</f>
        <v>10</v>
      </c>
      <c r="T2088" s="2" t="str">
        <f>TEXT(SalesDataTable[[#This Row],[Order Date]],"mmm")</f>
        <v>Oct</v>
      </c>
    </row>
    <row r="2089" spans="1:20" ht="15.75" x14ac:dyDescent="0.25">
      <c r="A2089" s="9" t="s">
        <v>672</v>
      </c>
      <c r="B2089" s="8">
        <v>46306</v>
      </c>
      <c r="C2089" s="7" t="s">
        <v>5</v>
      </c>
      <c r="D2089" s="7" t="s">
        <v>69</v>
      </c>
      <c r="E2089" s="7" t="s">
        <v>60</v>
      </c>
      <c r="F2089" s="7" t="s">
        <v>12</v>
      </c>
      <c r="G2089" s="7" t="s">
        <v>1</v>
      </c>
      <c r="H2089" s="7" t="s">
        <v>17</v>
      </c>
      <c r="I2089" s="3">
        <v>15</v>
      </c>
      <c r="J2089" s="5">
        <v>40.78</v>
      </c>
      <c r="K2089" s="6">
        <v>0.15</v>
      </c>
      <c r="L2089" s="5">
        <v>17.07</v>
      </c>
      <c r="M2089" s="5">
        <f>I2089*J2089*(1-K2089)</f>
        <v>519.94500000000005</v>
      </c>
      <c r="N2089" s="5">
        <f>I2089*L2089</f>
        <v>256.05</v>
      </c>
      <c r="O2089" s="5">
        <f>M2089-N2089</f>
        <v>263.89500000000004</v>
      </c>
      <c r="P2089" s="2">
        <f>IFERROR(O2089/M2089,0)</f>
        <v>0.5075440671609498</v>
      </c>
      <c r="Q2089" s="4">
        <f>YEAR(SalesDataTable[[#This Row],[Order Date]])</f>
        <v>2026</v>
      </c>
      <c r="R2089" s="2" t="str">
        <f>"Q"&amp;ROUNDUP(MONTH(SalesDataTable[[#This Row],[Order Date]])/3,0)</f>
        <v>Q4</v>
      </c>
      <c r="S2089" s="3">
        <f>MONTH(SalesDataTable[[#This Row],[Order Date]])</f>
        <v>10</v>
      </c>
      <c r="T2089" s="2" t="str">
        <f>TEXT(SalesDataTable[[#This Row],[Order Date]],"mmm")</f>
        <v>Oct</v>
      </c>
    </row>
    <row r="2090" spans="1:20" ht="15.75" x14ac:dyDescent="0.25">
      <c r="A2090" s="9" t="s">
        <v>671</v>
      </c>
      <c r="B2090" s="8">
        <v>46307</v>
      </c>
      <c r="C2090" s="7" t="s">
        <v>15</v>
      </c>
      <c r="D2090" s="7" t="s">
        <v>14</v>
      </c>
      <c r="E2090" s="7" t="s">
        <v>3</v>
      </c>
      <c r="F2090" s="7" t="s">
        <v>12</v>
      </c>
      <c r="G2090" s="7" t="s">
        <v>29</v>
      </c>
      <c r="H2090" s="7" t="s">
        <v>88</v>
      </c>
      <c r="I2090" s="3">
        <v>1</v>
      </c>
      <c r="J2090" s="5">
        <v>163.87</v>
      </c>
      <c r="K2090" s="6">
        <v>0</v>
      </c>
      <c r="L2090" s="5">
        <v>85.76</v>
      </c>
      <c r="M2090" s="5">
        <f>I2090*J2090*(1-K2090)</f>
        <v>163.87</v>
      </c>
      <c r="N2090" s="5">
        <f>I2090*L2090</f>
        <v>85.76</v>
      </c>
      <c r="O2090" s="5">
        <f>M2090-N2090</f>
        <v>78.11</v>
      </c>
      <c r="P2090" s="2">
        <f>IFERROR(O2090/M2090,0)</f>
        <v>0.47665832672240188</v>
      </c>
      <c r="Q2090" s="4">
        <f>YEAR(SalesDataTable[[#This Row],[Order Date]])</f>
        <v>2026</v>
      </c>
      <c r="R2090" s="2" t="str">
        <f>"Q"&amp;ROUNDUP(MONTH(SalesDataTable[[#This Row],[Order Date]])/3,0)</f>
        <v>Q4</v>
      </c>
      <c r="S2090" s="3">
        <f>MONTH(SalesDataTable[[#This Row],[Order Date]])</f>
        <v>10</v>
      </c>
      <c r="T2090" s="2" t="str">
        <f>TEXT(SalesDataTable[[#This Row],[Order Date]],"mmm")</f>
        <v>Oct</v>
      </c>
    </row>
    <row r="2091" spans="1:20" ht="15.75" x14ac:dyDescent="0.25">
      <c r="A2091" s="9" t="s">
        <v>670</v>
      </c>
      <c r="B2091" s="8">
        <v>46307</v>
      </c>
      <c r="C2091" s="7" t="s">
        <v>5</v>
      </c>
      <c r="D2091" s="7" t="s">
        <v>114</v>
      </c>
      <c r="E2091" s="7" t="s">
        <v>3</v>
      </c>
      <c r="F2091" s="7" t="s">
        <v>2</v>
      </c>
      <c r="G2091" s="7" t="s">
        <v>34</v>
      </c>
      <c r="H2091" s="7" t="s">
        <v>74</v>
      </c>
      <c r="I2091" s="3">
        <v>1</v>
      </c>
      <c r="J2091" s="5">
        <v>35.39</v>
      </c>
      <c r="K2091" s="6">
        <v>0.05</v>
      </c>
      <c r="L2091" s="5">
        <v>13.68</v>
      </c>
      <c r="M2091" s="5">
        <f>I2091*J2091*(1-K2091)</f>
        <v>33.6205</v>
      </c>
      <c r="N2091" s="5">
        <f>I2091*L2091</f>
        <v>13.68</v>
      </c>
      <c r="O2091" s="5">
        <f>M2091-N2091</f>
        <v>19.9405</v>
      </c>
      <c r="P2091" s="2">
        <f>IFERROR(O2091/M2091,0)</f>
        <v>0.59310539700480358</v>
      </c>
      <c r="Q2091" s="4">
        <f>YEAR(SalesDataTable[[#This Row],[Order Date]])</f>
        <v>2026</v>
      </c>
      <c r="R2091" s="2" t="str">
        <f>"Q"&amp;ROUNDUP(MONTH(SalesDataTable[[#This Row],[Order Date]])/3,0)</f>
        <v>Q4</v>
      </c>
      <c r="S2091" s="3">
        <f>MONTH(SalesDataTable[[#This Row],[Order Date]])</f>
        <v>10</v>
      </c>
      <c r="T2091" s="2" t="str">
        <f>TEXT(SalesDataTable[[#This Row],[Order Date]],"mmm")</f>
        <v>Oct</v>
      </c>
    </row>
    <row r="2092" spans="1:20" ht="15.75" x14ac:dyDescent="0.25">
      <c r="A2092" s="9" t="s">
        <v>669</v>
      </c>
      <c r="B2092" s="8">
        <v>46307</v>
      </c>
      <c r="C2092" s="7" t="s">
        <v>5</v>
      </c>
      <c r="D2092" s="7" t="s">
        <v>114</v>
      </c>
      <c r="E2092" s="7" t="s">
        <v>3</v>
      </c>
      <c r="F2092" s="7" t="s">
        <v>12</v>
      </c>
      <c r="G2092" s="7" t="s">
        <v>26</v>
      </c>
      <c r="H2092" s="7" t="s">
        <v>65</v>
      </c>
      <c r="I2092" s="3">
        <v>2</v>
      </c>
      <c r="J2092" s="5">
        <v>80.2</v>
      </c>
      <c r="K2092" s="6">
        <v>0</v>
      </c>
      <c r="L2092" s="5">
        <v>39.590000000000003</v>
      </c>
      <c r="M2092" s="5">
        <f>I2092*J2092*(1-K2092)</f>
        <v>160.4</v>
      </c>
      <c r="N2092" s="5">
        <f>I2092*L2092</f>
        <v>79.180000000000007</v>
      </c>
      <c r="O2092" s="5">
        <f>M2092-N2092</f>
        <v>81.22</v>
      </c>
      <c r="P2092" s="2">
        <f>IFERROR(O2092/M2092,0)</f>
        <v>0.50635910224438896</v>
      </c>
      <c r="Q2092" s="4">
        <f>YEAR(SalesDataTable[[#This Row],[Order Date]])</f>
        <v>2026</v>
      </c>
      <c r="R2092" s="2" t="str">
        <f>"Q"&amp;ROUNDUP(MONTH(SalesDataTable[[#This Row],[Order Date]])/3,0)</f>
        <v>Q4</v>
      </c>
      <c r="S2092" s="3">
        <f>MONTH(SalesDataTable[[#This Row],[Order Date]])</f>
        <v>10</v>
      </c>
      <c r="T2092" s="2" t="str">
        <f>TEXT(SalesDataTable[[#This Row],[Order Date]],"mmm")</f>
        <v>Oct</v>
      </c>
    </row>
    <row r="2093" spans="1:20" ht="15.75" x14ac:dyDescent="0.25">
      <c r="A2093" s="9" t="s">
        <v>668</v>
      </c>
      <c r="B2093" s="8">
        <v>46307</v>
      </c>
      <c r="C2093" s="7" t="s">
        <v>5</v>
      </c>
      <c r="D2093" s="7" t="s">
        <v>66</v>
      </c>
      <c r="E2093" s="7" t="s">
        <v>3</v>
      </c>
      <c r="F2093" s="7" t="s">
        <v>12</v>
      </c>
      <c r="G2093" s="7" t="s">
        <v>1</v>
      </c>
      <c r="H2093" s="7" t="s">
        <v>17</v>
      </c>
      <c r="I2093" s="3">
        <v>3</v>
      </c>
      <c r="J2093" s="5">
        <v>41.09</v>
      </c>
      <c r="K2093" s="6">
        <v>0</v>
      </c>
      <c r="L2093" s="5">
        <v>17.18</v>
      </c>
      <c r="M2093" s="5">
        <f>I2093*J2093*(1-K2093)</f>
        <v>123.27000000000001</v>
      </c>
      <c r="N2093" s="5">
        <f>I2093*L2093</f>
        <v>51.54</v>
      </c>
      <c r="O2093" s="5">
        <f>M2093-N2093</f>
        <v>71.730000000000018</v>
      </c>
      <c r="P2093" s="2">
        <f>IFERROR(O2093/M2093,0)</f>
        <v>0.58189340472134354</v>
      </c>
      <c r="Q2093" s="4">
        <f>YEAR(SalesDataTable[[#This Row],[Order Date]])</f>
        <v>2026</v>
      </c>
      <c r="R2093" s="2" t="str">
        <f>"Q"&amp;ROUNDUP(MONTH(SalesDataTable[[#This Row],[Order Date]])/3,0)</f>
        <v>Q4</v>
      </c>
      <c r="S2093" s="3">
        <f>MONTH(SalesDataTable[[#This Row],[Order Date]])</f>
        <v>10</v>
      </c>
      <c r="T2093" s="2" t="str">
        <f>TEXT(SalesDataTable[[#This Row],[Order Date]],"mmm")</f>
        <v>Oct</v>
      </c>
    </row>
    <row r="2094" spans="1:20" ht="15.75" x14ac:dyDescent="0.25">
      <c r="A2094" s="9" t="s">
        <v>667</v>
      </c>
      <c r="B2094" s="8">
        <v>46308</v>
      </c>
      <c r="C2094" s="7" t="s">
        <v>9</v>
      </c>
      <c r="D2094" s="7" t="s">
        <v>8</v>
      </c>
      <c r="E2094" s="7" t="s">
        <v>60</v>
      </c>
      <c r="F2094" s="7" t="s">
        <v>12</v>
      </c>
      <c r="G2094" s="7" t="s">
        <v>29</v>
      </c>
      <c r="H2094" s="7" t="s">
        <v>28</v>
      </c>
      <c r="I2094" s="3">
        <v>5</v>
      </c>
      <c r="J2094" s="5">
        <v>36.97</v>
      </c>
      <c r="K2094" s="6">
        <v>0.15</v>
      </c>
      <c r="L2094" s="5">
        <v>13.93</v>
      </c>
      <c r="M2094" s="5">
        <f>I2094*J2094*(1-K2094)</f>
        <v>157.1225</v>
      </c>
      <c r="N2094" s="5">
        <f>I2094*L2094</f>
        <v>69.650000000000006</v>
      </c>
      <c r="O2094" s="5">
        <f>M2094-N2094</f>
        <v>87.472499999999997</v>
      </c>
      <c r="P2094" s="2">
        <f>IFERROR(O2094/M2094,0)</f>
        <v>0.55671530175500006</v>
      </c>
      <c r="Q2094" s="4">
        <f>YEAR(SalesDataTable[[#This Row],[Order Date]])</f>
        <v>2026</v>
      </c>
      <c r="R2094" s="2" t="str">
        <f>"Q"&amp;ROUNDUP(MONTH(SalesDataTable[[#This Row],[Order Date]])/3,0)</f>
        <v>Q4</v>
      </c>
      <c r="S2094" s="3">
        <f>MONTH(SalesDataTable[[#This Row],[Order Date]])</f>
        <v>10</v>
      </c>
      <c r="T2094" s="2" t="str">
        <f>TEXT(SalesDataTable[[#This Row],[Order Date]],"mmm")</f>
        <v>Oct</v>
      </c>
    </row>
    <row r="2095" spans="1:20" ht="15.75" x14ac:dyDescent="0.25">
      <c r="A2095" s="9" t="s">
        <v>666</v>
      </c>
      <c r="B2095" s="8">
        <v>46308</v>
      </c>
      <c r="C2095" s="7" t="s">
        <v>5</v>
      </c>
      <c r="D2095" s="7" t="s">
        <v>69</v>
      </c>
      <c r="E2095" s="7" t="s">
        <v>13</v>
      </c>
      <c r="F2095" s="7" t="s">
        <v>2</v>
      </c>
      <c r="G2095" s="7" t="s">
        <v>29</v>
      </c>
      <c r="H2095" s="7" t="s">
        <v>28</v>
      </c>
      <c r="I2095" s="3">
        <v>4</v>
      </c>
      <c r="J2095" s="5">
        <v>35.880000000000003</v>
      </c>
      <c r="K2095" s="6">
        <v>0.05</v>
      </c>
      <c r="L2095" s="5">
        <v>13.45</v>
      </c>
      <c r="M2095" s="5">
        <f>I2095*J2095*(1-K2095)</f>
        <v>136.34399999999999</v>
      </c>
      <c r="N2095" s="5">
        <f>I2095*L2095</f>
        <v>53.8</v>
      </c>
      <c r="O2095" s="5">
        <f>M2095-N2095</f>
        <v>82.543999999999997</v>
      </c>
      <c r="P2095" s="2">
        <f>IFERROR(O2095/M2095,0)</f>
        <v>0.60540984568444522</v>
      </c>
      <c r="Q2095" s="4">
        <f>YEAR(SalesDataTable[[#This Row],[Order Date]])</f>
        <v>2026</v>
      </c>
      <c r="R2095" s="2" t="str">
        <f>"Q"&amp;ROUNDUP(MONTH(SalesDataTable[[#This Row],[Order Date]])/3,0)</f>
        <v>Q4</v>
      </c>
      <c r="S2095" s="3">
        <f>MONTH(SalesDataTable[[#This Row],[Order Date]])</f>
        <v>10</v>
      </c>
      <c r="T2095" s="2" t="str">
        <f>TEXT(SalesDataTable[[#This Row],[Order Date]],"mmm")</f>
        <v>Oct</v>
      </c>
    </row>
    <row r="2096" spans="1:20" ht="15.75" x14ac:dyDescent="0.25">
      <c r="A2096" s="9" t="s">
        <v>665</v>
      </c>
      <c r="B2096" s="8">
        <v>46308</v>
      </c>
      <c r="C2096" s="7" t="s">
        <v>9</v>
      </c>
      <c r="D2096" s="7" t="s">
        <v>45</v>
      </c>
      <c r="E2096" s="7" t="s">
        <v>3</v>
      </c>
      <c r="F2096" s="7" t="s">
        <v>23</v>
      </c>
      <c r="G2096" s="7" t="s">
        <v>1</v>
      </c>
      <c r="H2096" s="7" t="s">
        <v>17</v>
      </c>
      <c r="I2096" s="3">
        <v>3</v>
      </c>
      <c r="J2096" s="5">
        <v>40.42</v>
      </c>
      <c r="K2096" s="6">
        <v>0</v>
      </c>
      <c r="L2096" s="5">
        <v>16.79</v>
      </c>
      <c r="M2096" s="5">
        <f>I2096*J2096*(1-K2096)</f>
        <v>121.26</v>
      </c>
      <c r="N2096" s="5">
        <f>I2096*L2096</f>
        <v>50.37</v>
      </c>
      <c r="O2096" s="5">
        <f>M2096-N2096</f>
        <v>70.890000000000015</v>
      </c>
      <c r="P2096" s="2">
        <f>IFERROR(O2096/M2096,0)</f>
        <v>0.58461157842652167</v>
      </c>
      <c r="Q2096" s="4">
        <f>YEAR(SalesDataTable[[#This Row],[Order Date]])</f>
        <v>2026</v>
      </c>
      <c r="R2096" s="2" t="str">
        <f>"Q"&amp;ROUNDUP(MONTH(SalesDataTable[[#This Row],[Order Date]])/3,0)</f>
        <v>Q4</v>
      </c>
      <c r="S2096" s="3">
        <f>MONTH(SalesDataTable[[#This Row],[Order Date]])</f>
        <v>10</v>
      </c>
      <c r="T2096" s="2" t="str">
        <f>TEXT(SalesDataTable[[#This Row],[Order Date]],"mmm")</f>
        <v>Oct</v>
      </c>
    </row>
    <row r="2097" spans="1:20" ht="15.75" x14ac:dyDescent="0.25">
      <c r="A2097" s="9" t="s">
        <v>664</v>
      </c>
      <c r="B2097" s="8">
        <v>46308</v>
      </c>
      <c r="C2097" s="7" t="s">
        <v>15</v>
      </c>
      <c r="D2097" s="7" t="s">
        <v>61</v>
      </c>
      <c r="E2097" s="7" t="s">
        <v>13</v>
      </c>
      <c r="F2097" s="7" t="s">
        <v>23</v>
      </c>
      <c r="G2097" s="7" t="s">
        <v>1</v>
      </c>
      <c r="H2097" s="7" t="s">
        <v>0</v>
      </c>
      <c r="I2097" s="3">
        <v>1</v>
      </c>
      <c r="J2097" s="5">
        <v>50.34</v>
      </c>
      <c r="K2097" s="6">
        <v>0.15</v>
      </c>
      <c r="L2097" s="5">
        <v>22.56</v>
      </c>
      <c r="M2097" s="5">
        <f>I2097*J2097*(1-K2097)</f>
        <v>42.789000000000001</v>
      </c>
      <c r="N2097" s="5">
        <f>I2097*L2097</f>
        <v>22.56</v>
      </c>
      <c r="O2097" s="5">
        <f>M2097-N2097</f>
        <v>20.229000000000003</v>
      </c>
      <c r="P2097" s="2">
        <f>IFERROR(O2097/M2097,0)</f>
        <v>0.47276169108883132</v>
      </c>
      <c r="Q2097" s="4">
        <f>YEAR(SalesDataTable[[#This Row],[Order Date]])</f>
        <v>2026</v>
      </c>
      <c r="R2097" s="2" t="str">
        <f>"Q"&amp;ROUNDUP(MONTH(SalesDataTable[[#This Row],[Order Date]])/3,0)</f>
        <v>Q4</v>
      </c>
      <c r="S2097" s="3">
        <f>MONTH(SalesDataTable[[#This Row],[Order Date]])</f>
        <v>10</v>
      </c>
      <c r="T2097" s="2" t="str">
        <f>TEXT(SalesDataTable[[#This Row],[Order Date]],"mmm")</f>
        <v>Oct</v>
      </c>
    </row>
    <row r="2098" spans="1:20" ht="15.75" x14ac:dyDescent="0.25">
      <c r="A2098" s="9" t="s">
        <v>663</v>
      </c>
      <c r="B2098" s="8">
        <v>46308</v>
      </c>
      <c r="C2098" s="7" t="s">
        <v>42</v>
      </c>
      <c r="D2098" s="7" t="s">
        <v>41</v>
      </c>
      <c r="E2098" s="7" t="s">
        <v>13</v>
      </c>
      <c r="F2098" s="7" t="s">
        <v>2</v>
      </c>
      <c r="G2098" s="7" t="s">
        <v>29</v>
      </c>
      <c r="H2098" s="7" t="s">
        <v>28</v>
      </c>
      <c r="I2098" s="3">
        <v>3</v>
      </c>
      <c r="J2098" s="5">
        <v>36.049999999999997</v>
      </c>
      <c r="K2098" s="6">
        <v>0.1</v>
      </c>
      <c r="L2098" s="5">
        <v>13.87</v>
      </c>
      <c r="M2098" s="5">
        <f>I2098*J2098*(1-K2098)</f>
        <v>97.334999999999994</v>
      </c>
      <c r="N2098" s="5">
        <f>I2098*L2098</f>
        <v>41.61</v>
      </c>
      <c r="O2098" s="5">
        <f>M2098-N2098</f>
        <v>55.724999999999994</v>
      </c>
      <c r="P2098" s="2">
        <f>IFERROR(O2098/M2098,0)</f>
        <v>0.57250732008013561</v>
      </c>
      <c r="Q2098" s="4">
        <f>YEAR(SalesDataTable[[#This Row],[Order Date]])</f>
        <v>2026</v>
      </c>
      <c r="R2098" s="2" t="str">
        <f>"Q"&amp;ROUNDUP(MONTH(SalesDataTable[[#This Row],[Order Date]])/3,0)</f>
        <v>Q4</v>
      </c>
      <c r="S2098" s="3">
        <f>MONTH(SalesDataTable[[#This Row],[Order Date]])</f>
        <v>10</v>
      </c>
      <c r="T2098" s="2" t="str">
        <f>TEXT(SalesDataTable[[#This Row],[Order Date]],"mmm")</f>
        <v>Oct</v>
      </c>
    </row>
    <row r="2099" spans="1:20" ht="15.75" x14ac:dyDescent="0.25">
      <c r="A2099" s="9" t="s">
        <v>662</v>
      </c>
      <c r="B2099" s="8">
        <v>46308</v>
      </c>
      <c r="C2099" s="7" t="s">
        <v>5</v>
      </c>
      <c r="D2099" s="7" t="s">
        <v>66</v>
      </c>
      <c r="E2099" s="7" t="s">
        <v>60</v>
      </c>
      <c r="F2099" s="7" t="s">
        <v>23</v>
      </c>
      <c r="G2099" s="7" t="s">
        <v>1</v>
      </c>
      <c r="H2099" s="7" t="s">
        <v>17</v>
      </c>
      <c r="I2099" s="3">
        <v>15</v>
      </c>
      <c r="J2099" s="5">
        <v>40</v>
      </c>
      <c r="K2099" s="6">
        <v>0.1</v>
      </c>
      <c r="L2099" s="5">
        <v>16.420000000000002</v>
      </c>
      <c r="M2099" s="5">
        <f>I2099*J2099*(1-K2099)</f>
        <v>540</v>
      </c>
      <c r="N2099" s="5">
        <f>I2099*L2099</f>
        <v>246.3</v>
      </c>
      <c r="O2099" s="5">
        <f>M2099-N2099</f>
        <v>293.7</v>
      </c>
      <c r="P2099" s="2">
        <f>IFERROR(O2099/M2099,0)</f>
        <v>0.54388888888888887</v>
      </c>
      <c r="Q2099" s="4">
        <f>YEAR(SalesDataTable[[#This Row],[Order Date]])</f>
        <v>2026</v>
      </c>
      <c r="R2099" s="2" t="str">
        <f>"Q"&amp;ROUNDUP(MONTH(SalesDataTable[[#This Row],[Order Date]])/3,0)</f>
        <v>Q4</v>
      </c>
      <c r="S2099" s="3">
        <f>MONTH(SalesDataTable[[#This Row],[Order Date]])</f>
        <v>10</v>
      </c>
      <c r="T2099" s="2" t="str">
        <f>TEXT(SalesDataTable[[#This Row],[Order Date]],"mmm")</f>
        <v>Oct</v>
      </c>
    </row>
    <row r="2100" spans="1:20" ht="15.75" x14ac:dyDescent="0.25">
      <c r="A2100" s="9" t="s">
        <v>661</v>
      </c>
      <c r="B2100" s="8">
        <v>46308</v>
      </c>
      <c r="C2100" s="7" t="s">
        <v>15</v>
      </c>
      <c r="D2100" s="7" t="s">
        <v>14</v>
      </c>
      <c r="E2100" s="7" t="s">
        <v>13</v>
      </c>
      <c r="F2100" s="7" t="s">
        <v>23</v>
      </c>
      <c r="G2100" s="7" t="s">
        <v>22</v>
      </c>
      <c r="H2100" s="7" t="s">
        <v>92</v>
      </c>
      <c r="I2100" s="3">
        <v>1</v>
      </c>
      <c r="J2100" s="5">
        <v>151.68</v>
      </c>
      <c r="K2100" s="6">
        <v>0.05</v>
      </c>
      <c r="L2100" s="5">
        <v>78.98</v>
      </c>
      <c r="M2100" s="5">
        <f>I2100*J2100*(1-K2100)</f>
        <v>144.096</v>
      </c>
      <c r="N2100" s="5">
        <f>I2100*L2100</f>
        <v>78.98</v>
      </c>
      <c r="O2100" s="5">
        <f>M2100-N2100</f>
        <v>65.116</v>
      </c>
      <c r="P2100" s="2">
        <f>IFERROR(O2100/M2100,0)</f>
        <v>0.45189318232289583</v>
      </c>
      <c r="Q2100" s="4">
        <f>YEAR(SalesDataTable[[#This Row],[Order Date]])</f>
        <v>2026</v>
      </c>
      <c r="R2100" s="2" t="str">
        <f>"Q"&amp;ROUNDUP(MONTH(SalesDataTable[[#This Row],[Order Date]])/3,0)</f>
        <v>Q4</v>
      </c>
      <c r="S2100" s="3">
        <f>MONTH(SalesDataTable[[#This Row],[Order Date]])</f>
        <v>10</v>
      </c>
      <c r="T2100" s="2" t="str">
        <f>TEXT(SalesDataTable[[#This Row],[Order Date]],"mmm")</f>
        <v>Oct</v>
      </c>
    </row>
    <row r="2101" spans="1:20" ht="15.75" x14ac:dyDescent="0.25">
      <c r="A2101" s="9" t="s">
        <v>660</v>
      </c>
      <c r="B2101" s="8">
        <v>46308</v>
      </c>
      <c r="C2101" s="7" t="s">
        <v>9</v>
      </c>
      <c r="D2101" s="7" t="s">
        <v>47</v>
      </c>
      <c r="E2101" s="7" t="s">
        <v>3</v>
      </c>
      <c r="F2101" s="7" t="s">
        <v>12</v>
      </c>
      <c r="G2101" s="7" t="s">
        <v>34</v>
      </c>
      <c r="H2101" s="7" t="s">
        <v>74</v>
      </c>
      <c r="I2101" s="3">
        <v>1</v>
      </c>
      <c r="J2101" s="5">
        <v>36.53</v>
      </c>
      <c r="K2101" s="6">
        <v>0</v>
      </c>
      <c r="L2101" s="5">
        <v>14.01</v>
      </c>
      <c r="M2101" s="5">
        <f>I2101*J2101*(1-K2101)</f>
        <v>36.53</v>
      </c>
      <c r="N2101" s="5">
        <f>I2101*L2101</f>
        <v>14.01</v>
      </c>
      <c r="O2101" s="5">
        <f>M2101-N2101</f>
        <v>22.520000000000003</v>
      </c>
      <c r="P2101" s="2">
        <f>IFERROR(O2101/M2101,0)</f>
        <v>0.61647960580344929</v>
      </c>
      <c r="Q2101" s="4">
        <f>YEAR(SalesDataTable[[#This Row],[Order Date]])</f>
        <v>2026</v>
      </c>
      <c r="R2101" s="2" t="str">
        <f>"Q"&amp;ROUNDUP(MONTH(SalesDataTable[[#This Row],[Order Date]])/3,0)</f>
        <v>Q4</v>
      </c>
      <c r="S2101" s="3">
        <f>MONTH(SalesDataTable[[#This Row],[Order Date]])</f>
        <v>10</v>
      </c>
      <c r="T2101" s="2" t="str">
        <f>TEXT(SalesDataTable[[#This Row],[Order Date]],"mmm")</f>
        <v>Oct</v>
      </c>
    </row>
    <row r="2102" spans="1:20" ht="15.75" x14ac:dyDescent="0.25">
      <c r="A2102" s="9" t="s">
        <v>659</v>
      </c>
      <c r="B2102" s="8">
        <v>46308</v>
      </c>
      <c r="C2102" s="7" t="s">
        <v>42</v>
      </c>
      <c r="D2102" s="7" t="s">
        <v>95</v>
      </c>
      <c r="E2102" s="7" t="s">
        <v>13</v>
      </c>
      <c r="F2102" s="7" t="s">
        <v>12</v>
      </c>
      <c r="G2102" s="7" t="s">
        <v>1</v>
      </c>
      <c r="H2102" s="7" t="s">
        <v>17</v>
      </c>
      <c r="I2102" s="3">
        <v>1</v>
      </c>
      <c r="J2102" s="5">
        <v>39.89</v>
      </c>
      <c r="K2102" s="6">
        <v>0.05</v>
      </c>
      <c r="L2102" s="5">
        <v>16.91</v>
      </c>
      <c r="M2102" s="5">
        <f>I2102*J2102*(1-K2102)</f>
        <v>37.895499999999998</v>
      </c>
      <c r="N2102" s="5">
        <f>I2102*L2102</f>
        <v>16.91</v>
      </c>
      <c r="O2102" s="5">
        <f>M2102-N2102</f>
        <v>20.985499999999998</v>
      </c>
      <c r="P2102" s="2">
        <f>IFERROR(O2102/M2102,0)</f>
        <v>0.55377287540737019</v>
      </c>
      <c r="Q2102" s="4">
        <f>YEAR(SalesDataTable[[#This Row],[Order Date]])</f>
        <v>2026</v>
      </c>
      <c r="R2102" s="2" t="str">
        <f>"Q"&amp;ROUNDUP(MONTH(SalesDataTable[[#This Row],[Order Date]])/3,0)</f>
        <v>Q4</v>
      </c>
      <c r="S2102" s="3">
        <f>MONTH(SalesDataTable[[#This Row],[Order Date]])</f>
        <v>10</v>
      </c>
      <c r="T2102" s="2" t="str">
        <f>TEXT(SalesDataTable[[#This Row],[Order Date]],"mmm")</f>
        <v>Oct</v>
      </c>
    </row>
    <row r="2103" spans="1:20" ht="15.75" x14ac:dyDescent="0.25">
      <c r="A2103" s="9" t="s">
        <v>658</v>
      </c>
      <c r="B2103" s="8">
        <v>46308</v>
      </c>
      <c r="C2103" s="7" t="s">
        <v>5</v>
      </c>
      <c r="D2103" s="7" t="s">
        <v>4</v>
      </c>
      <c r="E2103" s="7" t="s">
        <v>3</v>
      </c>
      <c r="F2103" s="7" t="s">
        <v>2</v>
      </c>
      <c r="G2103" s="7" t="s">
        <v>22</v>
      </c>
      <c r="H2103" s="7" t="s">
        <v>92</v>
      </c>
      <c r="I2103" s="3">
        <v>1</v>
      </c>
      <c r="J2103" s="5">
        <v>154.53</v>
      </c>
      <c r="K2103" s="6">
        <v>0</v>
      </c>
      <c r="L2103" s="5">
        <v>77.930000000000007</v>
      </c>
      <c r="M2103" s="5">
        <f>I2103*J2103*(1-K2103)</f>
        <v>154.53</v>
      </c>
      <c r="N2103" s="5">
        <f>I2103*L2103</f>
        <v>77.930000000000007</v>
      </c>
      <c r="O2103" s="5">
        <f>M2103-N2103</f>
        <v>76.599999999999994</v>
      </c>
      <c r="P2103" s="2">
        <f>IFERROR(O2103/M2103,0)</f>
        <v>0.49569662848637802</v>
      </c>
      <c r="Q2103" s="4">
        <f>YEAR(SalesDataTable[[#This Row],[Order Date]])</f>
        <v>2026</v>
      </c>
      <c r="R2103" s="2" t="str">
        <f>"Q"&amp;ROUNDUP(MONTH(SalesDataTable[[#This Row],[Order Date]])/3,0)</f>
        <v>Q4</v>
      </c>
      <c r="S2103" s="3">
        <f>MONTH(SalesDataTable[[#This Row],[Order Date]])</f>
        <v>10</v>
      </c>
      <c r="T2103" s="2" t="str">
        <f>TEXT(SalesDataTable[[#This Row],[Order Date]],"mmm")</f>
        <v>Oct</v>
      </c>
    </row>
    <row r="2104" spans="1:20" ht="15.75" x14ac:dyDescent="0.25">
      <c r="A2104" s="9" t="s">
        <v>657</v>
      </c>
      <c r="B2104" s="8">
        <v>46309</v>
      </c>
      <c r="C2104" s="7" t="s">
        <v>15</v>
      </c>
      <c r="D2104" s="7" t="s">
        <v>61</v>
      </c>
      <c r="E2104" s="7" t="s">
        <v>18</v>
      </c>
      <c r="F2104" s="7" t="s">
        <v>12</v>
      </c>
      <c r="G2104" s="7" t="s">
        <v>1</v>
      </c>
      <c r="H2104" s="7" t="s">
        <v>0</v>
      </c>
      <c r="I2104" s="3">
        <v>2</v>
      </c>
      <c r="J2104" s="5">
        <v>50.64</v>
      </c>
      <c r="K2104" s="6">
        <v>0.05</v>
      </c>
      <c r="L2104" s="5">
        <v>22.28</v>
      </c>
      <c r="M2104" s="5">
        <f>I2104*J2104*(1-K2104)</f>
        <v>96.215999999999994</v>
      </c>
      <c r="N2104" s="5">
        <f>I2104*L2104</f>
        <v>44.56</v>
      </c>
      <c r="O2104" s="5">
        <f>M2104-N2104</f>
        <v>51.655999999999992</v>
      </c>
      <c r="P2104" s="2">
        <f>IFERROR(O2104/M2104,0)</f>
        <v>0.53687536376486233</v>
      </c>
      <c r="Q2104" s="4">
        <f>YEAR(SalesDataTable[[#This Row],[Order Date]])</f>
        <v>2026</v>
      </c>
      <c r="R2104" s="2" t="str">
        <f>"Q"&amp;ROUNDUP(MONTH(SalesDataTable[[#This Row],[Order Date]])/3,0)</f>
        <v>Q4</v>
      </c>
      <c r="S2104" s="3">
        <f>MONTH(SalesDataTable[[#This Row],[Order Date]])</f>
        <v>10</v>
      </c>
      <c r="T2104" s="2" t="str">
        <f>TEXT(SalesDataTable[[#This Row],[Order Date]],"mmm")</f>
        <v>Oct</v>
      </c>
    </row>
    <row r="2105" spans="1:20" ht="15.75" x14ac:dyDescent="0.25">
      <c r="A2105" s="9" t="s">
        <v>656</v>
      </c>
      <c r="B2105" s="8">
        <v>46309</v>
      </c>
      <c r="C2105" s="7" t="s">
        <v>42</v>
      </c>
      <c r="D2105" s="7" t="s">
        <v>95</v>
      </c>
      <c r="E2105" s="7" t="s">
        <v>3</v>
      </c>
      <c r="F2105" s="7" t="s">
        <v>2</v>
      </c>
      <c r="G2105" s="7" t="s">
        <v>34</v>
      </c>
      <c r="H2105" s="7" t="s">
        <v>83</v>
      </c>
      <c r="I2105" s="3">
        <v>3</v>
      </c>
      <c r="J2105" s="5">
        <v>40.880000000000003</v>
      </c>
      <c r="K2105" s="6">
        <v>0.05</v>
      </c>
      <c r="L2105" s="5">
        <v>14.59</v>
      </c>
      <c r="M2105" s="5">
        <f>I2105*J2105*(1-K2105)</f>
        <v>116.50800000000001</v>
      </c>
      <c r="N2105" s="5">
        <f>I2105*L2105</f>
        <v>43.769999999999996</v>
      </c>
      <c r="O2105" s="5">
        <f>M2105-N2105</f>
        <v>72.738000000000014</v>
      </c>
      <c r="P2105" s="2">
        <f>IFERROR(O2105/M2105,0)</f>
        <v>0.62431764342362761</v>
      </c>
      <c r="Q2105" s="4">
        <f>YEAR(SalesDataTable[[#This Row],[Order Date]])</f>
        <v>2026</v>
      </c>
      <c r="R2105" s="2" t="str">
        <f>"Q"&amp;ROUNDUP(MONTH(SalesDataTable[[#This Row],[Order Date]])/3,0)</f>
        <v>Q4</v>
      </c>
      <c r="S2105" s="3">
        <f>MONTH(SalesDataTable[[#This Row],[Order Date]])</f>
        <v>10</v>
      </c>
      <c r="T2105" s="2" t="str">
        <f>TEXT(SalesDataTable[[#This Row],[Order Date]],"mmm")</f>
        <v>Oct</v>
      </c>
    </row>
    <row r="2106" spans="1:20" ht="15.75" x14ac:dyDescent="0.25">
      <c r="A2106" s="9" t="s">
        <v>655</v>
      </c>
      <c r="B2106" s="8">
        <v>46309</v>
      </c>
      <c r="C2106" s="7" t="s">
        <v>15</v>
      </c>
      <c r="D2106" s="7" t="s">
        <v>51</v>
      </c>
      <c r="E2106" s="7" t="s">
        <v>13</v>
      </c>
      <c r="F2106" s="7" t="s">
        <v>23</v>
      </c>
      <c r="G2106" s="7" t="s">
        <v>22</v>
      </c>
      <c r="H2106" s="7" t="s">
        <v>37</v>
      </c>
      <c r="I2106" s="3">
        <v>1</v>
      </c>
      <c r="J2106" s="5">
        <v>141.77000000000001</v>
      </c>
      <c r="K2106" s="6">
        <v>0</v>
      </c>
      <c r="L2106" s="5">
        <v>78.48</v>
      </c>
      <c r="M2106" s="5">
        <f>I2106*J2106*(1-K2106)</f>
        <v>141.77000000000001</v>
      </c>
      <c r="N2106" s="5">
        <f>I2106*L2106</f>
        <v>78.48</v>
      </c>
      <c r="O2106" s="5">
        <f>M2106-N2106</f>
        <v>63.290000000000006</v>
      </c>
      <c r="P2106" s="2">
        <f>IFERROR(O2106/M2106,0)</f>
        <v>0.44642731184312623</v>
      </c>
      <c r="Q2106" s="4">
        <f>YEAR(SalesDataTable[[#This Row],[Order Date]])</f>
        <v>2026</v>
      </c>
      <c r="R2106" s="2" t="str">
        <f>"Q"&amp;ROUNDUP(MONTH(SalesDataTable[[#This Row],[Order Date]])/3,0)</f>
        <v>Q4</v>
      </c>
      <c r="S2106" s="3">
        <f>MONTH(SalesDataTable[[#This Row],[Order Date]])</f>
        <v>10</v>
      </c>
      <c r="T2106" s="2" t="str">
        <f>TEXT(SalesDataTable[[#This Row],[Order Date]],"mmm")</f>
        <v>Oct</v>
      </c>
    </row>
    <row r="2107" spans="1:20" ht="15.75" x14ac:dyDescent="0.25">
      <c r="A2107" s="9" t="s">
        <v>654</v>
      </c>
      <c r="B2107" s="8">
        <v>46309</v>
      </c>
      <c r="C2107" s="7" t="s">
        <v>15</v>
      </c>
      <c r="D2107" s="7" t="s">
        <v>14</v>
      </c>
      <c r="E2107" s="7" t="s">
        <v>3</v>
      </c>
      <c r="F2107" s="7" t="s">
        <v>2</v>
      </c>
      <c r="G2107" s="7" t="s">
        <v>26</v>
      </c>
      <c r="H2107" s="7" t="s">
        <v>25</v>
      </c>
      <c r="I2107" s="3">
        <v>3</v>
      </c>
      <c r="J2107" s="5">
        <v>199.99</v>
      </c>
      <c r="K2107" s="6">
        <v>0.15</v>
      </c>
      <c r="L2107" s="5">
        <v>101.86</v>
      </c>
      <c r="M2107" s="5">
        <f>I2107*J2107*(1-K2107)</f>
        <v>509.97450000000003</v>
      </c>
      <c r="N2107" s="5">
        <f>I2107*L2107</f>
        <v>305.58</v>
      </c>
      <c r="O2107" s="5">
        <f>M2107-N2107</f>
        <v>204.39450000000005</v>
      </c>
      <c r="P2107" s="2">
        <f>IFERROR(O2107/M2107,0)</f>
        <v>0.40079356909021929</v>
      </c>
      <c r="Q2107" s="4">
        <f>YEAR(SalesDataTable[[#This Row],[Order Date]])</f>
        <v>2026</v>
      </c>
      <c r="R2107" s="2" t="str">
        <f>"Q"&amp;ROUNDUP(MONTH(SalesDataTable[[#This Row],[Order Date]])/3,0)</f>
        <v>Q4</v>
      </c>
      <c r="S2107" s="3">
        <f>MONTH(SalesDataTable[[#This Row],[Order Date]])</f>
        <v>10</v>
      </c>
      <c r="T2107" s="2" t="str">
        <f>TEXT(SalesDataTable[[#This Row],[Order Date]],"mmm")</f>
        <v>Oct</v>
      </c>
    </row>
    <row r="2108" spans="1:20" ht="15.75" x14ac:dyDescent="0.25">
      <c r="A2108" s="9" t="s">
        <v>653</v>
      </c>
      <c r="B2108" s="8">
        <v>46309</v>
      </c>
      <c r="C2108" s="7" t="s">
        <v>15</v>
      </c>
      <c r="D2108" s="7" t="s">
        <v>51</v>
      </c>
      <c r="E2108" s="7" t="s">
        <v>18</v>
      </c>
      <c r="F2108" s="7" t="s">
        <v>2</v>
      </c>
      <c r="G2108" s="7" t="s">
        <v>1</v>
      </c>
      <c r="H2108" s="7" t="s">
        <v>0</v>
      </c>
      <c r="I2108" s="3">
        <v>2</v>
      </c>
      <c r="J2108" s="5">
        <v>50.56</v>
      </c>
      <c r="K2108" s="6">
        <v>0</v>
      </c>
      <c r="L2108" s="5">
        <v>23.04</v>
      </c>
      <c r="M2108" s="5">
        <f>I2108*J2108*(1-K2108)</f>
        <v>101.12</v>
      </c>
      <c r="N2108" s="5">
        <f>I2108*L2108</f>
        <v>46.08</v>
      </c>
      <c r="O2108" s="5">
        <f>M2108-N2108</f>
        <v>55.040000000000006</v>
      </c>
      <c r="P2108" s="2">
        <f>IFERROR(O2108/M2108,0)</f>
        <v>0.54430379746835444</v>
      </c>
      <c r="Q2108" s="4">
        <f>YEAR(SalesDataTable[[#This Row],[Order Date]])</f>
        <v>2026</v>
      </c>
      <c r="R2108" s="2" t="str">
        <f>"Q"&amp;ROUNDUP(MONTH(SalesDataTable[[#This Row],[Order Date]])/3,0)</f>
        <v>Q4</v>
      </c>
      <c r="S2108" s="3">
        <f>MONTH(SalesDataTable[[#This Row],[Order Date]])</f>
        <v>10</v>
      </c>
      <c r="T2108" s="2" t="str">
        <f>TEXT(SalesDataTable[[#This Row],[Order Date]],"mmm")</f>
        <v>Oct</v>
      </c>
    </row>
    <row r="2109" spans="1:20" ht="15.75" x14ac:dyDescent="0.25">
      <c r="A2109" s="9" t="s">
        <v>652</v>
      </c>
      <c r="B2109" s="8">
        <v>46309</v>
      </c>
      <c r="C2109" s="7" t="s">
        <v>15</v>
      </c>
      <c r="D2109" s="7" t="s">
        <v>14</v>
      </c>
      <c r="E2109" s="7" t="s">
        <v>3</v>
      </c>
      <c r="F2109" s="7" t="s">
        <v>2</v>
      </c>
      <c r="G2109" s="7" t="s">
        <v>29</v>
      </c>
      <c r="H2109" s="7" t="s">
        <v>39</v>
      </c>
      <c r="I2109" s="3">
        <v>1</v>
      </c>
      <c r="J2109" s="5">
        <v>47.38</v>
      </c>
      <c r="K2109" s="6">
        <v>0</v>
      </c>
      <c r="L2109" s="5">
        <v>17.86</v>
      </c>
      <c r="M2109" s="5">
        <f>I2109*J2109*(1-K2109)</f>
        <v>47.38</v>
      </c>
      <c r="N2109" s="5">
        <f>I2109*L2109</f>
        <v>17.86</v>
      </c>
      <c r="O2109" s="5">
        <f>M2109-N2109</f>
        <v>29.520000000000003</v>
      </c>
      <c r="P2109" s="2">
        <f>IFERROR(O2109/M2109,0)</f>
        <v>0.62304769945124527</v>
      </c>
      <c r="Q2109" s="4">
        <f>YEAR(SalesDataTable[[#This Row],[Order Date]])</f>
        <v>2026</v>
      </c>
      <c r="R2109" s="2" t="str">
        <f>"Q"&amp;ROUNDUP(MONTH(SalesDataTable[[#This Row],[Order Date]])/3,0)</f>
        <v>Q4</v>
      </c>
      <c r="S2109" s="3">
        <f>MONTH(SalesDataTable[[#This Row],[Order Date]])</f>
        <v>10</v>
      </c>
      <c r="T2109" s="2" t="str">
        <f>TEXT(SalesDataTable[[#This Row],[Order Date]],"mmm")</f>
        <v>Oct</v>
      </c>
    </row>
    <row r="2110" spans="1:20" ht="15.75" x14ac:dyDescent="0.25">
      <c r="A2110" s="9" t="s">
        <v>651</v>
      </c>
      <c r="B2110" s="8">
        <v>46310</v>
      </c>
      <c r="C2110" s="7" t="s">
        <v>5</v>
      </c>
      <c r="D2110" s="7" t="s">
        <v>66</v>
      </c>
      <c r="E2110" s="7" t="s">
        <v>3</v>
      </c>
      <c r="F2110" s="7" t="s">
        <v>12</v>
      </c>
      <c r="G2110" s="7" t="s">
        <v>22</v>
      </c>
      <c r="H2110" s="7" t="s">
        <v>44</v>
      </c>
      <c r="I2110" s="3">
        <v>1</v>
      </c>
      <c r="J2110" s="5">
        <v>92.74</v>
      </c>
      <c r="K2110" s="6">
        <v>0.15</v>
      </c>
      <c r="L2110" s="5">
        <v>44.52</v>
      </c>
      <c r="M2110" s="5">
        <f>I2110*J2110*(1-K2110)</f>
        <v>78.828999999999994</v>
      </c>
      <c r="N2110" s="5">
        <f>I2110*L2110</f>
        <v>44.52</v>
      </c>
      <c r="O2110" s="5">
        <f>M2110-N2110</f>
        <v>34.30899999999999</v>
      </c>
      <c r="P2110" s="2">
        <f>IFERROR(O2110/M2110,0)</f>
        <v>0.43523322635070844</v>
      </c>
      <c r="Q2110" s="4">
        <f>YEAR(SalesDataTable[[#This Row],[Order Date]])</f>
        <v>2026</v>
      </c>
      <c r="R2110" s="2" t="str">
        <f>"Q"&amp;ROUNDUP(MONTH(SalesDataTable[[#This Row],[Order Date]])/3,0)</f>
        <v>Q4</v>
      </c>
      <c r="S2110" s="3">
        <f>MONTH(SalesDataTable[[#This Row],[Order Date]])</f>
        <v>10</v>
      </c>
      <c r="T2110" s="2" t="str">
        <f>TEXT(SalesDataTable[[#This Row],[Order Date]],"mmm")</f>
        <v>Oct</v>
      </c>
    </row>
    <row r="2111" spans="1:20" ht="15.75" x14ac:dyDescent="0.25">
      <c r="A2111" s="9" t="s">
        <v>650</v>
      </c>
      <c r="B2111" s="8">
        <v>46310</v>
      </c>
      <c r="C2111" s="7" t="s">
        <v>15</v>
      </c>
      <c r="D2111" s="7" t="s">
        <v>19</v>
      </c>
      <c r="E2111" s="7" t="s">
        <v>13</v>
      </c>
      <c r="F2111" s="7" t="s">
        <v>23</v>
      </c>
      <c r="G2111" s="7" t="s">
        <v>1</v>
      </c>
      <c r="H2111" s="7" t="s">
        <v>0</v>
      </c>
      <c r="I2111" s="3">
        <v>3</v>
      </c>
      <c r="J2111" s="5">
        <v>51.57</v>
      </c>
      <c r="K2111" s="6">
        <v>0.1</v>
      </c>
      <c r="L2111" s="5">
        <v>21.82</v>
      </c>
      <c r="M2111" s="5">
        <f>I2111*J2111*(1-K2111)</f>
        <v>139.239</v>
      </c>
      <c r="N2111" s="5">
        <f>I2111*L2111</f>
        <v>65.460000000000008</v>
      </c>
      <c r="O2111" s="5">
        <f>M2111-N2111</f>
        <v>73.778999999999996</v>
      </c>
      <c r="P2111" s="2">
        <f>IFERROR(O2111/M2111,0)</f>
        <v>0.52987309589985565</v>
      </c>
      <c r="Q2111" s="4">
        <f>YEAR(SalesDataTable[[#This Row],[Order Date]])</f>
        <v>2026</v>
      </c>
      <c r="R2111" s="2" t="str">
        <f>"Q"&amp;ROUNDUP(MONTH(SalesDataTable[[#This Row],[Order Date]])/3,0)</f>
        <v>Q4</v>
      </c>
      <c r="S2111" s="3">
        <f>MONTH(SalesDataTable[[#This Row],[Order Date]])</f>
        <v>10</v>
      </c>
      <c r="T2111" s="2" t="str">
        <f>TEXT(SalesDataTable[[#This Row],[Order Date]],"mmm")</f>
        <v>Oct</v>
      </c>
    </row>
    <row r="2112" spans="1:20" ht="15.75" x14ac:dyDescent="0.25">
      <c r="A2112" s="9" t="s">
        <v>649</v>
      </c>
      <c r="B2112" s="8">
        <v>46310</v>
      </c>
      <c r="C2112" s="7" t="s">
        <v>9</v>
      </c>
      <c r="D2112" s="7" t="s">
        <v>8</v>
      </c>
      <c r="E2112" s="7" t="s">
        <v>3</v>
      </c>
      <c r="F2112" s="7" t="s">
        <v>2</v>
      </c>
      <c r="G2112" s="7" t="s">
        <v>22</v>
      </c>
      <c r="H2112" s="7" t="s">
        <v>21</v>
      </c>
      <c r="I2112" s="3">
        <v>1</v>
      </c>
      <c r="J2112" s="5">
        <v>70.47</v>
      </c>
      <c r="K2112" s="6">
        <v>0.1</v>
      </c>
      <c r="L2112" s="5">
        <v>31.52</v>
      </c>
      <c r="M2112" s="5">
        <f>I2112*J2112*(1-K2112)</f>
        <v>63.423000000000002</v>
      </c>
      <c r="N2112" s="5">
        <f>I2112*L2112</f>
        <v>31.52</v>
      </c>
      <c r="O2112" s="5">
        <f>M2112-N2112</f>
        <v>31.903000000000002</v>
      </c>
      <c r="P2112" s="2">
        <f>IFERROR(O2112/M2112,0)</f>
        <v>0.50301940936253409</v>
      </c>
      <c r="Q2112" s="4">
        <f>YEAR(SalesDataTable[[#This Row],[Order Date]])</f>
        <v>2026</v>
      </c>
      <c r="R2112" s="2" t="str">
        <f>"Q"&amp;ROUNDUP(MONTH(SalesDataTable[[#This Row],[Order Date]])/3,0)</f>
        <v>Q4</v>
      </c>
      <c r="S2112" s="3">
        <f>MONTH(SalesDataTable[[#This Row],[Order Date]])</f>
        <v>10</v>
      </c>
      <c r="T2112" s="2" t="str">
        <f>TEXT(SalesDataTable[[#This Row],[Order Date]],"mmm")</f>
        <v>Oct</v>
      </c>
    </row>
    <row r="2113" spans="1:20" ht="15.75" x14ac:dyDescent="0.25">
      <c r="A2113" s="9" t="s">
        <v>648</v>
      </c>
      <c r="B2113" s="8">
        <v>46310</v>
      </c>
      <c r="C2113" s="7" t="s">
        <v>42</v>
      </c>
      <c r="D2113" s="7" t="s">
        <v>95</v>
      </c>
      <c r="E2113" s="7" t="s">
        <v>3</v>
      </c>
      <c r="F2113" s="7" t="s">
        <v>2</v>
      </c>
      <c r="G2113" s="7" t="s">
        <v>22</v>
      </c>
      <c r="H2113" s="7" t="s">
        <v>21</v>
      </c>
      <c r="I2113" s="3">
        <v>1</v>
      </c>
      <c r="J2113" s="5">
        <v>71.05</v>
      </c>
      <c r="K2113" s="6">
        <v>0</v>
      </c>
      <c r="L2113" s="5">
        <v>33.32</v>
      </c>
      <c r="M2113" s="5">
        <f>I2113*J2113*(1-K2113)</f>
        <v>71.05</v>
      </c>
      <c r="N2113" s="5">
        <f>I2113*L2113</f>
        <v>33.32</v>
      </c>
      <c r="O2113" s="5">
        <f>M2113-N2113</f>
        <v>37.729999999999997</v>
      </c>
      <c r="P2113" s="2">
        <f>IFERROR(O2113/M2113,0)</f>
        <v>0.53103448275862064</v>
      </c>
      <c r="Q2113" s="4">
        <f>YEAR(SalesDataTable[[#This Row],[Order Date]])</f>
        <v>2026</v>
      </c>
      <c r="R2113" s="2" t="str">
        <f>"Q"&amp;ROUNDUP(MONTH(SalesDataTable[[#This Row],[Order Date]])/3,0)</f>
        <v>Q4</v>
      </c>
      <c r="S2113" s="3">
        <f>MONTH(SalesDataTable[[#This Row],[Order Date]])</f>
        <v>10</v>
      </c>
      <c r="T2113" s="2" t="str">
        <f>TEXT(SalesDataTable[[#This Row],[Order Date]],"mmm")</f>
        <v>Oct</v>
      </c>
    </row>
    <row r="2114" spans="1:20" ht="15.75" x14ac:dyDescent="0.25">
      <c r="A2114" s="9" t="s">
        <v>647</v>
      </c>
      <c r="B2114" s="8">
        <v>46310</v>
      </c>
      <c r="C2114" s="7" t="s">
        <v>15</v>
      </c>
      <c r="D2114" s="7" t="s">
        <v>19</v>
      </c>
      <c r="E2114" s="7" t="s">
        <v>13</v>
      </c>
      <c r="F2114" s="7" t="s">
        <v>23</v>
      </c>
      <c r="G2114" s="7" t="s">
        <v>1</v>
      </c>
      <c r="H2114" s="7" t="s">
        <v>17</v>
      </c>
      <c r="I2114" s="3">
        <v>3</v>
      </c>
      <c r="J2114" s="5">
        <v>39.83</v>
      </c>
      <c r="K2114" s="6">
        <v>0.1</v>
      </c>
      <c r="L2114" s="5">
        <v>16.93</v>
      </c>
      <c r="M2114" s="5">
        <f>I2114*J2114*(1-K2114)</f>
        <v>107.541</v>
      </c>
      <c r="N2114" s="5">
        <f>I2114*L2114</f>
        <v>50.79</v>
      </c>
      <c r="O2114" s="5">
        <f>M2114-N2114</f>
        <v>56.750999999999998</v>
      </c>
      <c r="P2114" s="2">
        <f>IFERROR(O2114/M2114,0)</f>
        <v>0.52771501101905316</v>
      </c>
      <c r="Q2114" s="4">
        <f>YEAR(SalesDataTable[[#This Row],[Order Date]])</f>
        <v>2026</v>
      </c>
      <c r="R2114" s="2" t="str">
        <f>"Q"&amp;ROUNDUP(MONTH(SalesDataTable[[#This Row],[Order Date]])/3,0)</f>
        <v>Q4</v>
      </c>
      <c r="S2114" s="3">
        <f>MONTH(SalesDataTable[[#This Row],[Order Date]])</f>
        <v>10</v>
      </c>
      <c r="T2114" s="2" t="str">
        <f>TEXT(SalesDataTable[[#This Row],[Order Date]],"mmm")</f>
        <v>Oct</v>
      </c>
    </row>
    <row r="2115" spans="1:20" ht="15.75" x14ac:dyDescent="0.25">
      <c r="A2115" s="9" t="s">
        <v>646</v>
      </c>
      <c r="B2115" s="8">
        <v>46310</v>
      </c>
      <c r="C2115" s="7" t="s">
        <v>15</v>
      </c>
      <c r="D2115" s="7" t="s">
        <v>14</v>
      </c>
      <c r="E2115" s="7" t="s">
        <v>3</v>
      </c>
      <c r="F2115" s="7" t="s">
        <v>2</v>
      </c>
      <c r="G2115" s="7" t="s">
        <v>34</v>
      </c>
      <c r="H2115" s="7" t="s">
        <v>33</v>
      </c>
      <c r="I2115" s="3">
        <v>3</v>
      </c>
      <c r="J2115" s="5">
        <v>49.5</v>
      </c>
      <c r="K2115" s="6">
        <v>0.05</v>
      </c>
      <c r="L2115" s="5">
        <v>22</v>
      </c>
      <c r="M2115" s="5">
        <f>I2115*J2115*(1-K2115)</f>
        <v>141.07499999999999</v>
      </c>
      <c r="N2115" s="5">
        <f>I2115*L2115</f>
        <v>66</v>
      </c>
      <c r="O2115" s="5">
        <f>M2115-N2115</f>
        <v>75.074999999999989</v>
      </c>
      <c r="P2115" s="2">
        <f>IFERROR(O2115/M2115,0)</f>
        <v>0.53216374269005839</v>
      </c>
      <c r="Q2115" s="4">
        <f>YEAR(SalesDataTable[[#This Row],[Order Date]])</f>
        <v>2026</v>
      </c>
      <c r="R2115" s="2" t="str">
        <f>"Q"&amp;ROUNDUP(MONTH(SalesDataTable[[#This Row],[Order Date]])/3,0)</f>
        <v>Q4</v>
      </c>
      <c r="S2115" s="3">
        <f>MONTH(SalesDataTable[[#This Row],[Order Date]])</f>
        <v>10</v>
      </c>
      <c r="T2115" s="2" t="str">
        <f>TEXT(SalesDataTable[[#This Row],[Order Date]],"mmm")</f>
        <v>Oct</v>
      </c>
    </row>
    <row r="2116" spans="1:20" ht="15.75" x14ac:dyDescent="0.25">
      <c r="A2116" s="9" t="s">
        <v>645</v>
      </c>
      <c r="B2116" s="8">
        <v>46310</v>
      </c>
      <c r="C2116" s="7" t="s">
        <v>9</v>
      </c>
      <c r="D2116" s="7" t="s">
        <v>30</v>
      </c>
      <c r="E2116" s="7" t="s">
        <v>18</v>
      </c>
      <c r="F2116" s="7" t="s">
        <v>2</v>
      </c>
      <c r="G2116" s="7" t="s">
        <v>22</v>
      </c>
      <c r="H2116" s="7" t="s">
        <v>44</v>
      </c>
      <c r="I2116" s="3">
        <v>1</v>
      </c>
      <c r="J2116" s="5">
        <v>91.99</v>
      </c>
      <c r="K2116" s="6">
        <v>0</v>
      </c>
      <c r="L2116" s="5">
        <v>44.86</v>
      </c>
      <c r="M2116" s="5">
        <f>I2116*J2116*(1-K2116)</f>
        <v>91.99</v>
      </c>
      <c r="N2116" s="5">
        <f>I2116*L2116</f>
        <v>44.86</v>
      </c>
      <c r="O2116" s="5">
        <f>M2116-N2116</f>
        <v>47.129999999999995</v>
      </c>
      <c r="P2116" s="2">
        <f>IFERROR(O2116/M2116,0)</f>
        <v>0.51233829764104788</v>
      </c>
      <c r="Q2116" s="4">
        <f>YEAR(SalesDataTable[[#This Row],[Order Date]])</f>
        <v>2026</v>
      </c>
      <c r="R2116" s="2" t="str">
        <f>"Q"&amp;ROUNDUP(MONTH(SalesDataTable[[#This Row],[Order Date]])/3,0)</f>
        <v>Q4</v>
      </c>
      <c r="S2116" s="3">
        <f>MONTH(SalesDataTable[[#This Row],[Order Date]])</f>
        <v>10</v>
      </c>
      <c r="T2116" s="2" t="str">
        <f>TEXT(SalesDataTable[[#This Row],[Order Date]],"mmm")</f>
        <v>Oct</v>
      </c>
    </row>
    <row r="2117" spans="1:20" ht="15.75" x14ac:dyDescent="0.25">
      <c r="A2117" s="9" t="s">
        <v>644</v>
      </c>
      <c r="B2117" s="8">
        <v>46310</v>
      </c>
      <c r="C2117" s="7" t="s">
        <v>42</v>
      </c>
      <c r="D2117" s="7" t="s">
        <v>41</v>
      </c>
      <c r="E2117" s="7" t="s">
        <v>18</v>
      </c>
      <c r="F2117" s="7" t="s">
        <v>23</v>
      </c>
      <c r="G2117" s="7" t="s">
        <v>1</v>
      </c>
      <c r="H2117" s="7" t="s">
        <v>11</v>
      </c>
      <c r="I2117" s="3">
        <v>1</v>
      </c>
      <c r="J2117" s="5">
        <v>79.78</v>
      </c>
      <c r="K2117" s="6">
        <v>0.05</v>
      </c>
      <c r="L2117" s="5">
        <v>41.59</v>
      </c>
      <c r="M2117" s="5">
        <f>I2117*J2117*(1-K2117)</f>
        <v>75.790999999999997</v>
      </c>
      <c r="N2117" s="5">
        <f>I2117*L2117</f>
        <v>41.59</v>
      </c>
      <c r="O2117" s="5">
        <f>M2117-N2117</f>
        <v>34.200999999999993</v>
      </c>
      <c r="P2117" s="2">
        <f>IFERROR(O2117/M2117,0)</f>
        <v>0.45125410668812915</v>
      </c>
      <c r="Q2117" s="4">
        <f>YEAR(SalesDataTable[[#This Row],[Order Date]])</f>
        <v>2026</v>
      </c>
      <c r="R2117" s="2" t="str">
        <f>"Q"&amp;ROUNDUP(MONTH(SalesDataTable[[#This Row],[Order Date]])/3,0)</f>
        <v>Q4</v>
      </c>
      <c r="S2117" s="3">
        <f>MONTH(SalesDataTable[[#This Row],[Order Date]])</f>
        <v>10</v>
      </c>
      <c r="T2117" s="2" t="str">
        <f>TEXT(SalesDataTable[[#This Row],[Order Date]],"mmm")</f>
        <v>Oct</v>
      </c>
    </row>
    <row r="2118" spans="1:20" ht="15.75" x14ac:dyDescent="0.25">
      <c r="A2118" s="9" t="s">
        <v>643</v>
      </c>
      <c r="B2118" s="8">
        <v>46310</v>
      </c>
      <c r="C2118" s="7" t="s">
        <v>15</v>
      </c>
      <c r="D2118" s="7" t="s">
        <v>61</v>
      </c>
      <c r="E2118" s="7" t="s">
        <v>3</v>
      </c>
      <c r="F2118" s="7" t="s">
        <v>23</v>
      </c>
      <c r="G2118" s="7" t="s">
        <v>1</v>
      </c>
      <c r="H2118" s="7" t="s">
        <v>11</v>
      </c>
      <c r="I2118" s="3">
        <v>1</v>
      </c>
      <c r="J2118" s="5">
        <v>82.97</v>
      </c>
      <c r="K2118" s="6">
        <v>0</v>
      </c>
      <c r="L2118" s="5">
        <v>43.09</v>
      </c>
      <c r="M2118" s="5">
        <f>I2118*J2118*(1-K2118)</f>
        <v>82.97</v>
      </c>
      <c r="N2118" s="5">
        <f>I2118*L2118</f>
        <v>43.09</v>
      </c>
      <c r="O2118" s="5">
        <f>M2118-N2118</f>
        <v>39.879999999999995</v>
      </c>
      <c r="P2118" s="2">
        <f>IFERROR(O2118/M2118,0)</f>
        <v>0.48065565867180904</v>
      </c>
      <c r="Q2118" s="4">
        <f>YEAR(SalesDataTable[[#This Row],[Order Date]])</f>
        <v>2026</v>
      </c>
      <c r="R2118" s="2" t="str">
        <f>"Q"&amp;ROUNDUP(MONTH(SalesDataTable[[#This Row],[Order Date]])/3,0)</f>
        <v>Q4</v>
      </c>
      <c r="S2118" s="3">
        <f>MONTH(SalesDataTable[[#This Row],[Order Date]])</f>
        <v>10</v>
      </c>
      <c r="T2118" s="2" t="str">
        <f>TEXT(SalesDataTable[[#This Row],[Order Date]],"mmm")</f>
        <v>Oct</v>
      </c>
    </row>
    <row r="2119" spans="1:20" ht="15.75" x14ac:dyDescent="0.25">
      <c r="A2119" s="9" t="s">
        <v>642</v>
      </c>
      <c r="B2119" s="8">
        <v>46310</v>
      </c>
      <c r="C2119" s="7" t="s">
        <v>42</v>
      </c>
      <c r="D2119" s="7" t="s">
        <v>119</v>
      </c>
      <c r="E2119" s="7" t="s">
        <v>3</v>
      </c>
      <c r="F2119" s="7" t="s">
        <v>12</v>
      </c>
      <c r="G2119" s="7" t="s">
        <v>1</v>
      </c>
      <c r="H2119" s="7" t="s">
        <v>7</v>
      </c>
      <c r="I2119" s="3">
        <v>1</v>
      </c>
      <c r="J2119" s="5">
        <v>103.33</v>
      </c>
      <c r="K2119" s="6">
        <v>0</v>
      </c>
      <c r="L2119" s="5">
        <v>50.85</v>
      </c>
      <c r="M2119" s="5">
        <f>I2119*J2119*(1-K2119)</f>
        <v>103.33</v>
      </c>
      <c r="N2119" s="5">
        <f>I2119*L2119</f>
        <v>50.85</v>
      </c>
      <c r="O2119" s="5">
        <f>M2119-N2119</f>
        <v>52.48</v>
      </c>
      <c r="P2119" s="2">
        <f>IFERROR(O2119/M2119,0)</f>
        <v>0.5078873512048776</v>
      </c>
      <c r="Q2119" s="4">
        <f>YEAR(SalesDataTable[[#This Row],[Order Date]])</f>
        <v>2026</v>
      </c>
      <c r="R2119" s="2" t="str">
        <f>"Q"&amp;ROUNDUP(MONTH(SalesDataTable[[#This Row],[Order Date]])/3,0)</f>
        <v>Q4</v>
      </c>
      <c r="S2119" s="3">
        <f>MONTH(SalesDataTable[[#This Row],[Order Date]])</f>
        <v>10</v>
      </c>
      <c r="T2119" s="2" t="str">
        <f>TEXT(SalesDataTable[[#This Row],[Order Date]],"mmm")</f>
        <v>Oct</v>
      </c>
    </row>
    <row r="2120" spans="1:20" ht="15.75" x14ac:dyDescent="0.25">
      <c r="A2120" s="9" t="s">
        <v>641</v>
      </c>
      <c r="B2120" s="8">
        <v>46311</v>
      </c>
      <c r="C2120" s="7" t="s">
        <v>42</v>
      </c>
      <c r="D2120" s="7" t="s">
        <v>119</v>
      </c>
      <c r="E2120" s="7" t="s">
        <v>3</v>
      </c>
      <c r="F2120" s="7" t="s">
        <v>2</v>
      </c>
      <c r="G2120" s="7" t="s">
        <v>22</v>
      </c>
      <c r="H2120" s="7" t="s">
        <v>37</v>
      </c>
      <c r="I2120" s="3">
        <v>3</v>
      </c>
      <c r="J2120" s="5">
        <v>142.54</v>
      </c>
      <c r="K2120" s="6">
        <v>0.05</v>
      </c>
      <c r="L2120" s="5">
        <v>81.599999999999994</v>
      </c>
      <c r="M2120" s="5">
        <f>I2120*J2120*(1-K2120)</f>
        <v>406.23899999999998</v>
      </c>
      <c r="N2120" s="5">
        <f>I2120*L2120</f>
        <v>244.79999999999998</v>
      </c>
      <c r="O2120" s="5">
        <f>M2120-N2120</f>
        <v>161.43899999999999</v>
      </c>
      <c r="P2120" s="2">
        <f>IFERROR(O2120/M2120,0)</f>
        <v>0.39739906803630376</v>
      </c>
      <c r="Q2120" s="4">
        <f>YEAR(SalesDataTable[[#This Row],[Order Date]])</f>
        <v>2026</v>
      </c>
      <c r="R2120" s="2" t="str">
        <f>"Q"&amp;ROUNDUP(MONTH(SalesDataTable[[#This Row],[Order Date]])/3,0)</f>
        <v>Q4</v>
      </c>
      <c r="S2120" s="3">
        <f>MONTH(SalesDataTable[[#This Row],[Order Date]])</f>
        <v>10</v>
      </c>
      <c r="T2120" s="2" t="str">
        <f>TEXT(SalesDataTable[[#This Row],[Order Date]],"mmm")</f>
        <v>Oct</v>
      </c>
    </row>
    <row r="2121" spans="1:20" ht="15.75" x14ac:dyDescent="0.25">
      <c r="A2121" s="9" t="s">
        <v>640</v>
      </c>
      <c r="B2121" s="8">
        <v>46311</v>
      </c>
      <c r="C2121" s="7" t="s">
        <v>5</v>
      </c>
      <c r="D2121" s="7" t="s">
        <v>76</v>
      </c>
      <c r="E2121" s="7" t="s">
        <v>3</v>
      </c>
      <c r="F2121" s="7" t="s">
        <v>2</v>
      </c>
      <c r="G2121" s="7" t="s">
        <v>22</v>
      </c>
      <c r="H2121" s="7" t="s">
        <v>44</v>
      </c>
      <c r="I2121" s="3">
        <v>3</v>
      </c>
      <c r="J2121" s="5">
        <v>92.14</v>
      </c>
      <c r="K2121" s="6">
        <v>0.1</v>
      </c>
      <c r="L2121" s="5">
        <v>46.43</v>
      </c>
      <c r="M2121" s="5">
        <f>I2121*J2121*(1-K2121)</f>
        <v>248.77800000000002</v>
      </c>
      <c r="N2121" s="5">
        <f>I2121*L2121</f>
        <v>139.29</v>
      </c>
      <c r="O2121" s="5">
        <f>M2121-N2121</f>
        <v>109.48800000000003</v>
      </c>
      <c r="P2121" s="2">
        <f>IFERROR(O2121/M2121,0)</f>
        <v>0.44010322456165746</v>
      </c>
      <c r="Q2121" s="4">
        <f>YEAR(SalesDataTable[[#This Row],[Order Date]])</f>
        <v>2026</v>
      </c>
      <c r="R2121" s="2" t="str">
        <f>"Q"&amp;ROUNDUP(MONTH(SalesDataTable[[#This Row],[Order Date]])/3,0)</f>
        <v>Q4</v>
      </c>
      <c r="S2121" s="3">
        <f>MONTH(SalesDataTable[[#This Row],[Order Date]])</f>
        <v>10</v>
      </c>
      <c r="T2121" s="2" t="str">
        <f>TEXT(SalesDataTable[[#This Row],[Order Date]],"mmm")</f>
        <v>Oct</v>
      </c>
    </row>
    <row r="2122" spans="1:20" ht="15.75" x14ac:dyDescent="0.25">
      <c r="A2122" s="9" t="s">
        <v>639</v>
      </c>
      <c r="B2122" s="8">
        <v>46311</v>
      </c>
      <c r="C2122" s="7" t="s">
        <v>15</v>
      </c>
      <c r="D2122" s="7" t="s">
        <v>14</v>
      </c>
      <c r="E2122" s="7" t="s">
        <v>13</v>
      </c>
      <c r="F2122" s="7" t="s">
        <v>12</v>
      </c>
      <c r="G2122" s="7" t="s">
        <v>29</v>
      </c>
      <c r="H2122" s="7" t="s">
        <v>88</v>
      </c>
      <c r="I2122" s="3">
        <v>2</v>
      </c>
      <c r="J2122" s="5">
        <v>165.23</v>
      </c>
      <c r="K2122" s="6">
        <v>0</v>
      </c>
      <c r="L2122" s="5">
        <v>88.87</v>
      </c>
      <c r="M2122" s="5">
        <f>I2122*J2122*(1-K2122)</f>
        <v>330.46</v>
      </c>
      <c r="N2122" s="5">
        <f>I2122*L2122</f>
        <v>177.74</v>
      </c>
      <c r="O2122" s="5">
        <f>M2122-N2122</f>
        <v>152.71999999999997</v>
      </c>
      <c r="P2122" s="2">
        <f>IFERROR(O2122/M2122,0)</f>
        <v>0.46214367850874533</v>
      </c>
      <c r="Q2122" s="4">
        <f>YEAR(SalesDataTable[[#This Row],[Order Date]])</f>
        <v>2026</v>
      </c>
      <c r="R2122" s="2" t="str">
        <f>"Q"&amp;ROUNDUP(MONTH(SalesDataTable[[#This Row],[Order Date]])/3,0)</f>
        <v>Q4</v>
      </c>
      <c r="S2122" s="3">
        <f>MONTH(SalesDataTable[[#This Row],[Order Date]])</f>
        <v>10</v>
      </c>
      <c r="T2122" s="2" t="str">
        <f>TEXT(SalesDataTable[[#This Row],[Order Date]],"mmm")</f>
        <v>Oct</v>
      </c>
    </row>
    <row r="2123" spans="1:20" ht="15.75" x14ac:dyDescent="0.25">
      <c r="A2123" s="9" t="s">
        <v>638</v>
      </c>
      <c r="B2123" s="8">
        <v>46311</v>
      </c>
      <c r="C2123" s="7" t="s">
        <v>15</v>
      </c>
      <c r="D2123" s="7" t="s">
        <v>51</v>
      </c>
      <c r="E2123" s="7" t="s">
        <v>3</v>
      </c>
      <c r="F2123" s="7" t="s">
        <v>12</v>
      </c>
      <c r="G2123" s="7" t="s">
        <v>34</v>
      </c>
      <c r="H2123" s="7" t="s">
        <v>121</v>
      </c>
      <c r="I2123" s="3">
        <v>1</v>
      </c>
      <c r="J2123" s="5">
        <v>121.92</v>
      </c>
      <c r="K2123" s="6">
        <v>0</v>
      </c>
      <c r="L2123" s="5">
        <v>71.02</v>
      </c>
      <c r="M2123" s="5">
        <f>I2123*J2123*(1-K2123)</f>
        <v>121.92</v>
      </c>
      <c r="N2123" s="5">
        <f>I2123*L2123</f>
        <v>71.02</v>
      </c>
      <c r="O2123" s="5">
        <f>M2123-N2123</f>
        <v>50.900000000000006</v>
      </c>
      <c r="P2123" s="2">
        <f>IFERROR(O2123/M2123,0)</f>
        <v>0.41748687664042</v>
      </c>
      <c r="Q2123" s="4">
        <f>YEAR(SalesDataTable[[#This Row],[Order Date]])</f>
        <v>2026</v>
      </c>
      <c r="R2123" s="2" t="str">
        <f>"Q"&amp;ROUNDUP(MONTH(SalesDataTable[[#This Row],[Order Date]])/3,0)</f>
        <v>Q4</v>
      </c>
      <c r="S2123" s="3">
        <f>MONTH(SalesDataTable[[#This Row],[Order Date]])</f>
        <v>10</v>
      </c>
      <c r="T2123" s="2" t="str">
        <f>TEXT(SalesDataTable[[#This Row],[Order Date]],"mmm")</f>
        <v>Oct</v>
      </c>
    </row>
    <row r="2124" spans="1:20" ht="15.75" x14ac:dyDescent="0.25">
      <c r="A2124" s="9" t="s">
        <v>637</v>
      </c>
      <c r="B2124" s="8">
        <v>46311</v>
      </c>
      <c r="C2124" s="7" t="s">
        <v>9</v>
      </c>
      <c r="D2124" s="7" t="s">
        <v>79</v>
      </c>
      <c r="E2124" s="7" t="s">
        <v>3</v>
      </c>
      <c r="F2124" s="7" t="s">
        <v>23</v>
      </c>
      <c r="G2124" s="7" t="s">
        <v>29</v>
      </c>
      <c r="H2124" s="7" t="s">
        <v>28</v>
      </c>
      <c r="I2124" s="3">
        <v>3</v>
      </c>
      <c r="J2124" s="5">
        <v>36.46</v>
      </c>
      <c r="K2124" s="6">
        <v>0.05</v>
      </c>
      <c r="L2124" s="5">
        <v>13.9</v>
      </c>
      <c r="M2124" s="5">
        <f>I2124*J2124*(1-K2124)</f>
        <v>103.91099999999999</v>
      </c>
      <c r="N2124" s="5">
        <f>I2124*L2124</f>
        <v>41.7</v>
      </c>
      <c r="O2124" s="5">
        <f>M2124-N2124</f>
        <v>62.210999999999984</v>
      </c>
      <c r="P2124" s="2">
        <f>IFERROR(O2124/M2124,0)</f>
        <v>0.5986950370990558</v>
      </c>
      <c r="Q2124" s="4">
        <f>YEAR(SalesDataTable[[#This Row],[Order Date]])</f>
        <v>2026</v>
      </c>
      <c r="R2124" s="2" t="str">
        <f>"Q"&amp;ROUNDUP(MONTH(SalesDataTable[[#This Row],[Order Date]])/3,0)</f>
        <v>Q4</v>
      </c>
      <c r="S2124" s="3">
        <f>MONTH(SalesDataTable[[#This Row],[Order Date]])</f>
        <v>10</v>
      </c>
      <c r="T2124" s="2" t="str">
        <f>TEXT(SalesDataTable[[#This Row],[Order Date]],"mmm")</f>
        <v>Oct</v>
      </c>
    </row>
    <row r="2125" spans="1:20" ht="15.75" x14ac:dyDescent="0.25">
      <c r="A2125" s="9" t="s">
        <v>636</v>
      </c>
      <c r="B2125" s="8">
        <v>46311</v>
      </c>
      <c r="C2125" s="7" t="s">
        <v>15</v>
      </c>
      <c r="D2125" s="7" t="s">
        <v>51</v>
      </c>
      <c r="E2125" s="7" t="s">
        <v>13</v>
      </c>
      <c r="F2125" s="7" t="s">
        <v>12</v>
      </c>
      <c r="G2125" s="7" t="s">
        <v>34</v>
      </c>
      <c r="H2125" s="7" t="s">
        <v>33</v>
      </c>
      <c r="I2125" s="3">
        <v>3</v>
      </c>
      <c r="J2125" s="5">
        <v>51.89</v>
      </c>
      <c r="K2125" s="6">
        <v>0.1</v>
      </c>
      <c r="L2125" s="5">
        <v>21.56</v>
      </c>
      <c r="M2125" s="5">
        <f>I2125*J2125*(1-K2125)</f>
        <v>140.10300000000001</v>
      </c>
      <c r="N2125" s="5">
        <f>I2125*L2125</f>
        <v>64.679999999999993</v>
      </c>
      <c r="O2125" s="5">
        <f>M2125-N2125</f>
        <v>75.423000000000016</v>
      </c>
      <c r="P2125" s="2">
        <f>IFERROR(O2125/M2125,0)</f>
        <v>0.53833965011455864</v>
      </c>
      <c r="Q2125" s="4">
        <f>YEAR(SalesDataTable[[#This Row],[Order Date]])</f>
        <v>2026</v>
      </c>
      <c r="R2125" s="2" t="str">
        <f>"Q"&amp;ROUNDUP(MONTH(SalesDataTable[[#This Row],[Order Date]])/3,0)</f>
        <v>Q4</v>
      </c>
      <c r="S2125" s="3">
        <f>MONTH(SalesDataTable[[#This Row],[Order Date]])</f>
        <v>10</v>
      </c>
      <c r="T2125" s="2" t="str">
        <f>TEXT(SalesDataTable[[#This Row],[Order Date]],"mmm")</f>
        <v>Oct</v>
      </c>
    </row>
    <row r="2126" spans="1:20" ht="15.75" x14ac:dyDescent="0.25">
      <c r="A2126" s="9" t="s">
        <v>635</v>
      </c>
      <c r="B2126" s="8">
        <v>46311</v>
      </c>
      <c r="C2126" s="7" t="s">
        <v>15</v>
      </c>
      <c r="D2126" s="7" t="s">
        <v>51</v>
      </c>
      <c r="E2126" s="7" t="s">
        <v>3</v>
      </c>
      <c r="F2126" s="7" t="s">
        <v>23</v>
      </c>
      <c r="G2126" s="7" t="s">
        <v>34</v>
      </c>
      <c r="H2126" s="7" t="s">
        <v>83</v>
      </c>
      <c r="I2126" s="3">
        <v>1</v>
      </c>
      <c r="J2126" s="5">
        <v>40.75</v>
      </c>
      <c r="K2126" s="6">
        <v>0</v>
      </c>
      <c r="L2126" s="5">
        <v>14.7</v>
      </c>
      <c r="M2126" s="5">
        <f>I2126*J2126*(1-K2126)</f>
        <v>40.75</v>
      </c>
      <c r="N2126" s="5">
        <f>I2126*L2126</f>
        <v>14.7</v>
      </c>
      <c r="O2126" s="5">
        <f>M2126-N2126</f>
        <v>26.05</v>
      </c>
      <c r="P2126" s="2">
        <f>IFERROR(O2126/M2126,0)</f>
        <v>0.63926380368098157</v>
      </c>
      <c r="Q2126" s="4">
        <f>YEAR(SalesDataTable[[#This Row],[Order Date]])</f>
        <v>2026</v>
      </c>
      <c r="R2126" s="2" t="str">
        <f>"Q"&amp;ROUNDUP(MONTH(SalesDataTable[[#This Row],[Order Date]])/3,0)</f>
        <v>Q4</v>
      </c>
      <c r="S2126" s="3">
        <f>MONTH(SalesDataTable[[#This Row],[Order Date]])</f>
        <v>10</v>
      </c>
      <c r="T2126" s="2" t="str">
        <f>TEXT(SalesDataTable[[#This Row],[Order Date]],"mmm")</f>
        <v>Oct</v>
      </c>
    </row>
    <row r="2127" spans="1:20" ht="15.75" x14ac:dyDescent="0.25">
      <c r="A2127" s="9" t="s">
        <v>634</v>
      </c>
      <c r="B2127" s="8">
        <v>46311</v>
      </c>
      <c r="C2127" s="7" t="s">
        <v>5</v>
      </c>
      <c r="D2127" s="7" t="s">
        <v>69</v>
      </c>
      <c r="E2127" s="7" t="s">
        <v>60</v>
      </c>
      <c r="F2127" s="7" t="s">
        <v>12</v>
      </c>
      <c r="G2127" s="7" t="s">
        <v>26</v>
      </c>
      <c r="H2127" s="7" t="s">
        <v>56</v>
      </c>
      <c r="I2127" s="3">
        <v>4</v>
      </c>
      <c r="J2127" s="5">
        <v>345.13</v>
      </c>
      <c r="K2127" s="6">
        <v>0.05</v>
      </c>
      <c r="L2127" s="5">
        <v>200.02</v>
      </c>
      <c r="M2127" s="5">
        <f>I2127*J2127*(1-K2127)</f>
        <v>1311.4939999999999</v>
      </c>
      <c r="N2127" s="5">
        <f>I2127*L2127</f>
        <v>800.08</v>
      </c>
      <c r="O2127" s="5">
        <f>M2127-N2127</f>
        <v>511.41399999999987</v>
      </c>
      <c r="P2127" s="2">
        <f>IFERROR(O2127/M2127,0)</f>
        <v>0.38994764749209671</v>
      </c>
      <c r="Q2127" s="4">
        <f>YEAR(SalesDataTable[[#This Row],[Order Date]])</f>
        <v>2026</v>
      </c>
      <c r="R2127" s="2" t="str">
        <f>"Q"&amp;ROUNDUP(MONTH(SalesDataTable[[#This Row],[Order Date]])/3,0)</f>
        <v>Q4</v>
      </c>
      <c r="S2127" s="3">
        <f>MONTH(SalesDataTable[[#This Row],[Order Date]])</f>
        <v>10</v>
      </c>
      <c r="T2127" s="2" t="str">
        <f>TEXT(SalesDataTable[[#This Row],[Order Date]],"mmm")</f>
        <v>Oct</v>
      </c>
    </row>
    <row r="2128" spans="1:20" ht="15.75" x14ac:dyDescent="0.25">
      <c r="A2128" s="9" t="s">
        <v>633</v>
      </c>
      <c r="B2128" s="8">
        <v>46311</v>
      </c>
      <c r="C2128" s="7" t="s">
        <v>9</v>
      </c>
      <c r="D2128" s="7" t="s">
        <v>30</v>
      </c>
      <c r="E2128" s="7" t="s">
        <v>13</v>
      </c>
      <c r="F2128" s="7" t="s">
        <v>2</v>
      </c>
      <c r="G2128" s="7" t="s">
        <v>29</v>
      </c>
      <c r="H2128" s="7" t="s">
        <v>28</v>
      </c>
      <c r="I2128" s="3">
        <v>2</v>
      </c>
      <c r="J2128" s="5">
        <v>37.1</v>
      </c>
      <c r="K2128" s="6">
        <v>0</v>
      </c>
      <c r="L2128" s="5">
        <v>13.31</v>
      </c>
      <c r="M2128" s="5">
        <f>I2128*J2128*(1-K2128)</f>
        <v>74.2</v>
      </c>
      <c r="N2128" s="5">
        <f>I2128*L2128</f>
        <v>26.62</v>
      </c>
      <c r="O2128" s="5">
        <f>M2128-N2128</f>
        <v>47.58</v>
      </c>
      <c r="P2128" s="2">
        <f>IFERROR(O2128/M2128,0)</f>
        <v>0.64123989218328836</v>
      </c>
      <c r="Q2128" s="4">
        <f>YEAR(SalesDataTable[[#This Row],[Order Date]])</f>
        <v>2026</v>
      </c>
      <c r="R2128" s="2" t="str">
        <f>"Q"&amp;ROUNDUP(MONTH(SalesDataTable[[#This Row],[Order Date]])/3,0)</f>
        <v>Q4</v>
      </c>
      <c r="S2128" s="3">
        <f>MONTH(SalesDataTable[[#This Row],[Order Date]])</f>
        <v>10</v>
      </c>
      <c r="T2128" s="2" t="str">
        <f>TEXT(SalesDataTable[[#This Row],[Order Date]],"mmm")</f>
        <v>Oct</v>
      </c>
    </row>
    <row r="2129" spans="1:20" ht="15.75" x14ac:dyDescent="0.25">
      <c r="A2129" s="9" t="s">
        <v>632</v>
      </c>
      <c r="B2129" s="8">
        <v>46311</v>
      </c>
      <c r="C2129" s="7" t="s">
        <v>15</v>
      </c>
      <c r="D2129" s="7" t="s">
        <v>14</v>
      </c>
      <c r="E2129" s="7" t="s">
        <v>18</v>
      </c>
      <c r="F2129" s="7" t="s">
        <v>2</v>
      </c>
      <c r="G2129" s="7" t="s">
        <v>22</v>
      </c>
      <c r="H2129" s="7" t="s">
        <v>44</v>
      </c>
      <c r="I2129" s="3">
        <v>3</v>
      </c>
      <c r="J2129" s="5">
        <v>94.19</v>
      </c>
      <c r="K2129" s="6">
        <v>0</v>
      </c>
      <c r="L2129" s="5">
        <v>44.89</v>
      </c>
      <c r="M2129" s="5">
        <f>I2129*J2129*(1-K2129)</f>
        <v>282.57</v>
      </c>
      <c r="N2129" s="5">
        <f>I2129*L2129</f>
        <v>134.67000000000002</v>
      </c>
      <c r="O2129" s="5">
        <f>M2129-N2129</f>
        <v>147.89999999999998</v>
      </c>
      <c r="P2129" s="2">
        <f>IFERROR(O2129/M2129,0)</f>
        <v>0.52341012846374346</v>
      </c>
      <c r="Q2129" s="4">
        <f>YEAR(SalesDataTable[[#This Row],[Order Date]])</f>
        <v>2026</v>
      </c>
      <c r="R2129" s="2" t="str">
        <f>"Q"&amp;ROUNDUP(MONTH(SalesDataTable[[#This Row],[Order Date]])/3,0)</f>
        <v>Q4</v>
      </c>
      <c r="S2129" s="3">
        <f>MONTH(SalesDataTable[[#This Row],[Order Date]])</f>
        <v>10</v>
      </c>
      <c r="T2129" s="2" t="str">
        <f>TEXT(SalesDataTable[[#This Row],[Order Date]],"mmm")</f>
        <v>Oct</v>
      </c>
    </row>
    <row r="2130" spans="1:20" ht="15.75" x14ac:dyDescent="0.25">
      <c r="A2130" s="9" t="s">
        <v>631</v>
      </c>
      <c r="B2130" s="8">
        <v>46312</v>
      </c>
      <c r="C2130" s="7" t="s">
        <v>15</v>
      </c>
      <c r="D2130" s="7" t="s">
        <v>61</v>
      </c>
      <c r="E2130" s="7" t="s">
        <v>3</v>
      </c>
      <c r="F2130" s="7" t="s">
        <v>23</v>
      </c>
      <c r="G2130" s="7" t="s">
        <v>26</v>
      </c>
      <c r="H2130" s="7" t="s">
        <v>65</v>
      </c>
      <c r="I2130" s="3">
        <v>2</v>
      </c>
      <c r="J2130" s="5">
        <v>82.52</v>
      </c>
      <c r="K2130" s="6">
        <v>0.05</v>
      </c>
      <c r="L2130" s="5">
        <v>38.61</v>
      </c>
      <c r="M2130" s="5">
        <f>I2130*J2130*(1-K2130)</f>
        <v>156.78799999999998</v>
      </c>
      <c r="N2130" s="5">
        <f>I2130*L2130</f>
        <v>77.22</v>
      </c>
      <c r="O2130" s="5">
        <f>M2130-N2130</f>
        <v>79.567999999999984</v>
      </c>
      <c r="P2130" s="2">
        <f>IFERROR(O2130/M2130,0)</f>
        <v>0.50748781794525089</v>
      </c>
      <c r="Q2130" s="4">
        <f>YEAR(SalesDataTable[[#This Row],[Order Date]])</f>
        <v>2026</v>
      </c>
      <c r="R2130" s="2" t="str">
        <f>"Q"&amp;ROUNDUP(MONTH(SalesDataTable[[#This Row],[Order Date]])/3,0)</f>
        <v>Q4</v>
      </c>
      <c r="S2130" s="3">
        <f>MONTH(SalesDataTable[[#This Row],[Order Date]])</f>
        <v>10</v>
      </c>
      <c r="T2130" s="2" t="str">
        <f>TEXT(SalesDataTable[[#This Row],[Order Date]],"mmm")</f>
        <v>Oct</v>
      </c>
    </row>
    <row r="2131" spans="1:20" ht="15.75" x14ac:dyDescent="0.25">
      <c r="A2131" s="9" t="s">
        <v>630</v>
      </c>
      <c r="B2131" s="8">
        <v>46312</v>
      </c>
      <c r="C2131" s="7" t="s">
        <v>15</v>
      </c>
      <c r="D2131" s="7" t="s">
        <v>19</v>
      </c>
      <c r="E2131" s="7" t="s">
        <v>3</v>
      </c>
      <c r="F2131" s="7" t="s">
        <v>12</v>
      </c>
      <c r="G2131" s="7" t="s">
        <v>22</v>
      </c>
      <c r="H2131" s="7" t="s">
        <v>92</v>
      </c>
      <c r="I2131" s="3">
        <v>1</v>
      </c>
      <c r="J2131" s="5">
        <v>155.16</v>
      </c>
      <c r="K2131" s="6">
        <v>0</v>
      </c>
      <c r="L2131" s="5">
        <v>78.84</v>
      </c>
      <c r="M2131" s="5">
        <f>I2131*J2131*(1-K2131)</f>
        <v>155.16</v>
      </c>
      <c r="N2131" s="5">
        <f>I2131*L2131</f>
        <v>78.84</v>
      </c>
      <c r="O2131" s="5">
        <f>M2131-N2131</f>
        <v>76.319999999999993</v>
      </c>
      <c r="P2131" s="2">
        <f>IFERROR(O2131/M2131,0)</f>
        <v>0.49187935034802782</v>
      </c>
      <c r="Q2131" s="4">
        <f>YEAR(SalesDataTable[[#This Row],[Order Date]])</f>
        <v>2026</v>
      </c>
      <c r="R2131" s="2" t="str">
        <f>"Q"&amp;ROUNDUP(MONTH(SalesDataTable[[#This Row],[Order Date]])/3,0)</f>
        <v>Q4</v>
      </c>
      <c r="S2131" s="3">
        <f>MONTH(SalesDataTable[[#This Row],[Order Date]])</f>
        <v>10</v>
      </c>
      <c r="T2131" s="2" t="str">
        <f>TEXT(SalesDataTable[[#This Row],[Order Date]],"mmm")</f>
        <v>Oct</v>
      </c>
    </row>
    <row r="2132" spans="1:20" ht="15.75" x14ac:dyDescent="0.25">
      <c r="A2132" s="9" t="s">
        <v>629</v>
      </c>
      <c r="B2132" s="8">
        <v>46312</v>
      </c>
      <c r="C2132" s="7" t="s">
        <v>15</v>
      </c>
      <c r="D2132" s="7" t="s">
        <v>19</v>
      </c>
      <c r="E2132" s="7" t="s">
        <v>18</v>
      </c>
      <c r="F2132" s="7" t="s">
        <v>23</v>
      </c>
      <c r="G2132" s="7" t="s">
        <v>29</v>
      </c>
      <c r="H2132" s="7" t="s">
        <v>39</v>
      </c>
      <c r="I2132" s="3">
        <v>1</v>
      </c>
      <c r="J2132" s="5">
        <v>46.36</v>
      </c>
      <c r="K2132" s="6">
        <v>0.05</v>
      </c>
      <c r="L2132" s="5">
        <v>18.399999999999999</v>
      </c>
      <c r="M2132" s="5">
        <f>I2132*J2132*(1-K2132)</f>
        <v>44.041999999999994</v>
      </c>
      <c r="N2132" s="5">
        <f>I2132*L2132</f>
        <v>18.399999999999999</v>
      </c>
      <c r="O2132" s="5">
        <f>M2132-N2132</f>
        <v>25.641999999999996</v>
      </c>
      <c r="P2132" s="2">
        <f>IFERROR(O2132/M2132,0)</f>
        <v>0.58221697470596245</v>
      </c>
      <c r="Q2132" s="4">
        <f>YEAR(SalesDataTable[[#This Row],[Order Date]])</f>
        <v>2026</v>
      </c>
      <c r="R2132" s="2" t="str">
        <f>"Q"&amp;ROUNDUP(MONTH(SalesDataTable[[#This Row],[Order Date]])/3,0)</f>
        <v>Q4</v>
      </c>
      <c r="S2132" s="3">
        <f>MONTH(SalesDataTable[[#This Row],[Order Date]])</f>
        <v>10</v>
      </c>
      <c r="T2132" s="2" t="str">
        <f>TEXT(SalesDataTable[[#This Row],[Order Date]],"mmm")</f>
        <v>Oct</v>
      </c>
    </row>
    <row r="2133" spans="1:20" ht="15.75" x14ac:dyDescent="0.25">
      <c r="A2133" s="9" t="s">
        <v>628</v>
      </c>
      <c r="B2133" s="8">
        <v>46312</v>
      </c>
      <c r="C2133" s="7" t="s">
        <v>5</v>
      </c>
      <c r="D2133" s="7" t="s">
        <v>76</v>
      </c>
      <c r="E2133" s="7" t="s">
        <v>3</v>
      </c>
      <c r="F2133" s="7" t="s">
        <v>12</v>
      </c>
      <c r="G2133" s="7" t="s">
        <v>1</v>
      </c>
      <c r="H2133" s="7" t="s">
        <v>11</v>
      </c>
      <c r="I2133" s="3">
        <v>1</v>
      </c>
      <c r="J2133" s="5">
        <v>81.47</v>
      </c>
      <c r="K2133" s="6">
        <v>0</v>
      </c>
      <c r="L2133" s="5">
        <v>43.67</v>
      </c>
      <c r="M2133" s="5">
        <f>I2133*J2133*(1-K2133)</f>
        <v>81.47</v>
      </c>
      <c r="N2133" s="5">
        <f>I2133*L2133</f>
        <v>43.67</v>
      </c>
      <c r="O2133" s="5">
        <f>M2133-N2133</f>
        <v>37.799999999999997</v>
      </c>
      <c r="P2133" s="2">
        <f>IFERROR(O2133/M2133,0)</f>
        <v>0.463974469129741</v>
      </c>
      <c r="Q2133" s="4">
        <f>YEAR(SalesDataTable[[#This Row],[Order Date]])</f>
        <v>2026</v>
      </c>
      <c r="R2133" s="2" t="str">
        <f>"Q"&amp;ROUNDUP(MONTH(SalesDataTable[[#This Row],[Order Date]])/3,0)</f>
        <v>Q4</v>
      </c>
      <c r="S2133" s="3">
        <f>MONTH(SalesDataTable[[#This Row],[Order Date]])</f>
        <v>10</v>
      </c>
      <c r="T2133" s="2" t="str">
        <f>TEXT(SalesDataTable[[#This Row],[Order Date]],"mmm")</f>
        <v>Oct</v>
      </c>
    </row>
    <row r="2134" spans="1:20" ht="15.75" x14ac:dyDescent="0.25">
      <c r="A2134" s="9" t="s">
        <v>627</v>
      </c>
      <c r="B2134" s="8">
        <v>46312</v>
      </c>
      <c r="C2134" s="7" t="s">
        <v>42</v>
      </c>
      <c r="D2134" s="7" t="s">
        <v>41</v>
      </c>
      <c r="E2134" s="7" t="s">
        <v>3</v>
      </c>
      <c r="F2134" s="7" t="s">
        <v>23</v>
      </c>
      <c r="G2134" s="7" t="s">
        <v>29</v>
      </c>
      <c r="H2134" s="7" t="s">
        <v>72</v>
      </c>
      <c r="I2134" s="3">
        <v>1</v>
      </c>
      <c r="J2134" s="5">
        <v>134.31</v>
      </c>
      <c r="K2134" s="6">
        <v>0.05</v>
      </c>
      <c r="L2134" s="5">
        <v>67.239999999999995</v>
      </c>
      <c r="M2134" s="5">
        <f>I2134*J2134*(1-K2134)</f>
        <v>127.5945</v>
      </c>
      <c r="N2134" s="5">
        <f>I2134*L2134</f>
        <v>67.239999999999995</v>
      </c>
      <c r="O2134" s="5">
        <f>M2134-N2134</f>
        <v>60.354500000000002</v>
      </c>
      <c r="P2134" s="2">
        <f>IFERROR(O2134/M2134,0)</f>
        <v>0.47301803761133909</v>
      </c>
      <c r="Q2134" s="4">
        <f>YEAR(SalesDataTable[[#This Row],[Order Date]])</f>
        <v>2026</v>
      </c>
      <c r="R2134" s="2" t="str">
        <f>"Q"&amp;ROUNDUP(MONTH(SalesDataTable[[#This Row],[Order Date]])/3,0)</f>
        <v>Q4</v>
      </c>
      <c r="S2134" s="3">
        <f>MONTH(SalesDataTable[[#This Row],[Order Date]])</f>
        <v>10</v>
      </c>
      <c r="T2134" s="2" t="str">
        <f>TEXT(SalesDataTable[[#This Row],[Order Date]],"mmm")</f>
        <v>Oct</v>
      </c>
    </row>
    <row r="2135" spans="1:20" ht="15.75" x14ac:dyDescent="0.25">
      <c r="A2135" s="9" t="s">
        <v>626</v>
      </c>
      <c r="B2135" s="8">
        <v>46312</v>
      </c>
      <c r="C2135" s="7" t="s">
        <v>5</v>
      </c>
      <c r="D2135" s="7" t="s">
        <v>76</v>
      </c>
      <c r="E2135" s="7" t="s">
        <v>3</v>
      </c>
      <c r="F2135" s="7" t="s">
        <v>2</v>
      </c>
      <c r="G2135" s="7" t="s">
        <v>26</v>
      </c>
      <c r="H2135" s="7" t="s">
        <v>50</v>
      </c>
      <c r="I2135" s="3">
        <v>1</v>
      </c>
      <c r="J2135" s="5">
        <v>123.11</v>
      </c>
      <c r="K2135" s="6">
        <v>0</v>
      </c>
      <c r="L2135" s="5">
        <v>58.99</v>
      </c>
      <c r="M2135" s="5">
        <f>I2135*J2135*(1-K2135)</f>
        <v>123.11</v>
      </c>
      <c r="N2135" s="5">
        <f>I2135*L2135</f>
        <v>58.99</v>
      </c>
      <c r="O2135" s="5">
        <f>M2135-N2135</f>
        <v>64.12</v>
      </c>
      <c r="P2135" s="2">
        <f>IFERROR(O2135/M2135,0)</f>
        <v>0.52083502558687356</v>
      </c>
      <c r="Q2135" s="4">
        <f>YEAR(SalesDataTable[[#This Row],[Order Date]])</f>
        <v>2026</v>
      </c>
      <c r="R2135" s="2" t="str">
        <f>"Q"&amp;ROUNDUP(MONTH(SalesDataTable[[#This Row],[Order Date]])/3,0)</f>
        <v>Q4</v>
      </c>
      <c r="S2135" s="3">
        <f>MONTH(SalesDataTable[[#This Row],[Order Date]])</f>
        <v>10</v>
      </c>
      <c r="T2135" s="2" t="str">
        <f>TEXT(SalesDataTable[[#This Row],[Order Date]],"mmm")</f>
        <v>Oct</v>
      </c>
    </row>
    <row r="2136" spans="1:20" ht="15.75" x14ac:dyDescent="0.25">
      <c r="A2136" s="9" t="s">
        <v>625</v>
      </c>
      <c r="B2136" s="8">
        <v>46312</v>
      </c>
      <c r="C2136" s="7" t="s">
        <v>9</v>
      </c>
      <c r="D2136" s="7" t="s">
        <v>30</v>
      </c>
      <c r="E2136" s="7" t="s">
        <v>3</v>
      </c>
      <c r="F2136" s="7" t="s">
        <v>2</v>
      </c>
      <c r="G2136" s="7" t="s">
        <v>26</v>
      </c>
      <c r="H2136" s="7" t="s">
        <v>65</v>
      </c>
      <c r="I2136" s="3">
        <v>1</v>
      </c>
      <c r="J2136" s="5">
        <v>81.239999999999995</v>
      </c>
      <c r="K2136" s="6">
        <v>0</v>
      </c>
      <c r="L2136" s="5">
        <v>38.65</v>
      </c>
      <c r="M2136" s="5">
        <f>I2136*J2136*(1-K2136)</f>
        <v>81.239999999999995</v>
      </c>
      <c r="N2136" s="5">
        <f>I2136*L2136</f>
        <v>38.65</v>
      </c>
      <c r="O2136" s="5">
        <f>M2136-N2136</f>
        <v>42.589999999999996</v>
      </c>
      <c r="P2136" s="2">
        <f>IFERROR(O2136/M2136,0)</f>
        <v>0.52424913835548992</v>
      </c>
      <c r="Q2136" s="4">
        <f>YEAR(SalesDataTable[[#This Row],[Order Date]])</f>
        <v>2026</v>
      </c>
      <c r="R2136" s="2" t="str">
        <f>"Q"&amp;ROUNDUP(MONTH(SalesDataTable[[#This Row],[Order Date]])/3,0)</f>
        <v>Q4</v>
      </c>
      <c r="S2136" s="3">
        <f>MONTH(SalesDataTable[[#This Row],[Order Date]])</f>
        <v>10</v>
      </c>
      <c r="T2136" s="2" t="str">
        <f>TEXT(SalesDataTable[[#This Row],[Order Date]],"mmm")</f>
        <v>Oct</v>
      </c>
    </row>
    <row r="2137" spans="1:20" ht="15.75" x14ac:dyDescent="0.25">
      <c r="A2137" s="9" t="s">
        <v>624</v>
      </c>
      <c r="B2137" s="8">
        <v>46312</v>
      </c>
      <c r="C2137" s="7" t="s">
        <v>42</v>
      </c>
      <c r="D2137" s="7" t="s">
        <v>119</v>
      </c>
      <c r="E2137" s="7" t="s">
        <v>18</v>
      </c>
      <c r="F2137" s="7" t="s">
        <v>23</v>
      </c>
      <c r="G2137" s="7" t="s">
        <v>22</v>
      </c>
      <c r="H2137" s="7" t="s">
        <v>21</v>
      </c>
      <c r="I2137" s="3">
        <v>1</v>
      </c>
      <c r="J2137" s="5">
        <v>70.81</v>
      </c>
      <c r="K2137" s="6">
        <v>0.15</v>
      </c>
      <c r="L2137" s="5">
        <v>32.93</v>
      </c>
      <c r="M2137" s="5">
        <f>I2137*J2137*(1-K2137)</f>
        <v>60.188499999999998</v>
      </c>
      <c r="N2137" s="5">
        <f>I2137*L2137</f>
        <v>32.93</v>
      </c>
      <c r="O2137" s="5">
        <f>M2137-N2137</f>
        <v>27.258499999999998</v>
      </c>
      <c r="P2137" s="2">
        <f>IFERROR(O2137/M2137,0)</f>
        <v>0.45288551799762411</v>
      </c>
      <c r="Q2137" s="4">
        <f>YEAR(SalesDataTable[[#This Row],[Order Date]])</f>
        <v>2026</v>
      </c>
      <c r="R2137" s="2" t="str">
        <f>"Q"&amp;ROUNDUP(MONTH(SalesDataTable[[#This Row],[Order Date]])/3,0)</f>
        <v>Q4</v>
      </c>
      <c r="S2137" s="3">
        <f>MONTH(SalesDataTable[[#This Row],[Order Date]])</f>
        <v>10</v>
      </c>
      <c r="T2137" s="2" t="str">
        <f>TEXT(SalesDataTable[[#This Row],[Order Date]],"mmm")</f>
        <v>Oct</v>
      </c>
    </row>
    <row r="2138" spans="1:20" ht="15.75" x14ac:dyDescent="0.25">
      <c r="A2138" s="9" t="s">
        <v>623</v>
      </c>
      <c r="B2138" s="8">
        <v>46312</v>
      </c>
      <c r="C2138" s="7" t="s">
        <v>15</v>
      </c>
      <c r="D2138" s="7" t="s">
        <v>19</v>
      </c>
      <c r="E2138" s="7" t="s">
        <v>3</v>
      </c>
      <c r="F2138" s="7" t="s">
        <v>12</v>
      </c>
      <c r="G2138" s="7" t="s">
        <v>26</v>
      </c>
      <c r="H2138" s="7" t="s">
        <v>25</v>
      </c>
      <c r="I2138" s="3">
        <v>6</v>
      </c>
      <c r="J2138" s="5">
        <v>200.26</v>
      </c>
      <c r="K2138" s="6">
        <v>0</v>
      </c>
      <c r="L2138" s="5">
        <v>106.71</v>
      </c>
      <c r="M2138" s="5">
        <f>I2138*J2138*(1-K2138)</f>
        <v>1201.56</v>
      </c>
      <c r="N2138" s="5">
        <f>I2138*L2138</f>
        <v>640.26</v>
      </c>
      <c r="O2138" s="5">
        <f>M2138-N2138</f>
        <v>561.29999999999995</v>
      </c>
      <c r="P2138" s="2">
        <f>IFERROR(O2138/M2138,0)</f>
        <v>0.46714271447118744</v>
      </c>
      <c r="Q2138" s="4">
        <f>YEAR(SalesDataTable[[#This Row],[Order Date]])</f>
        <v>2026</v>
      </c>
      <c r="R2138" s="2" t="str">
        <f>"Q"&amp;ROUNDUP(MONTH(SalesDataTable[[#This Row],[Order Date]])/3,0)</f>
        <v>Q4</v>
      </c>
      <c r="S2138" s="3">
        <f>MONTH(SalesDataTable[[#This Row],[Order Date]])</f>
        <v>10</v>
      </c>
      <c r="T2138" s="2" t="str">
        <f>TEXT(SalesDataTable[[#This Row],[Order Date]],"mmm")</f>
        <v>Oct</v>
      </c>
    </row>
    <row r="2139" spans="1:20" ht="15.75" x14ac:dyDescent="0.25">
      <c r="A2139" s="9" t="s">
        <v>622</v>
      </c>
      <c r="B2139" s="8">
        <v>46312</v>
      </c>
      <c r="C2139" s="7" t="s">
        <v>15</v>
      </c>
      <c r="D2139" s="7" t="s">
        <v>51</v>
      </c>
      <c r="E2139" s="7" t="s">
        <v>3</v>
      </c>
      <c r="F2139" s="7" t="s">
        <v>2</v>
      </c>
      <c r="G2139" s="7" t="s">
        <v>34</v>
      </c>
      <c r="H2139" s="7" t="s">
        <v>74</v>
      </c>
      <c r="I2139" s="3">
        <v>3</v>
      </c>
      <c r="J2139" s="5">
        <v>36.75</v>
      </c>
      <c r="K2139" s="6">
        <v>0.05</v>
      </c>
      <c r="L2139" s="5">
        <v>13.71</v>
      </c>
      <c r="M2139" s="5">
        <f>I2139*J2139*(1-K2139)</f>
        <v>104.7375</v>
      </c>
      <c r="N2139" s="5">
        <f>I2139*L2139</f>
        <v>41.13</v>
      </c>
      <c r="O2139" s="5">
        <f>M2139-N2139</f>
        <v>63.607499999999995</v>
      </c>
      <c r="P2139" s="2">
        <f>IFERROR(O2139/M2139,0)</f>
        <v>0.60730397422126747</v>
      </c>
      <c r="Q2139" s="4">
        <f>YEAR(SalesDataTable[[#This Row],[Order Date]])</f>
        <v>2026</v>
      </c>
      <c r="R2139" s="2" t="str">
        <f>"Q"&amp;ROUNDUP(MONTH(SalesDataTable[[#This Row],[Order Date]])/3,0)</f>
        <v>Q4</v>
      </c>
      <c r="S2139" s="3">
        <f>MONTH(SalesDataTable[[#This Row],[Order Date]])</f>
        <v>10</v>
      </c>
      <c r="T2139" s="2" t="str">
        <f>TEXT(SalesDataTable[[#This Row],[Order Date]],"mmm")</f>
        <v>Oct</v>
      </c>
    </row>
    <row r="2140" spans="1:20" ht="15.75" x14ac:dyDescent="0.25">
      <c r="A2140" s="9" t="s">
        <v>621</v>
      </c>
      <c r="B2140" s="8">
        <v>46312</v>
      </c>
      <c r="C2140" s="7" t="s">
        <v>5</v>
      </c>
      <c r="D2140" s="7" t="s">
        <v>76</v>
      </c>
      <c r="E2140" s="7" t="s">
        <v>3</v>
      </c>
      <c r="F2140" s="7" t="s">
        <v>23</v>
      </c>
      <c r="G2140" s="7" t="s">
        <v>22</v>
      </c>
      <c r="H2140" s="7" t="s">
        <v>44</v>
      </c>
      <c r="I2140" s="3">
        <v>2</v>
      </c>
      <c r="J2140" s="5">
        <v>92.41</v>
      </c>
      <c r="K2140" s="6">
        <v>0.1</v>
      </c>
      <c r="L2140" s="5">
        <v>45.42</v>
      </c>
      <c r="M2140" s="5">
        <f>I2140*J2140*(1-K2140)</f>
        <v>166.33799999999999</v>
      </c>
      <c r="N2140" s="5">
        <f>I2140*L2140</f>
        <v>90.84</v>
      </c>
      <c r="O2140" s="5">
        <f>M2140-N2140</f>
        <v>75.49799999999999</v>
      </c>
      <c r="P2140" s="2">
        <f>IFERROR(O2140/M2140,0)</f>
        <v>0.4538830573891714</v>
      </c>
      <c r="Q2140" s="4">
        <f>YEAR(SalesDataTable[[#This Row],[Order Date]])</f>
        <v>2026</v>
      </c>
      <c r="R2140" s="2" t="str">
        <f>"Q"&amp;ROUNDUP(MONTH(SalesDataTable[[#This Row],[Order Date]])/3,0)</f>
        <v>Q4</v>
      </c>
      <c r="S2140" s="3">
        <f>MONTH(SalesDataTable[[#This Row],[Order Date]])</f>
        <v>10</v>
      </c>
      <c r="T2140" s="2" t="str">
        <f>TEXT(SalesDataTable[[#This Row],[Order Date]],"mmm")</f>
        <v>Oct</v>
      </c>
    </row>
    <row r="2141" spans="1:20" ht="15.75" x14ac:dyDescent="0.25">
      <c r="A2141" s="9" t="s">
        <v>620</v>
      </c>
      <c r="B2141" s="8">
        <v>46312</v>
      </c>
      <c r="C2141" s="7" t="s">
        <v>9</v>
      </c>
      <c r="D2141" s="7" t="s">
        <v>47</v>
      </c>
      <c r="E2141" s="7" t="s">
        <v>13</v>
      </c>
      <c r="F2141" s="7" t="s">
        <v>2</v>
      </c>
      <c r="G2141" s="7" t="s">
        <v>34</v>
      </c>
      <c r="H2141" s="7" t="s">
        <v>83</v>
      </c>
      <c r="I2141" s="3">
        <v>1</v>
      </c>
      <c r="J2141" s="5">
        <v>40.67</v>
      </c>
      <c r="K2141" s="6">
        <v>0</v>
      </c>
      <c r="L2141" s="5">
        <v>15.09</v>
      </c>
      <c r="M2141" s="5">
        <f>I2141*J2141*(1-K2141)</f>
        <v>40.67</v>
      </c>
      <c r="N2141" s="5">
        <f>I2141*L2141</f>
        <v>15.09</v>
      </c>
      <c r="O2141" s="5">
        <f>M2141-N2141</f>
        <v>25.580000000000002</v>
      </c>
      <c r="P2141" s="2">
        <f>IFERROR(O2141/M2141,0)</f>
        <v>0.62896483894762722</v>
      </c>
      <c r="Q2141" s="4">
        <f>YEAR(SalesDataTable[[#This Row],[Order Date]])</f>
        <v>2026</v>
      </c>
      <c r="R2141" s="2" t="str">
        <f>"Q"&amp;ROUNDUP(MONTH(SalesDataTable[[#This Row],[Order Date]])/3,0)</f>
        <v>Q4</v>
      </c>
      <c r="S2141" s="3">
        <f>MONTH(SalesDataTable[[#This Row],[Order Date]])</f>
        <v>10</v>
      </c>
      <c r="T2141" s="2" t="str">
        <f>TEXT(SalesDataTable[[#This Row],[Order Date]],"mmm")</f>
        <v>Oct</v>
      </c>
    </row>
    <row r="2142" spans="1:20" ht="15.75" x14ac:dyDescent="0.25">
      <c r="A2142" s="9" t="s">
        <v>619</v>
      </c>
      <c r="B2142" s="8">
        <v>46313</v>
      </c>
      <c r="C2142" s="7" t="s">
        <v>9</v>
      </c>
      <c r="D2142" s="7" t="s">
        <v>79</v>
      </c>
      <c r="E2142" s="7" t="s">
        <v>3</v>
      </c>
      <c r="F2142" s="7" t="s">
        <v>23</v>
      </c>
      <c r="G2142" s="7" t="s">
        <v>22</v>
      </c>
      <c r="H2142" s="7" t="s">
        <v>44</v>
      </c>
      <c r="I2142" s="3">
        <v>1</v>
      </c>
      <c r="J2142" s="5">
        <v>90.09</v>
      </c>
      <c r="K2142" s="6">
        <v>0</v>
      </c>
      <c r="L2142" s="5">
        <v>45.17</v>
      </c>
      <c r="M2142" s="5">
        <f>I2142*J2142*(1-K2142)</f>
        <v>90.09</v>
      </c>
      <c r="N2142" s="5">
        <f>I2142*L2142</f>
        <v>45.17</v>
      </c>
      <c r="O2142" s="5">
        <f>M2142-N2142</f>
        <v>44.92</v>
      </c>
      <c r="P2142" s="2">
        <f>IFERROR(O2142/M2142,0)</f>
        <v>0.49861249861249862</v>
      </c>
      <c r="Q2142" s="4">
        <f>YEAR(SalesDataTable[[#This Row],[Order Date]])</f>
        <v>2026</v>
      </c>
      <c r="R2142" s="2" t="str">
        <f>"Q"&amp;ROUNDUP(MONTH(SalesDataTable[[#This Row],[Order Date]])/3,0)</f>
        <v>Q4</v>
      </c>
      <c r="S2142" s="3">
        <f>MONTH(SalesDataTable[[#This Row],[Order Date]])</f>
        <v>10</v>
      </c>
      <c r="T2142" s="2" t="str">
        <f>TEXT(SalesDataTable[[#This Row],[Order Date]],"mmm")</f>
        <v>Oct</v>
      </c>
    </row>
    <row r="2143" spans="1:20" ht="15.75" x14ac:dyDescent="0.25">
      <c r="A2143" s="9" t="s">
        <v>618</v>
      </c>
      <c r="B2143" s="8">
        <v>46313</v>
      </c>
      <c r="C2143" s="7" t="s">
        <v>5</v>
      </c>
      <c r="D2143" s="7" t="s">
        <v>4</v>
      </c>
      <c r="E2143" s="7" t="s">
        <v>3</v>
      </c>
      <c r="F2143" s="7" t="s">
        <v>23</v>
      </c>
      <c r="G2143" s="7" t="s">
        <v>29</v>
      </c>
      <c r="H2143" s="7" t="s">
        <v>28</v>
      </c>
      <c r="I2143" s="3">
        <v>1</v>
      </c>
      <c r="J2143" s="5">
        <v>36.83</v>
      </c>
      <c r="K2143" s="6">
        <v>0</v>
      </c>
      <c r="L2143" s="5">
        <v>13.64</v>
      </c>
      <c r="M2143" s="5">
        <f>I2143*J2143*(1-K2143)</f>
        <v>36.83</v>
      </c>
      <c r="N2143" s="5">
        <f>I2143*L2143</f>
        <v>13.64</v>
      </c>
      <c r="O2143" s="5">
        <f>M2143-N2143</f>
        <v>23.189999999999998</v>
      </c>
      <c r="P2143" s="2">
        <f>IFERROR(O2143/M2143,0)</f>
        <v>0.62964974205810476</v>
      </c>
      <c r="Q2143" s="4">
        <f>YEAR(SalesDataTable[[#This Row],[Order Date]])</f>
        <v>2026</v>
      </c>
      <c r="R2143" s="2" t="str">
        <f>"Q"&amp;ROUNDUP(MONTH(SalesDataTable[[#This Row],[Order Date]])/3,0)</f>
        <v>Q4</v>
      </c>
      <c r="S2143" s="3">
        <f>MONTH(SalesDataTable[[#This Row],[Order Date]])</f>
        <v>10</v>
      </c>
      <c r="T2143" s="2" t="str">
        <f>TEXT(SalesDataTable[[#This Row],[Order Date]],"mmm")</f>
        <v>Oct</v>
      </c>
    </row>
    <row r="2144" spans="1:20" ht="15.75" x14ac:dyDescent="0.25">
      <c r="A2144" s="9" t="s">
        <v>617</v>
      </c>
      <c r="B2144" s="8">
        <v>46313</v>
      </c>
      <c r="C2144" s="7" t="s">
        <v>9</v>
      </c>
      <c r="D2144" s="7" t="s">
        <v>8</v>
      </c>
      <c r="E2144" s="7" t="s">
        <v>18</v>
      </c>
      <c r="F2144" s="7" t="s">
        <v>23</v>
      </c>
      <c r="G2144" s="7" t="s">
        <v>26</v>
      </c>
      <c r="H2144" s="7" t="s">
        <v>25</v>
      </c>
      <c r="I2144" s="3">
        <v>5</v>
      </c>
      <c r="J2144" s="5">
        <v>196.37</v>
      </c>
      <c r="K2144" s="6">
        <v>0.05</v>
      </c>
      <c r="L2144" s="5">
        <v>103.51</v>
      </c>
      <c r="M2144" s="5">
        <f>I2144*J2144*(1-K2144)</f>
        <v>932.75749999999994</v>
      </c>
      <c r="N2144" s="5">
        <f>I2144*L2144</f>
        <v>517.55000000000007</v>
      </c>
      <c r="O2144" s="5">
        <f>M2144-N2144</f>
        <v>415.20749999999987</v>
      </c>
      <c r="P2144" s="2">
        <f>IFERROR(O2144/M2144,0)</f>
        <v>0.44513981393877816</v>
      </c>
      <c r="Q2144" s="4">
        <f>YEAR(SalesDataTable[[#This Row],[Order Date]])</f>
        <v>2026</v>
      </c>
      <c r="R2144" s="2" t="str">
        <f>"Q"&amp;ROUNDUP(MONTH(SalesDataTable[[#This Row],[Order Date]])/3,0)</f>
        <v>Q4</v>
      </c>
      <c r="S2144" s="3">
        <f>MONTH(SalesDataTable[[#This Row],[Order Date]])</f>
        <v>10</v>
      </c>
      <c r="T2144" s="2" t="str">
        <f>TEXT(SalesDataTable[[#This Row],[Order Date]],"mmm")</f>
        <v>Oct</v>
      </c>
    </row>
    <row r="2145" spans="1:20" ht="15.75" x14ac:dyDescent="0.25">
      <c r="A2145" s="9" t="s">
        <v>616</v>
      </c>
      <c r="B2145" s="8">
        <v>46313</v>
      </c>
      <c r="C2145" s="7" t="s">
        <v>42</v>
      </c>
      <c r="D2145" s="7" t="s">
        <v>41</v>
      </c>
      <c r="E2145" s="7" t="s">
        <v>3</v>
      </c>
      <c r="F2145" s="7" t="s">
        <v>2</v>
      </c>
      <c r="G2145" s="7" t="s">
        <v>22</v>
      </c>
      <c r="H2145" s="7" t="s">
        <v>44</v>
      </c>
      <c r="I2145" s="3">
        <v>2</v>
      </c>
      <c r="J2145" s="5">
        <v>93.73</v>
      </c>
      <c r="K2145" s="6">
        <v>0</v>
      </c>
      <c r="L2145" s="5">
        <v>44.79</v>
      </c>
      <c r="M2145" s="5">
        <f>I2145*J2145*(1-K2145)</f>
        <v>187.46</v>
      </c>
      <c r="N2145" s="5">
        <f>I2145*L2145</f>
        <v>89.58</v>
      </c>
      <c r="O2145" s="5">
        <f>M2145-N2145</f>
        <v>97.88000000000001</v>
      </c>
      <c r="P2145" s="2">
        <f>IFERROR(O2145/M2145,0)</f>
        <v>0.52213805611863873</v>
      </c>
      <c r="Q2145" s="4">
        <f>YEAR(SalesDataTable[[#This Row],[Order Date]])</f>
        <v>2026</v>
      </c>
      <c r="R2145" s="2" t="str">
        <f>"Q"&amp;ROUNDUP(MONTH(SalesDataTable[[#This Row],[Order Date]])/3,0)</f>
        <v>Q4</v>
      </c>
      <c r="S2145" s="3">
        <f>MONTH(SalesDataTable[[#This Row],[Order Date]])</f>
        <v>10</v>
      </c>
      <c r="T2145" s="2" t="str">
        <f>TEXT(SalesDataTable[[#This Row],[Order Date]],"mmm")</f>
        <v>Oct</v>
      </c>
    </row>
    <row r="2146" spans="1:20" ht="15.75" x14ac:dyDescent="0.25">
      <c r="A2146" s="9" t="s">
        <v>615</v>
      </c>
      <c r="B2146" s="8">
        <v>46313</v>
      </c>
      <c r="C2146" s="7" t="s">
        <v>5</v>
      </c>
      <c r="D2146" s="7" t="s">
        <v>4</v>
      </c>
      <c r="E2146" s="7" t="s">
        <v>3</v>
      </c>
      <c r="F2146" s="7" t="s">
        <v>12</v>
      </c>
      <c r="G2146" s="7" t="s">
        <v>29</v>
      </c>
      <c r="H2146" s="7" t="s">
        <v>28</v>
      </c>
      <c r="I2146" s="3">
        <v>1</v>
      </c>
      <c r="J2146" s="5">
        <v>36.46</v>
      </c>
      <c r="K2146" s="6">
        <v>0.05</v>
      </c>
      <c r="L2146" s="5">
        <v>13.35</v>
      </c>
      <c r="M2146" s="5">
        <f>I2146*J2146*(1-K2146)</f>
        <v>34.637</v>
      </c>
      <c r="N2146" s="5">
        <f>I2146*L2146</f>
        <v>13.35</v>
      </c>
      <c r="O2146" s="5">
        <f>M2146-N2146</f>
        <v>21.286999999999999</v>
      </c>
      <c r="P2146" s="2">
        <f>IFERROR(O2146/M2146,0)</f>
        <v>0.61457401045125148</v>
      </c>
      <c r="Q2146" s="4">
        <f>YEAR(SalesDataTable[[#This Row],[Order Date]])</f>
        <v>2026</v>
      </c>
      <c r="R2146" s="2" t="str">
        <f>"Q"&amp;ROUNDUP(MONTH(SalesDataTable[[#This Row],[Order Date]])/3,0)</f>
        <v>Q4</v>
      </c>
      <c r="S2146" s="3">
        <f>MONTH(SalesDataTable[[#This Row],[Order Date]])</f>
        <v>10</v>
      </c>
      <c r="T2146" s="2" t="str">
        <f>TEXT(SalesDataTable[[#This Row],[Order Date]],"mmm")</f>
        <v>Oct</v>
      </c>
    </row>
    <row r="2147" spans="1:20" ht="15.75" x14ac:dyDescent="0.25">
      <c r="A2147" s="9" t="s">
        <v>614</v>
      </c>
      <c r="B2147" s="8">
        <v>46313</v>
      </c>
      <c r="C2147" s="7" t="s">
        <v>9</v>
      </c>
      <c r="D2147" s="7" t="s">
        <v>47</v>
      </c>
      <c r="E2147" s="7" t="s">
        <v>3</v>
      </c>
      <c r="F2147" s="7" t="s">
        <v>23</v>
      </c>
      <c r="G2147" s="7" t="s">
        <v>26</v>
      </c>
      <c r="H2147" s="7" t="s">
        <v>50</v>
      </c>
      <c r="I2147" s="3">
        <v>2</v>
      </c>
      <c r="J2147" s="5">
        <v>125.91</v>
      </c>
      <c r="K2147" s="6">
        <v>0</v>
      </c>
      <c r="L2147" s="5">
        <v>61.95</v>
      </c>
      <c r="M2147" s="5">
        <f>I2147*J2147*(1-K2147)</f>
        <v>251.82</v>
      </c>
      <c r="N2147" s="5">
        <f>I2147*L2147</f>
        <v>123.9</v>
      </c>
      <c r="O2147" s="5">
        <f>M2147-N2147</f>
        <v>127.91999999999999</v>
      </c>
      <c r="P2147" s="2">
        <f>IFERROR(O2147/M2147,0)</f>
        <v>0.50798189182749576</v>
      </c>
      <c r="Q2147" s="4">
        <f>YEAR(SalesDataTable[[#This Row],[Order Date]])</f>
        <v>2026</v>
      </c>
      <c r="R2147" s="2" t="str">
        <f>"Q"&amp;ROUNDUP(MONTH(SalesDataTable[[#This Row],[Order Date]])/3,0)</f>
        <v>Q4</v>
      </c>
      <c r="S2147" s="3">
        <f>MONTH(SalesDataTable[[#This Row],[Order Date]])</f>
        <v>10</v>
      </c>
      <c r="T2147" s="2" t="str">
        <f>TEXT(SalesDataTable[[#This Row],[Order Date]],"mmm")</f>
        <v>Oct</v>
      </c>
    </row>
    <row r="2148" spans="1:20" ht="15.75" x14ac:dyDescent="0.25">
      <c r="A2148" s="9" t="s">
        <v>613</v>
      </c>
      <c r="B2148" s="8">
        <v>46313</v>
      </c>
      <c r="C2148" s="7" t="s">
        <v>15</v>
      </c>
      <c r="D2148" s="7" t="s">
        <v>61</v>
      </c>
      <c r="E2148" s="7" t="s">
        <v>13</v>
      </c>
      <c r="F2148" s="7" t="s">
        <v>2</v>
      </c>
      <c r="G2148" s="7" t="s">
        <v>22</v>
      </c>
      <c r="H2148" s="7" t="s">
        <v>44</v>
      </c>
      <c r="I2148" s="3">
        <v>1</v>
      </c>
      <c r="J2148" s="5">
        <v>92.56</v>
      </c>
      <c r="K2148" s="6">
        <v>0.1</v>
      </c>
      <c r="L2148" s="5">
        <v>44.23</v>
      </c>
      <c r="M2148" s="5">
        <f>I2148*J2148*(1-K2148)</f>
        <v>83.304000000000002</v>
      </c>
      <c r="N2148" s="5">
        <f>I2148*L2148</f>
        <v>44.23</v>
      </c>
      <c r="O2148" s="5">
        <f>M2148-N2148</f>
        <v>39.074000000000005</v>
      </c>
      <c r="P2148" s="2">
        <f>IFERROR(O2148/M2148,0)</f>
        <v>0.46905310669355621</v>
      </c>
      <c r="Q2148" s="4">
        <f>YEAR(SalesDataTable[[#This Row],[Order Date]])</f>
        <v>2026</v>
      </c>
      <c r="R2148" s="2" t="str">
        <f>"Q"&amp;ROUNDUP(MONTH(SalesDataTable[[#This Row],[Order Date]])/3,0)</f>
        <v>Q4</v>
      </c>
      <c r="S2148" s="3">
        <f>MONTH(SalesDataTable[[#This Row],[Order Date]])</f>
        <v>10</v>
      </c>
      <c r="T2148" s="2" t="str">
        <f>TEXT(SalesDataTable[[#This Row],[Order Date]],"mmm")</f>
        <v>Oct</v>
      </c>
    </row>
    <row r="2149" spans="1:20" ht="15.75" x14ac:dyDescent="0.25">
      <c r="A2149" s="9" t="s">
        <v>612</v>
      </c>
      <c r="B2149" s="8">
        <v>46313</v>
      </c>
      <c r="C2149" s="7" t="s">
        <v>15</v>
      </c>
      <c r="D2149" s="7" t="s">
        <v>61</v>
      </c>
      <c r="E2149" s="7" t="s">
        <v>18</v>
      </c>
      <c r="F2149" s="7" t="s">
        <v>2</v>
      </c>
      <c r="G2149" s="7" t="s">
        <v>22</v>
      </c>
      <c r="H2149" s="7" t="s">
        <v>21</v>
      </c>
      <c r="I2149" s="3">
        <v>4</v>
      </c>
      <c r="J2149" s="5">
        <v>70.02</v>
      </c>
      <c r="K2149" s="6">
        <v>0</v>
      </c>
      <c r="L2149" s="5">
        <v>32.86</v>
      </c>
      <c r="M2149" s="5">
        <f>I2149*J2149*(1-K2149)</f>
        <v>280.08</v>
      </c>
      <c r="N2149" s="5">
        <f>I2149*L2149</f>
        <v>131.44</v>
      </c>
      <c r="O2149" s="5">
        <f>M2149-N2149</f>
        <v>148.63999999999999</v>
      </c>
      <c r="P2149" s="2">
        <f>IFERROR(O2149/M2149,0)</f>
        <v>0.53070551271065403</v>
      </c>
      <c r="Q2149" s="4">
        <f>YEAR(SalesDataTable[[#This Row],[Order Date]])</f>
        <v>2026</v>
      </c>
      <c r="R2149" s="2" t="str">
        <f>"Q"&amp;ROUNDUP(MONTH(SalesDataTable[[#This Row],[Order Date]])/3,0)</f>
        <v>Q4</v>
      </c>
      <c r="S2149" s="3">
        <f>MONTH(SalesDataTable[[#This Row],[Order Date]])</f>
        <v>10</v>
      </c>
      <c r="T2149" s="2" t="str">
        <f>TEXT(SalesDataTable[[#This Row],[Order Date]],"mmm")</f>
        <v>Oct</v>
      </c>
    </row>
    <row r="2150" spans="1:20" ht="15.75" x14ac:dyDescent="0.25">
      <c r="A2150" s="9" t="s">
        <v>611</v>
      </c>
      <c r="B2150" s="8">
        <v>46313</v>
      </c>
      <c r="C2150" s="7" t="s">
        <v>42</v>
      </c>
      <c r="D2150" s="7" t="s">
        <v>41</v>
      </c>
      <c r="E2150" s="7" t="s">
        <v>3</v>
      </c>
      <c r="F2150" s="7" t="s">
        <v>23</v>
      </c>
      <c r="G2150" s="7" t="s">
        <v>1</v>
      </c>
      <c r="H2150" s="7" t="s">
        <v>0</v>
      </c>
      <c r="I2150" s="3">
        <v>3</v>
      </c>
      <c r="J2150" s="5">
        <v>51.62</v>
      </c>
      <c r="K2150" s="6">
        <v>0.1</v>
      </c>
      <c r="L2150" s="5">
        <v>22.94</v>
      </c>
      <c r="M2150" s="5">
        <f>I2150*J2150*(1-K2150)</f>
        <v>139.374</v>
      </c>
      <c r="N2150" s="5">
        <f>I2150*L2150</f>
        <v>68.820000000000007</v>
      </c>
      <c r="O2150" s="5">
        <f>M2150-N2150</f>
        <v>70.553999999999988</v>
      </c>
      <c r="P2150" s="2">
        <f>IFERROR(O2150/M2150,0)</f>
        <v>0.50622067243531788</v>
      </c>
      <c r="Q2150" s="4">
        <f>YEAR(SalesDataTable[[#This Row],[Order Date]])</f>
        <v>2026</v>
      </c>
      <c r="R2150" s="2" t="str">
        <f>"Q"&amp;ROUNDUP(MONTH(SalesDataTable[[#This Row],[Order Date]])/3,0)</f>
        <v>Q4</v>
      </c>
      <c r="S2150" s="3">
        <f>MONTH(SalesDataTable[[#This Row],[Order Date]])</f>
        <v>10</v>
      </c>
      <c r="T2150" s="2" t="str">
        <f>TEXT(SalesDataTable[[#This Row],[Order Date]],"mmm")</f>
        <v>Oct</v>
      </c>
    </row>
    <row r="2151" spans="1:20" ht="15.75" x14ac:dyDescent="0.25">
      <c r="A2151" s="9" t="s">
        <v>610</v>
      </c>
      <c r="B2151" s="8">
        <v>46313</v>
      </c>
      <c r="C2151" s="7" t="s">
        <v>5</v>
      </c>
      <c r="D2151" s="7" t="s">
        <v>66</v>
      </c>
      <c r="E2151" s="7" t="s">
        <v>3</v>
      </c>
      <c r="F2151" s="7" t="s">
        <v>2</v>
      </c>
      <c r="G2151" s="7" t="s">
        <v>26</v>
      </c>
      <c r="H2151" s="7" t="s">
        <v>25</v>
      </c>
      <c r="I2151" s="3">
        <v>1</v>
      </c>
      <c r="J2151" s="5">
        <v>196.39</v>
      </c>
      <c r="K2151" s="6">
        <v>0</v>
      </c>
      <c r="L2151" s="5">
        <v>104.66</v>
      </c>
      <c r="M2151" s="5">
        <f>I2151*J2151*(1-K2151)</f>
        <v>196.39</v>
      </c>
      <c r="N2151" s="5">
        <f>I2151*L2151</f>
        <v>104.66</v>
      </c>
      <c r="O2151" s="5">
        <f>M2151-N2151</f>
        <v>91.72999999999999</v>
      </c>
      <c r="P2151" s="2">
        <f>IFERROR(O2151/M2151,0)</f>
        <v>0.46708080859514228</v>
      </c>
      <c r="Q2151" s="4">
        <f>YEAR(SalesDataTable[[#This Row],[Order Date]])</f>
        <v>2026</v>
      </c>
      <c r="R2151" s="2" t="str">
        <f>"Q"&amp;ROUNDUP(MONTH(SalesDataTable[[#This Row],[Order Date]])/3,0)</f>
        <v>Q4</v>
      </c>
      <c r="S2151" s="3">
        <f>MONTH(SalesDataTable[[#This Row],[Order Date]])</f>
        <v>10</v>
      </c>
      <c r="T2151" s="2" t="str">
        <f>TEXT(SalesDataTable[[#This Row],[Order Date]],"mmm")</f>
        <v>Oct</v>
      </c>
    </row>
    <row r="2152" spans="1:20" ht="15.75" x14ac:dyDescent="0.25">
      <c r="A2152" s="9" t="s">
        <v>609</v>
      </c>
      <c r="B2152" s="8">
        <v>46313</v>
      </c>
      <c r="C2152" s="7" t="s">
        <v>15</v>
      </c>
      <c r="D2152" s="7" t="s">
        <v>61</v>
      </c>
      <c r="E2152" s="7" t="s">
        <v>60</v>
      </c>
      <c r="F2152" s="7" t="s">
        <v>12</v>
      </c>
      <c r="G2152" s="7" t="s">
        <v>34</v>
      </c>
      <c r="H2152" s="7" t="s">
        <v>83</v>
      </c>
      <c r="I2152" s="3">
        <v>10</v>
      </c>
      <c r="J2152" s="5">
        <v>41.26</v>
      </c>
      <c r="K2152" s="6">
        <v>0.1</v>
      </c>
      <c r="L2152" s="5">
        <v>15.06</v>
      </c>
      <c r="M2152" s="5">
        <f>I2152*J2152*(1-K2152)</f>
        <v>371.34</v>
      </c>
      <c r="N2152" s="5">
        <f>I2152*L2152</f>
        <v>150.6</v>
      </c>
      <c r="O2152" s="5">
        <f>M2152-N2152</f>
        <v>220.73999999999998</v>
      </c>
      <c r="P2152" s="2">
        <f>IFERROR(O2152/M2152,0)</f>
        <v>0.59444175149458711</v>
      </c>
      <c r="Q2152" s="4">
        <f>YEAR(SalesDataTable[[#This Row],[Order Date]])</f>
        <v>2026</v>
      </c>
      <c r="R2152" s="2" t="str">
        <f>"Q"&amp;ROUNDUP(MONTH(SalesDataTable[[#This Row],[Order Date]])/3,0)</f>
        <v>Q4</v>
      </c>
      <c r="S2152" s="3">
        <f>MONTH(SalesDataTable[[#This Row],[Order Date]])</f>
        <v>10</v>
      </c>
      <c r="T2152" s="2" t="str">
        <f>TEXT(SalesDataTable[[#This Row],[Order Date]],"mmm")</f>
        <v>Oct</v>
      </c>
    </row>
    <row r="2153" spans="1:20" ht="15.75" x14ac:dyDescent="0.25">
      <c r="A2153" s="9" t="s">
        <v>608</v>
      </c>
      <c r="B2153" s="8">
        <v>46313</v>
      </c>
      <c r="C2153" s="7" t="s">
        <v>5</v>
      </c>
      <c r="D2153" s="7" t="s">
        <v>114</v>
      </c>
      <c r="E2153" s="7" t="s">
        <v>18</v>
      </c>
      <c r="F2153" s="7" t="s">
        <v>2</v>
      </c>
      <c r="G2153" s="7" t="s">
        <v>29</v>
      </c>
      <c r="H2153" s="7" t="s">
        <v>28</v>
      </c>
      <c r="I2153" s="3">
        <v>1</v>
      </c>
      <c r="J2153" s="5">
        <v>35.549999999999997</v>
      </c>
      <c r="K2153" s="6">
        <v>0.05</v>
      </c>
      <c r="L2153" s="5">
        <v>13.44</v>
      </c>
      <c r="M2153" s="5">
        <f>I2153*J2153*(1-K2153)</f>
        <v>33.772499999999994</v>
      </c>
      <c r="N2153" s="5">
        <f>I2153*L2153</f>
        <v>13.44</v>
      </c>
      <c r="O2153" s="5">
        <f>M2153-N2153</f>
        <v>20.332499999999996</v>
      </c>
      <c r="P2153" s="2">
        <f>IFERROR(O2153/M2153,0)</f>
        <v>0.60204308238951809</v>
      </c>
      <c r="Q2153" s="4">
        <f>YEAR(SalesDataTable[[#This Row],[Order Date]])</f>
        <v>2026</v>
      </c>
      <c r="R2153" s="2" t="str">
        <f>"Q"&amp;ROUNDUP(MONTH(SalesDataTable[[#This Row],[Order Date]])/3,0)</f>
        <v>Q4</v>
      </c>
      <c r="S2153" s="3">
        <f>MONTH(SalesDataTable[[#This Row],[Order Date]])</f>
        <v>10</v>
      </c>
      <c r="T2153" s="2" t="str">
        <f>TEXT(SalesDataTable[[#This Row],[Order Date]],"mmm")</f>
        <v>Oct</v>
      </c>
    </row>
    <row r="2154" spans="1:20" ht="15.75" x14ac:dyDescent="0.25">
      <c r="A2154" s="9" t="s">
        <v>607</v>
      </c>
      <c r="B2154" s="8">
        <v>46313</v>
      </c>
      <c r="C2154" s="7" t="s">
        <v>15</v>
      </c>
      <c r="D2154" s="7" t="s">
        <v>61</v>
      </c>
      <c r="E2154" s="7" t="s">
        <v>3</v>
      </c>
      <c r="F2154" s="7" t="s">
        <v>2</v>
      </c>
      <c r="G2154" s="7" t="s">
        <v>1</v>
      </c>
      <c r="H2154" s="7" t="s">
        <v>0</v>
      </c>
      <c r="I2154" s="3">
        <v>1</v>
      </c>
      <c r="J2154" s="5">
        <v>49.5</v>
      </c>
      <c r="K2154" s="6">
        <v>0</v>
      </c>
      <c r="L2154" s="5">
        <v>22.36</v>
      </c>
      <c r="M2154" s="5">
        <f>I2154*J2154*(1-K2154)</f>
        <v>49.5</v>
      </c>
      <c r="N2154" s="5">
        <f>I2154*L2154</f>
        <v>22.36</v>
      </c>
      <c r="O2154" s="5">
        <f>M2154-N2154</f>
        <v>27.14</v>
      </c>
      <c r="P2154" s="2">
        <f>IFERROR(O2154/M2154,0)</f>
        <v>0.54828282828282826</v>
      </c>
      <c r="Q2154" s="4">
        <f>YEAR(SalesDataTable[[#This Row],[Order Date]])</f>
        <v>2026</v>
      </c>
      <c r="R2154" s="2" t="str">
        <f>"Q"&amp;ROUNDUP(MONTH(SalesDataTable[[#This Row],[Order Date]])/3,0)</f>
        <v>Q4</v>
      </c>
      <c r="S2154" s="3">
        <f>MONTH(SalesDataTable[[#This Row],[Order Date]])</f>
        <v>10</v>
      </c>
      <c r="T2154" s="2" t="str">
        <f>TEXT(SalesDataTable[[#This Row],[Order Date]],"mmm")</f>
        <v>Oct</v>
      </c>
    </row>
    <row r="2155" spans="1:20" ht="15.75" x14ac:dyDescent="0.25">
      <c r="A2155" s="9" t="s">
        <v>606</v>
      </c>
      <c r="B2155" s="8">
        <v>46314</v>
      </c>
      <c r="C2155" s="7" t="s">
        <v>42</v>
      </c>
      <c r="D2155" s="7" t="s">
        <v>41</v>
      </c>
      <c r="E2155" s="7" t="s">
        <v>3</v>
      </c>
      <c r="F2155" s="7" t="s">
        <v>12</v>
      </c>
      <c r="G2155" s="7" t="s">
        <v>26</v>
      </c>
      <c r="H2155" s="7" t="s">
        <v>65</v>
      </c>
      <c r="I2155" s="3">
        <v>1</v>
      </c>
      <c r="J2155" s="5">
        <v>80.58</v>
      </c>
      <c r="K2155" s="6">
        <v>0</v>
      </c>
      <c r="L2155" s="5">
        <v>40.43</v>
      </c>
      <c r="M2155" s="5">
        <f>I2155*J2155*(1-K2155)</f>
        <v>80.58</v>
      </c>
      <c r="N2155" s="5">
        <f>I2155*L2155</f>
        <v>40.43</v>
      </c>
      <c r="O2155" s="5">
        <f>M2155-N2155</f>
        <v>40.15</v>
      </c>
      <c r="P2155" s="2">
        <f>IFERROR(O2155/M2155,0)</f>
        <v>0.49826259617771157</v>
      </c>
      <c r="Q2155" s="4">
        <f>YEAR(SalesDataTable[[#This Row],[Order Date]])</f>
        <v>2026</v>
      </c>
      <c r="R2155" s="2" t="str">
        <f>"Q"&amp;ROUNDUP(MONTH(SalesDataTable[[#This Row],[Order Date]])/3,0)</f>
        <v>Q4</v>
      </c>
      <c r="S2155" s="3">
        <f>MONTH(SalesDataTable[[#This Row],[Order Date]])</f>
        <v>10</v>
      </c>
      <c r="T2155" s="2" t="str">
        <f>TEXT(SalesDataTable[[#This Row],[Order Date]],"mmm")</f>
        <v>Oct</v>
      </c>
    </row>
    <row r="2156" spans="1:20" ht="15.75" x14ac:dyDescent="0.25">
      <c r="A2156" s="9" t="s">
        <v>605</v>
      </c>
      <c r="B2156" s="8">
        <v>46314</v>
      </c>
      <c r="C2156" s="7" t="s">
        <v>5</v>
      </c>
      <c r="D2156" s="7" t="s">
        <v>69</v>
      </c>
      <c r="E2156" s="7" t="s">
        <v>13</v>
      </c>
      <c r="F2156" s="7" t="s">
        <v>12</v>
      </c>
      <c r="G2156" s="7" t="s">
        <v>29</v>
      </c>
      <c r="H2156" s="7" t="s">
        <v>88</v>
      </c>
      <c r="I2156" s="3">
        <v>2</v>
      </c>
      <c r="J2156" s="5">
        <v>161.59</v>
      </c>
      <c r="K2156" s="6">
        <v>0.05</v>
      </c>
      <c r="L2156" s="5">
        <v>89.57</v>
      </c>
      <c r="M2156" s="5">
        <f>I2156*J2156*(1-K2156)</f>
        <v>307.02100000000002</v>
      </c>
      <c r="N2156" s="5">
        <f>I2156*L2156</f>
        <v>179.14</v>
      </c>
      <c r="O2156" s="5">
        <f>M2156-N2156</f>
        <v>127.88100000000003</v>
      </c>
      <c r="P2156" s="2">
        <f>IFERROR(O2156/M2156,0)</f>
        <v>0.41652199686666391</v>
      </c>
      <c r="Q2156" s="4">
        <f>YEAR(SalesDataTable[[#This Row],[Order Date]])</f>
        <v>2026</v>
      </c>
      <c r="R2156" s="2" t="str">
        <f>"Q"&amp;ROUNDUP(MONTH(SalesDataTable[[#This Row],[Order Date]])/3,0)</f>
        <v>Q4</v>
      </c>
      <c r="S2156" s="3">
        <f>MONTH(SalesDataTable[[#This Row],[Order Date]])</f>
        <v>10</v>
      </c>
      <c r="T2156" s="2" t="str">
        <f>TEXT(SalesDataTable[[#This Row],[Order Date]],"mmm")</f>
        <v>Oct</v>
      </c>
    </row>
    <row r="2157" spans="1:20" ht="15.75" x14ac:dyDescent="0.25">
      <c r="A2157" s="9" t="s">
        <v>604</v>
      </c>
      <c r="B2157" s="8">
        <v>46314</v>
      </c>
      <c r="C2157" s="7" t="s">
        <v>15</v>
      </c>
      <c r="D2157" s="7" t="s">
        <v>61</v>
      </c>
      <c r="E2157" s="7" t="s">
        <v>3</v>
      </c>
      <c r="F2157" s="7" t="s">
        <v>12</v>
      </c>
      <c r="G2157" s="7" t="s">
        <v>26</v>
      </c>
      <c r="H2157" s="7" t="s">
        <v>65</v>
      </c>
      <c r="I2157" s="3">
        <v>1</v>
      </c>
      <c r="J2157" s="5">
        <v>80.319999999999993</v>
      </c>
      <c r="K2157" s="6">
        <v>0</v>
      </c>
      <c r="L2157" s="5">
        <v>39.729999999999997</v>
      </c>
      <c r="M2157" s="5">
        <f>I2157*J2157*(1-K2157)</f>
        <v>80.319999999999993</v>
      </c>
      <c r="N2157" s="5">
        <f>I2157*L2157</f>
        <v>39.729999999999997</v>
      </c>
      <c r="O2157" s="5">
        <f>M2157-N2157</f>
        <v>40.589999999999996</v>
      </c>
      <c r="P2157" s="2">
        <f>IFERROR(O2157/M2157,0)</f>
        <v>0.50535358565737054</v>
      </c>
      <c r="Q2157" s="4">
        <f>YEAR(SalesDataTable[[#This Row],[Order Date]])</f>
        <v>2026</v>
      </c>
      <c r="R2157" s="2" t="str">
        <f>"Q"&amp;ROUNDUP(MONTH(SalesDataTable[[#This Row],[Order Date]])/3,0)</f>
        <v>Q4</v>
      </c>
      <c r="S2157" s="3">
        <f>MONTH(SalesDataTable[[#This Row],[Order Date]])</f>
        <v>10</v>
      </c>
      <c r="T2157" s="2" t="str">
        <f>TEXT(SalesDataTable[[#This Row],[Order Date]],"mmm")</f>
        <v>Oct</v>
      </c>
    </row>
    <row r="2158" spans="1:20" ht="15.75" x14ac:dyDescent="0.25">
      <c r="A2158" s="9" t="s">
        <v>603</v>
      </c>
      <c r="B2158" s="8">
        <v>46314</v>
      </c>
      <c r="C2158" s="7" t="s">
        <v>42</v>
      </c>
      <c r="D2158" s="7" t="s">
        <v>119</v>
      </c>
      <c r="E2158" s="7" t="s">
        <v>18</v>
      </c>
      <c r="F2158" s="7" t="s">
        <v>2</v>
      </c>
      <c r="G2158" s="7" t="s">
        <v>29</v>
      </c>
      <c r="H2158" s="7" t="s">
        <v>88</v>
      </c>
      <c r="I2158" s="3">
        <v>1</v>
      </c>
      <c r="J2158" s="5">
        <v>164.25</v>
      </c>
      <c r="K2158" s="6">
        <v>0</v>
      </c>
      <c r="L2158" s="5">
        <v>86.6</v>
      </c>
      <c r="M2158" s="5">
        <f>I2158*J2158*(1-K2158)</f>
        <v>164.25</v>
      </c>
      <c r="N2158" s="5">
        <f>I2158*L2158</f>
        <v>86.6</v>
      </c>
      <c r="O2158" s="5">
        <f>M2158-N2158</f>
        <v>77.650000000000006</v>
      </c>
      <c r="P2158" s="2">
        <f>IFERROR(O2158/M2158,0)</f>
        <v>0.47275494672754947</v>
      </c>
      <c r="Q2158" s="4">
        <f>YEAR(SalesDataTable[[#This Row],[Order Date]])</f>
        <v>2026</v>
      </c>
      <c r="R2158" s="2" t="str">
        <f>"Q"&amp;ROUNDUP(MONTH(SalesDataTable[[#This Row],[Order Date]])/3,0)</f>
        <v>Q4</v>
      </c>
      <c r="S2158" s="3">
        <f>MONTH(SalesDataTable[[#This Row],[Order Date]])</f>
        <v>10</v>
      </c>
      <c r="T2158" s="2" t="str">
        <f>TEXT(SalesDataTable[[#This Row],[Order Date]],"mmm")</f>
        <v>Oct</v>
      </c>
    </row>
    <row r="2159" spans="1:20" ht="15.75" x14ac:dyDescent="0.25">
      <c r="A2159" s="9" t="s">
        <v>602</v>
      </c>
      <c r="B2159" s="8">
        <v>46314</v>
      </c>
      <c r="C2159" s="7" t="s">
        <v>15</v>
      </c>
      <c r="D2159" s="7" t="s">
        <v>61</v>
      </c>
      <c r="E2159" s="7" t="s">
        <v>18</v>
      </c>
      <c r="F2159" s="7" t="s">
        <v>2</v>
      </c>
      <c r="G2159" s="7" t="s">
        <v>1</v>
      </c>
      <c r="H2159" s="7" t="s">
        <v>7</v>
      </c>
      <c r="I2159" s="3">
        <v>6</v>
      </c>
      <c r="J2159" s="5">
        <v>101.6</v>
      </c>
      <c r="K2159" s="6">
        <v>0</v>
      </c>
      <c r="L2159" s="5">
        <v>50.17</v>
      </c>
      <c r="M2159" s="5">
        <f>I2159*J2159*(1-K2159)</f>
        <v>609.59999999999991</v>
      </c>
      <c r="N2159" s="5">
        <f>I2159*L2159</f>
        <v>301.02</v>
      </c>
      <c r="O2159" s="5">
        <f>M2159-N2159</f>
        <v>308.57999999999993</v>
      </c>
      <c r="P2159" s="2">
        <f>IFERROR(O2159/M2159,0)</f>
        <v>0.50620078740157481</v>
      </c>
      <c r="Q2159" s="4">
        <f>YEAR(SalesDataTable[[#This Row],[Order Date]])</f>
        <v>2026</v>
      </c>
      <c r="R2159" s="2" t="str">
        <f>"Q"&amp;ROUNDUP(MONTH(SalesDataTable[[#This Row],[Order Date]])/3,0)</f>
        <v>Q4</v>
      </c>
      <c r="S2159" s="3">
        <f>MONTH(SalesDataTable[[#This Row],[Order Date]])</f>
        <v>10</v>
      </c>
      <c r="T2159" s="2" t="str">
        <f>TEXT(SalesDataTable[[#This Row],[Order Date]],"mmm")</f>
        <v>Oct</v>
      </c>
    </row>
    <row r="2160" spans="1:20" ht="15.75" x14ac:dyDescent="0.25">
      <c r="A2160" s="9" t="s">
        <v>601</v>
      </c>
      <c r="B2160" s="8">
        <v>46315</v>
      </c>
      <c r="C2160" s="7" t="s">
        <v>42</v>
      </c>
      <c r="D2160" s="7" t="s">
        <v>95</v>
      </c>
      <c r="E2160" s="7" t="s">
        <v>13</v>
      </c>
      <c r="F2160" s="7" t="s">
        <v>23</v>
      </c>
      <c r="G2160" s="7" t="s">
        <v>34</v>
      </c>
      <c r="H2160" s="7" t="s">
        <v>74</v>
      </c>
      <c r="I2160" s="3">
        <v>5</v>
      </c>
      <c r="J2160" s="5">
        <v>35.99</v>
      </c>
      <c r="K2160" s="6">
        <v>0</v>
      </c>
      <c r="L2160" s="5">
        <v>14.19</v>
      </c>
      <c r="M2160" s="5">
        <f>I2160*J2160*(1-K2160)</f>
        <v>179.95000000000002</v>
      </c>
      <c r="N2160" s="5">
        <f>I2160*L2160</f>
        <v>70.95</v>
      </c>
      <c r="O2160" s="5">
        <f>M2160-N2160</f>
        <v>109.00000000000001</v>
      </c>
      <c r="P2160" s="2">
        <f>IFERROR(O2160/M2160,0)</f>
        <v>0.60572381217004723</v>
      </c>
      <c r="Q2160" s="4">
        <f>YEAR(SalesDataTable[[#This Row],[Order Date]])</f>
        <v>2026</v>
      </c>
      <c r="R2160" s="2" t="str">
        <f>"Q"&amp;ROUNDUP(MONTH(SalesDataTable[[#This Row],[Order Date]])/3,0)</f>
        <v>Q4</v>
      </c>
      <c r="S2160" s="3">
        <f>MONTH(SalesDataTable[[#This Row],[Order Date]])</f>
        <v>10</v>
      </c>
      <c r="T2160" s="2" t="str">
        <f>TEXT(SalesDataTable[[#This Row],[Order Date]],"mmm")</f>
        <v>Oct</v>
      </c>
    </row>
    <row r="2161" spans="1:20" ht="15.75" x14ac:dyDescent="0.25">
      <c r="A2161" s="9" t="s">
        <v>600</v>
      </c>
      <c r="B2161" s="8">
        <v>46315</v>
      </c>
      <c r="C2161" s="7" t="s">
        <v>15</v>
      </c>
      <c r="D2161" s="7" t="s">
        <v>61</v>
      </c>
      <c r="E2161" s="7" t="s">
        <v>3</v>
      </c>
      <c r="F2161" s="7" t="s">
        <v>23</v>
      </c>
      <c r="G2161" s="7" t="s">
        <v>34</v>
      </c>
      <c r="H2161" s="7" t="s">
        <v>74</v>
      </c>
      <c r="I2161" s="3">
        <v>2</v>
      </c>
      <c r="J2161" s="5">
        <v>36.57</v>
      </c>
      <c r="K2161" s="6">
        <v>0.1</v>
      </c>
      <c r="L2161" s="5">
        <v>13.79</v>
      </c>
      <c r="M2161" s="5">
        <f>I2161*J2161*(1-K2161)</f>
        <v>65.826000000000008</v>
      </c>
      <c r="N2161" s="5">
        <f>I2161*L2161</f>
        <v>27.58</v>
      </c>
      <c r="O2161" s="5">
        <f>M2161-N2161</f>
        <v>38.246000000000009</v>
      </c>
      <c r="P2161" s="2">
        <f>IFERROR(O2161/M2161,0)</f>
        <v>0.58101661957281325</v>
      </c>
      <c r="Q2161" s="4">
        <f>YEAR(SalesDataTable[[#This Row],[Order Date]])</f>
        <v>2026</v>
      </c>
      <c r="R2161" s="2" t="str">
        <f>"Q"&amp;ROUNDUP(MONTH(SalesDataTable[[#This Row],[Order Date]])/3,0)</f>
        <v>Q4</v>
      </c>
      <c r="S2161" s="3">
        <f>MONTH(SalesDataTable[[#This Row],[Order Date]])</f>
        <v>10</v>
      </c>
      <c r="T2161" s="2" t="str">
        <f>TEXT(SalesDataTable[[#This Row],[Order Date]],"mmm")</f>
        <v>Oct</v>
      </c>
    </row>
    <row r="2162" spans="1:20" ht="15.75" x14ac:dyDescent="0.25">
      <c r="A2162" s="9" t="s">
        <v>599</v>
      </c>
      <c r="B2162" s="8">
        <v>46315</v>
      </c>
      <c r="C2162" s="7" t="s">
        <v>9</v>
      </c>
      <c r="D2162" s="7" t="s">
        <v>30</v>
      </c>
      <c r="E2162" s="7" t="s">
        <v>3</v>
      </c>
      <c r="F2162" s="7" t="s">
        <v>2</v>
      </c>
      <c r="G2162" s="7" t="s">
        <v>1</v>
      </c>
      <c r="H2162" s="7" t="s">
        <v>17</v>
      </c>
      <c r="I2162" s="3">
        <v>1</v>
      </c>
      <c r="J2162" s="5">
        <v>40.99</v>
      </c>
      <c r="K2162" s="6">
        <v>0.1</v>
      </c>
      <c r="L2162" s="5">
        <v>17.16</v>
      </c>
      <c r="M2162" s="5">
        <f>I2162*J2162*(1-K2162)</f>
        <v>36.891000000000005</v>
      </c>
      <c r="N2162" s="5">
        <f>I2162*L2162</f>
        <v>17.16</v>
      </c>
      <c r="O2162" s="5">
        <f>M2162-N2162</f>
        <v>19.731000000000005</v>
      </c>
      <c r="P2162" s="2">
        <f>IFERROR(O2162/M2162,0)</f>
        <v>0.5348458973733432</v>
      </c>
      <c r="Q2162" s="4">
        <f>YEAR(SalesDataTable[[#This Row],[Order Date]])</f>
        <v>2026</v>
      </c>
      <c r="R2162" s="2" t="str">
        <f>"Q"&amp;ROUNDUP(MONTH(SalesDataTable[[#This Row],[Order Date]])/3,0)</f>
        <v>Q4</v>
      </c>
      <c r="S2162" s="3">
        <f>MONTH(SalesDataTable[[#This Row],[Order Date]])</f>
        <v>10</v>
      </c>
      <c r="T2162" s="2" t="str">
        <f>TEXT(SalesDataTable[[#This Row],[Order Date]],"mmm")</f>
        <v>Oct</v>
      </c>
    </row>
    <row r="2163" spans="1:20" ht="15.75" x14ac:dyDescent="0.25">
      <c r="A2163" s="9" t="s">
        <v>598</v>
      </c>
      <c r="B2163" s="8">
        <v>46315</v>
      </c>
      <c r="C2163" s="7" t="s">
        <v>15</v>
      </c>
      <c r="D2163" s="7" t="s">
        <v>61</v>
      </c>
      <c r="E2163" s="7" t="s">
        <v>13</v>
      </c>
      <c r="F2163" s="7" t="s">
        <v>23</v>
      </c>
      <c r="G2163" s="7" t="s">
        <v>26</v>
      </c>
      <c r="H2163" s="7" t="s">
        <v>65</v>
      </c>
      <c r="I2163" s="3">
        <v>3</v>
      </c>
      <c r="J2163" s="5">
        <v>80.47</v>
      </c>
      <c r="K2163" s="6">
        <v>0</v>
      </c>
      <c r="L2163" s="5">
        <v>40.090000000000003</v>
      </c>
      <c r="M2163" s="5">
        <f>I2163*J2163*(1-K2163)</f>
        <v>241.41</v>
      </c>
      <c r="N2163" s="5">
        <f>I2163*L2163</f>
        <v>120.27000000000001</v>
      </c>
      <c r="O2163" s="5">
        <f>M2163-N2163</f>
        <v>121.13999999999999</v>
      </c>
      <c r="P2163" s="2">
        <f>IFERROR(O2163/M2163,0)</f>
        <v>0.50180191375667949</v>
      </c>
      <c r="Q2163" s="4">
        <f>YEAR(SalesDataTable[[#This Row],[Order Date]])</f>
        <v>2026</v>
      </c>
      <c r="R2163" s="2" t="str">
        <f>"Q"&amp;ROUNDUP(MONTH(SalesDataTable[[#This Row],[Order Date]])/3,0)</f>
        <v>Q4</v>
      </c>
      <c r="S2163" s="3">
        <f>MONTH(SalesDataTable[[#This Row],[Order Date]])</f>
        <v>10</v>
      </c>
      <c r="T2163" s="2" t="str">
        <f>TEXT(SalesDataTable[[#This Row],[Order Date]],"mmm")</f>
        <v>Oct</v>
      </c>
    </row>
    <row r="2164" spans="1:20" ht="15.75" x14ac:dyDescent="0.25">
      <c r="A2164" s="9" t="s">
        <v>597</v>
      </c>
      <c r="B2164" s="8">
        <v>46315</v>
      </c>
      <c r="C2164" s="7" t="s">
        <v>15</v>
      </c>
      <c r="D2164" s="7" t="s">
        <v>19</v>
      </c>
      <c r="E2164" s="7" t="s">
        <v>13</v>
      </c>
      <c r="F2164" s="7" t="s">
        <v>12</v>
      </c>
      <c r="G2164" s="7" t="s">
        <v>22</v>
      </c>
      <c r="H2164" s="7" t="s">
        <v>37</v>
      </c>
      <c r="I2164" s="3">
        <v>5</v>
      </c>
      <c r="J2164" s="5">
        <v>140.32</v>
      </c>
      <c r="K2164" s="6">
        <v>0</v>
      </c>
      <c r="L2164" s="5">
        <v>80.08</v>
      </c>
      <c r="M2164" s="5">
        <f>I2164*J2164*(1-K2164)</f>
        <v>701.59999999999991</v>
      </c>
      <c r="N2164" s="5">
        <f>I2164*L2164</f>
        <v>400.4</v>
      </c>
      <c r="O2164" s="5">
        <f>M2164-N2164</f>
        <v>301.19999999999993</v>
      </c>
      <c r="P2164" s="2">
        <f>IFERROR(O2164/M2164,0)</f>
        <v>0.4293044469783352</v>
      </c>
      <c r="Q2164" s="4">
        <f>YEAR(SalesDataTable[[#This Row],[Order Date]])</f>
        <v>2026</v>
      </c>
      <c r="R2164" s="2" t="str">
        <f>"Q"&amp;ROUNDUP(MONTH(SalesDataTable[[#This Row],[Order Date]])/3,0)</f>
        <v>Q4</v>
      </c>
      <c r="S2164" s="3">
        <f>MONTH(SalesDataTable[[#This Row],[Order Date]])</f>
        <v>10</v>
      </c>
      <c r="T2164" s="2" t="str">
        <f>TEXT(SalesDataTable[[#This Row],[Order Date]],"mmm")</f>
        <v>Oct</v>
      </c>
    </row>
    <row r="2165" spans="1:20" ht="15.75" x14ac:dyDescent="0.25">
      <c r="A2165" s="9" t="s">
        <v>596</v>
      </c>
      <c r="B2165" s="8">
        <v>46315</v>
      </c>
      <c r="C2165" s="7" t="s">
        <v>9</v>
      </c>
      <c r="D2165" s="7" t="s">
        <v>45</v>
      </c>
      <c r="E2165" s="7" t="s">
        <v>3</v>
      </c>
      <c r="F2165" s="7" t="s">
        <v>2</v>
      </c>
      <c r="G2165" s="7" t="s">
        <v>34</v>
      </c>
      <c r="H2165" s="7" t="s">
        <v>121</v>
      </c>
      <c r="I2165" s="3">
        <v>3</v>
      </c>
      <c r="J2165" s="5">
        <v>125.93</v>
      </c>
      <c r="K2165" s="6">
        <v>0.1</v>
      </c>
      <c r="L2165" s="5">
        <v>68.45</v>
      </c>
      <c r="M2165" s="5">
        <f>I2165*J2165*(1-K2165)</f>
        <v>340.01100000000002</v>
      </c>
      <c r="N2165" s="5">
        <f>I2165*L2165</f>
        <v>205.35000000000002</v>
      </c>
      <c r="O2165" s="5">
        <f>M2165-N2165</f>
        <v>134.661</v>
      </c>
      <c r="P2165" s="2">
        <f>IFERROR(O2165/M2165,0)</f>
        <v>0.39604895135745605</v>
      </c>
      <c r="Q2165" s="4">
        <f>YEAR(SalesDataTable[[#This Row],[Order Date]])</f>
        <v>2026</v>
      </c>
      <c r="R2165" s="2" t="str">
        <f>"Q"&amp;ROUNDUP(MONTH(SalesDataTable[[#This Row],[Order Date]])/3,0)</f>
        <v>Q4</v>
      </c>
      <c r="S2165" s="3">
        <f>MONTH(SalesDataTable[[#This Row],[Order Date]])</f>
        <v>10</v>
      </c>
      <c r="T2165" s="2" t="str">
        <f>TEXT(SalesDataTable[[#This Row],[Order Date]],"mmm")</f>
        <v>Oct</v>
      </c>
    </row>
    <row r="2166" spans="1:20" ht="15.75" x14ac:dyDescent="0.25">
      <c r="A2166" s="9" t="s">
        <v>595</v>
      </c>
      <c r="B2166" s="8">
        <v>46316</v>
      </c>
      <c r="C2166" s="7" t="s">
        <v>15</v>
      </c>
      <c r="D2166" s="7" t="s">
        <v>61</v>
      </c>
      <c r="E2166" s="7" t="s">
        <v>3</v>
      </c>
      <c r="F2166" s="7" t="s">
        <v>23</v>
      </c>
      <c r="G2166" s="7" t="s">
        <v>22</v>
      </c>
      <c r="H2166" s="7" t="s">
        <v>37</v>
      </c>
      <c r="I2166" s="3">
        <v>2</v>
      </c>
      <c r="J2166" s="5">
        <v>141.4</v>
      </c>
      <c r="K2166" s="6">
        <v>0.05</v>
      </c>
      <c r="L2166" s="5">
        <v>77.48</v>
      </c>
      <c r="M2166" s="5">
        <f>I2166*J2166*(1-K2166)</f>
        <v>268.66000000000003</v>
      </c>
      <c r="N2166" s="5">
        <f>I2166*L2166</f>
        <v>154.96</v>
      </c>
      <c r="O2166" s="5">
        <f>M2166-N2166</f>
        <v>113.70000000000002</v>
      </c>
      <c r="P2166" s="2">
        <f>IFERROR(O2166/M2166,0)</f>
        <v>0.42321149408173903</v>
      </c>
      <c r="Q2166" s="4">
        <f>YEAR(SalesDataTable[[#This Row],[Order Date]])</f>
        <v>2026</v>
      </c>
      <c r="R2166" s="2" t="str">
        <f>"Q"&amp;ROUNDUP(MONTH(SalesDataTable[[#This Row],[Order Date]])/3,0)</f>
        <v>Q4</v>
      </c>
      <c r="S2166" s="3">
        <f>MONTH(SalesDataTable[[#This Row],[Order Date]])</f>
        <v>10</v>
      </c>
      <c r="T2166" s="2" t="str">
        <f>TEXT(SalesDataTable[[#This Row],[Order Date]],"mmm")</f>
        <v>Oct</v>
      </c>
    </row>
    <row r="2167" spans="1:20" ht="15.75" x14ac:dyDescent="0.25">
      <c r="A2167" s="9" t="s">
        <v>594</v>
      </c>
      <c r="B2167" s="8">
        <v>46316</v>
      </c>
      <c r="C2167" s="7" t="s">
        <v>42</v>
      </c>
      <c r="D2167" s="7" t="s">
        <v>95</v>
      </c>
      <c r="E2167" s="7" t="s">
        <v>60</v>
      </c>
      <c r="F2167" s="7" t="s">
        <v>12</v>
      </c>
      <c r="G2167" s="7" t="s">
        <v>1</v>
      </c>
      <c r="H2167" s="7" t="s">
        <v>0</v>
      </c>
      <c r="I2167" s="3">
        <v>8</v>
      </c>
      <c r="J2167" s="5">
        <v>51.91</v>
      </c>
      <c r="K2167" s="6">
        <v>0.05</v>
      </c>
      <c r="L2167" s="5">
        <v>22.99</v>
      </c>
      <c r="M2167" s="5">
        <f>I2167*J2167*(1-K2167)</f>
        <v>394.51599999999996</v>
      </c>
      <c r="N2167" s="5">
        <f>I2167*L2167</f>
        <v>183.92</v>
      </c>
      <c r="O2167" s="5">
        <f>M2167-N2167</f>
        <v>210.59599999999998</v>
      </c>
      <c r="P2167" s="2">
        <f>IFERROR(O2167/M2167,0)</f>
        <v>0.53380851473704483</v>
      </c>
      <c r="Q2167" s="4">
        <f>YEAR(SalesDataTable[[#This Row],[Order Date]])</f>
        <v>2026</v>
      </c>
      <c r="R2167" s="2" t="str">
        <f>"Q"&amp;ROUNDUP(MONTH(SalesDataTable[[#This Row],[Order Date]])/3,0)</f>
        <v>Q4</v>
      </c>
      <c r="S2167" s="3">
        <f>MONTH(SalesDataTable[[#This Row],[Order Date]])</f>
        <v>10</v>
      </c>
      <c r="T2167" s="2" t="str">
        <f>TEXT(SalesDataTable[[#This Row],[Order Date]],"mmm")</f>
        <v>Oct</v>
      </c>
    </row>
    <row r="2168" spans="1:20" ht="15.75" x14ac:dyDescent="0.25">
      <c r="A2168" s="9" t="s">
        <v>593</v>
      </c>
      <c r="B2168" s="8">
        <v>46316</v>
      </c>
      <c r="C2168" s="7" t="s">
        <v>15</v>
      </c>
      <c r="D2168" s="7" t="s">
        <v>14</v>
      </c>
      <c r="E2168" s="7" t="s">
        <v>18</v>
      </c>
      <c r="F2168" s="7" t="s">
        <v>23</v>
      </c>
      <c r="G2168" s="7" t="s">
        <v>26</v>
      </c>
      <c r="H2168" s="7" t="s">
        <v>25</v>
      </c>
      <c r="I2168" s="3">
        <v>1</v>
      </c>
      <c r="J2168" s="5">
        <v>192.62</v>
      </c>
      <c r="K2168" s="6">
        <v>0</v>
      </c>
      <c r="L2168" s="5">
        <v>102.51</v>
      </c>
      <c r="M2168" s="5">
        <f>I2168*J2168*(1-K2168)</f>
        <v>192.62</v>
      </c>
      <c r="N2168" s="5">
        <f>I2168*L2168</f>
        <v>102.51</v>
      </c>
      <c r="O2168" s="5">
        <f>M2168-N2168</f>
        <v>90.11</v>
      </c>
      <c r="P2168" s="2">
        <f>IFERROR(O2168/M2168,0)</f>
        <v>0.46781227286886096</v>
      </c>
      <c r="Q2168" s="4">
        <f>YEAR(SalesDataTable[[#This Row],[Order Date]])</f>
        <v>2026</v>
      </c>
      <c r="R2168" s="2" t="str">
        <f>"Q"&amp;ROUNDUP(MONTH(SalesDataTable[[#This Row],[Order Date]])/3,0)</f>
        <v>Q4</v>
      </c>
      <c r="S2168" s="3">
        <f>MONTH(SalesDataTable[[#This Row],[Order Date]])</f>
        <v>10</v>
      </c>
      <c r="T2168" s="2" t="str">
        <f>TEXT(SalesDataTable[[#This Row],[Order Date]],"mmm")</f>
        <v>Oct</v>
      </c>
    </row>
    <row r="2169" spans="1:20" ht="15.75" x14ac:dyDescent="0.25">
      <c r="A2169" s="9" t="s">
        <v>592</v>
      </c>
      <c r="B2169" s="8">
        <v>46317</v>
      </c>
      <c r="C2169" s="7" t="s">
        <v>15</v>
      </c>
      <c r="D2169" s="7" t="s">
        <v>51</v>
      </c>
      <c r="E2169" s="7" t="s">
        <v>3</v>
      </c>
      <c r="F2169" s="7" t="s">
        <v>2</v>
      </c>
      <c r="G2169" s="7" t="s">
        <v>1</v>
      </c>
      <c r="H2169" s="7" t="s">
        <v>0</v>
      </c>
      <c r="I2169" s="3">
        <v>1</v>
      </c>
      <c r="J2169" s="5">
        <v>51.25</v>
      </c>
      <c r="K2169" s="6">
        <v>0</v>
      </c>
      <c r="L2169" s="5">
        <v>22.58</v>
      </c>
      <c r="M2169" s="5">
        <f>I2169*J2169*(1-K2169)</f>
        <v>51.25</v>
      </c>
      <c r="N2169" s="5">
        <f>I2169*L2169</f>
        <v>22.58</v>
      </c>
      <c r="O2169" s="5">
        <f>M2169-N2169</f>
        <v>28.67</v>
      </c>
      <c r="P2169" s="2">
        <f>IFERROR(O2169/M2169,0)</f>
        <v>0.55941463414634152</v>
      </c>
      <c r="Q2169" s="4">
        <f>YEAR(SalesDataTable[[#This Row],[Order Date]])</f>
        <v>2026</v>
      </c>
      <c r="R2169" s="2" t="str">
        <f>"Q"&amp;ROUNDUP(MONTH(SalesDataTable[[#This Row],[Order Date]])/3,0)</f>
        <v>Q4</v>
      </c>
      <c r="S2169" s="3">
        <f>MONTH(SalesDataTable[[#This Row],[Order Date]])</f>
        <v>10</v>
      </c>
      <c r="T2169" s="2" t="str">
        <f>TEXT(SalesDataTable[[#This Row],[Order Date]],"mmm")</f>
        <v>Oct</v>
      </c>
    </row>
    <row r="2170" spans="1:20" ht="15.75" x14ac:dyDescent="0.25">
      <c r="A2170" s="9" t="s">
        <v>591</v>
      </c>
      <c r="B2170" s="8">
        <v>46317</v>
      </c>
      <c r="C2170" s="7" t="s">
        <v>15</v>
      </c>
      <c r="D2170" s="7" t="s">
        <v>51</v>
      </c>
      <c r="E2170" s="7" t="s">
        <v>13</v>
      </c>
      <c r="F2170" s="7" t="s">
        <v>2</v>
      </c>
      <c r="G2170" s="7" t="s">
        <v>29</v>
      </c>
      <c r="H2170" s="7" t="s">
        <v>39</v>
      </c>
      <c r="I2170" s="3">
        <v>1</v>
      </c>
      <c r="J2170" s="5">
        <v>45.97</v>
      </c>
      <c r="K2170" s="6">
        <v>0.05</v>
      </c>
      <c r="L2170" s="5">
        <v>18.760000000000002</v>
      </c>
      <c r="M2170" s="5">
        <f>I2170*J2170*(1-K2170)</f>
        <v>43.671499999999995</v>
      </c>
      <c r="N2170" s="5">
        <f>I2170*L2170</f>
        <v>18.760000000000002</v>
      </c>
      <c r="O2170" s="5">
        <f>M2170-N2170</f>
        <v>24.911499999999993</v>
      </c>
      <c r="P2170" s="2">
        <f>IFERROR(O2170/M2170,0)</f>
        <v>0.57042922729926826</v>
      </c>
      <c r="Q2170" s="4">
        <f>YEAR(SalesDataTable[[#This Row],[Order Date]])</f>
        <v>2026</v>
      </c>
      <c r="R2170" s="2" t="str">
        <f>"Q"&amp;ROUNDUP(MONTH(SalesDataTable[[#This Row],[Order Date]])/3,0)</f>
        <v>Q4</v>
      </c>
      <c r="S2170" s="3">
        <f>MONTH(SalesDataTable[[#This Row],[Order Date]])</f>
        <v>10</v>
      </c>
      <c r="T2170" s="2" t="str">
        <f>TEXT(SalesDataTable[[#This Row],[Order Date]],"mmm")</f>
        <v>Oct</v>
      </c>
    </row>
    <row r="2171" spans="1:20" ht="15.75" x14ac:dyDescent="0.25">
      <c r="A2171" s="9" t="s">
        <v>590</v>
      </c>
      <c r="B2171" s="8">
        <v>46317</v>
      </c>
      <c r="C2171" s="7" t="s">
        <v>5</v>
      </c>
      <c r="D2171" s="7" t="s">
        <v>66</v>
      </c>
      <c r="E2171" s="7" t="s">
        <v>18</v>
      </c>
      <c r="F2171" s="7" t="s">
        <v>23</v>
      </c>
      <c r="G2171" s="7" t="s">
        <v>26</v>
      </c>
      <c r="H2171" s="7" t="s">
        <v>50</v>
      </c>
      <c r="I2171" s="3">
        <v>1</v>
      </c>
      <c r="J2171" s="5">
        <v>123.29</v>
      </c>
      <c r="K2171" s="6">
        <v>0</v>
      </c>
      <c r="L2171" s="5">
        <v>59.48</v>
      </c>
      <c r="M2171" s="5">
        <f>I2171*J2171*(1-K2171)</f>
        <v>123.29</v>
      </c>
      <c r="N2171" s="5">
        <f>I2171*L2171</f>
        <v>59.48</v>
      </c>
      <c r="O2171" s="5">
        <f>M2171-N2171</f>
        <v>63.810000000000009</v>
      </c>
      <c r="P2171" s="2">
        <f>IFERROR(O2171/M2171,0)</f>
        <v>0.51756022386243816</v>
      </c>
      <c r="Q2171" s="4">
        <f>YEAR(SalesDataTable[[#This Row],[Order Date]])</f>
        <v>2026</v>
      </c>
      <c r="R2171" s="2" t="str">
        <f>"Q"&amp;ROUNDUP(MONTH(SalesDataTable[[#This Row],[Order Date]])/3,0)</f>
        <v>Q4</v>
      </c>
      <c r="S2171" s="3">
        <f>MONTH(SalesDataTable[[#This Row],[Order Date]])</f>
        <v>10</v>
      </c>
      <c r="T2171" s="2" t="str">
        <f>TEXT(SalesDataTable[[#This Row],[Order Date]],"mmm")</f>
        <v>Oct</v>
      </c>
    </row>
    <row r="2172" spans="1:20" ht="15.75" x14ac:dyDescent="0.25">
      <c r="A2172" s="9" t="s">
        <v>589</v>
      </c>
      <c r="B2172" s="8">
        <v>46317</v>
      </c>
      <c r="C2172" s="7" t="s">
        <v>15</v>
      </c>
      <c r="D2172" s="7" t="s">
        <v>61</v>
      </c>
      <c r="E2172" s="7" t="s">
        <v>60</v>
      </c>
      <c r="F2172" s="7" t="s">
        <v>12</v>
      </c>
      <c r="G2172" s="7" t="s">
        <v>29</v>
      </c>
      <c r="H2172" s="7" t="s">
        <v>28</v>
      </c>
      <c r="I2172" s="3">
        <v>8</v>
      </c>
      <c r="J2172" s="5">
        <v>35.83</v>
      </c>
      <c r="K2172" s="6">
        <v>0.05</v>
      </c>
      <c r="L2172" s="5">
        <v>13.89</v>
      </c>
      <c r="M2172" s="5">
        <f>I2172*J2172*(1-K2172)</f>
        <v>272.30799999999999</v>
      </c>
      <c r="N2172" s="5">
        <f>I2172*L2172</f>
        <v>111.12</v>
      </c>
      <c r="O2172" s="5">
        <f>M2172-N2172</f>
        <v>161.18799999999999</v>
      </c>
      <c r="P2172" s="2">
        <f>IFERROR(O2172/M2172,0)</f>
        <v>0.59193266448286497</v>
      </c>
      <c r="Q2172" s="4">
        <f>YEAR(SalesDataTable[[#This Row],[Order Date]])</f>
        <v>2026</v>
      </c>
      <c r="R2172" s="2" t="str">
        <f>"Q"&amp;ROUNDUP(MONTH(SalesDataTable[[#This Row],[Order Date]])/3,0)</f>
        <v>Q4</v>
      </c>
      <c r="S2172" s="3">
        <f>MONTH(SalesDataTable[[#This Row],[Order Date]])</f>
        <v>10</v>
      </c>
      <c r="T2172" s="2" t="str">
        <f>TEXT(SalesDataTable[[#This Row],[Order Date]],"mmm")</f>
        <v>Oct</v>
      </c>
    </row>
    <row r="2173" spans="1:20" ht="15.75" x14ac:dyDescent="0.25">
      <c r="A2173" s="9" t="s">
        <v>588</v>
      </c>
      <c r="B2173" s="8">
        <v>46317</v>
      </c>
      <c r="C2173" s="7" t="s">
        <v>42</v>
      </c>
      <c r="D2173" s="7" t="s">
        <v>95</v>
      </c>
      <c r="E2173" s="7" t="s">
        <v>3</v>
      </c>
      <c r="F2173" s="7" t="s">
        <v>2</v>
      </c>
      <c r="G2173" s="7" t="s">
        <v>26</v>
      </c>
      <c r="H2173" s="7" t="s">
        <v>65</v>
      </c>
      <c r="I2173" s="3">
        <v>1</v>
      </c>
      <c r="J2173" s="5">
        <v>80.56</v>
      </c>
      <c r="K2173" s="6">
        <v>0</v>
      </c>
      <c r="L2173" s="5">
        <v>39.53</v>
      </c>
      <c r="M2173" s="5">
        <f>I2173*J2173*(1-K2173)</f>
        <v>80.56</v>
      </c>
      <c r="N2173" s="5">
        <f>I2173*L2173</f>
        <v>39.53</v>
      </c>
      <c r="O2173" s="5">
        <f>M2173-N2173</f>
        <v>41.03</v>
      </c>
      <c r="P2173" s="2">
        <f>IFERROR(O2173/M2173,0)</f>
        <v>0.5093098311817279</v>
      </c>
      <c r="Q2173" s="4">
        <f>YEAR(SalesDataTable[[#This Row],[Order Date]])</f>
        <v>2026</v>
      </c>
      <c r="R2173" s="2" t="str">
        <f>"Q"&amp;ROUNDUP(MONTH(SalesDataTable[[#This Row],[Order Date]])/3,0)</f>
        <v>Q4</v>
      </c>
      <c r="S2173" s="3">
        <f>MONTH(SalesDataTable[[#This Row],[Order Date]])</f>
        <v>10</v>
      </c>
      <c r="T2173" s="2" t="str">
        <f>TEXT(SalesDataTable[[#This Row],[Order Date]],"mmm")</f>
        <v>Oct</v>
      </c>
    </row>
    <row r="2174" spans="1:20" ht="15.75" x14ac:dyDescent="0.25">
      <c r="A2174" s="9" t="s">
        <v>587</v>
      </c>
      <c r="B2174" s="8">
        <v>46317</v>
      </c>
      <c r="C2174" s="7" t="s">
        <v>15</v>
      </c>
      <c r="D2174" s="7" t="s">
        <v>14</v>
      </c>
      <c r="E2174" s="7" t="s">
        <v>3</v>
      </c>
      <c r="F2174" s="7" t="s">
        <v>2</v>
      </c>
      <c r="G2174" s="7" t="s">
        <v>1</v>
      </c>
      <c r="H2174" s="7" t="s">
        <v>17</v>
      </c>
      <c r="I2174" s="3">
        <v>1</v>
      </c>
      <c r="J2174" s="5">
        <v>40.47</v>
      </c>
      <c r="K2174" s="6">
        <v>0.05</v>
      </c>
      <c r="L2174" s="5">
        <v>16.73</v>
      </c>
      <c r="M2174" s="5">
        <f>I2174*J2174*(1-K2174)</f>
        <v>38.4465</v>
      </c>
      <c r="N2174" s="5">
        <f>I2174*L2174</f>
        <v>16.73</v>
      </c>
      <c r="O2174" s="5">
        <f>M2174-N2174</f>
        <v>21.7165</v>
      </c>
      <c r="P2174" s="2">
        <f>IFERROR(O2174/M2174,0)</f>
        <v>0.5648498562938109</v>
      </c>
      <c r="Q2174" s="4">
        <f>YEAR(SalesDataTable[[#This Row],[Order Date]])</f>
        <v>2026</v>
      </c>
      <c r="R2174" s="2" t="str">
        <f>"Q"&amp;ROUNDUP(MONTH(SalesDataTable[[#This Row],[Order Date]])/3,0)</f>
        <v>Q4</v>
      </c>
      <c r="S2174" s="3">
        <f>MONTH(SalesDataTable[[#This Row],[Order Date]])</f>
        <v>10</v>
      </c>
      <c r="T2174" s="2" t="str">
        <f>TEXT(SalesDataTable[[#This Row],[Order Date]],"mmm")</f>
        <v>Oct</v>
      </c>
    </row>
    <row r="2175" spans="1:20" ht="15.75" x14ac:dyDescent="0.25">
      <c r="A2175" s="9" t="s">
        <v>586</v>
      </c>
      <c r="B2175" s="8">
        <v>46318</v>
      </c>
      <c r="C2175" s="7" t="s">
        <v>9</v>
      </c>
      <c r="D2175" s="7" t="s">
        <v>8</v>
      </c>
      <c r="E2175" s="7" t="s">
        <v>60</v>
      </c>
      <c r="F2175" s="7" t="s">
        <v>12</v>
      </c>
      <c r="G2175" s="7" t="s">
        <v>29</v>
      </c>
      <c r="H2175" s="7" t="s">
        <v>72</v>
      </c>
      <c r="I2175" s="3">
        <v>15</v>
      </c>
      <c r="J2175" s="5">
        <v>133.52000000000001</v>
      </c>
      <c r="K2175" s="6">
        <v>0.2</v>
      </c>
      <c r="L2175" s="5">
        <v>66</v>
      </c>
      <c r="M2175" s="5">
        <f>I2175*J2175*(1-K2175)</f>
        <v>1602.2400000000002</v>
      </c>
      <c r="N2175" s="5">
        <f>I2175*L2175</f>
        <v>990</v>
      </c>
      <c r="O2175" s="5">
        <f>M2175-N2175</f>
        <v>612.24000000000024</v>
      </c>
      <c r="P2175" s="2">
        <f>IFERROR(O2175/M2175,0)</f>
        <v>0.38211503894547644</v>
      </c>
      <c r="Q2175" s="4">
        <f>YEAR(SalesDataTable[[#This Row],[Order Date]])</f>
        <v>2026</v>
      </c>
      <c r="R2175" s="2" t="str">
        <f>"Q"&amp;ROUNDUP(MONTH(SalesDataTable[[#This Row],[Order Date]])/3,0)</f>
        <v>Q4</v>
      </c>
      <c r="S2175" s="3">
        <f>MONTH(SalesDataTable[[#This Row],[Order Date]])</f>
        <v>10</v>
      </c>
      <c r="T2175" s="2" t="str">
        <f>TEXT(SalesDataTable[[#This Row],[Order Date]],"mmm")</f>
        <v>Oct</v>
      </c>
    </row>
    <row r="2176" spans="1:20" ht="15.75" x14ac:dyDescent="0.25">
      <c r="A2176" s="9" t="s">
        <v>585</v>
      </c>
      <c r="B2176" s="8">
        <v>46318</v>
      </c>
      <c r="C2176" s="7" t="s">
        <v>9</v>
      </c>
      <c r="D2176" s="7" t="s">
        <v>30</v>
      </c>
      <c r="E2176" s="7" t="s">
        <v>3</v>
      </c>
      <c r="F2176" s="7" t="s">
        <v>23</v>
      </c>
      <c r="G2176" s="7" t="s">
        <v>1</v>
      </c>
      <c r="H2176" s="7" t="s">
        <v>11</v>
      </c>
      <c r="I2176" s="3">
        <v>1</v>
      </c>
      <c r="J2176" s="5">
        <v>82.28</v>
      </c>
      <c r="K2176" s="6">
        <v>0</v>
      </c>
      <c r="L2176" s="5">
        <v>42.08</v>
      </c>
      <c r="M2176" s="5">
        <f>I2176*J2176*(1-K2176)</f>
        <v>82.28</v>
      </c>
      <c r="N2176" s="5">
        <f>I2176*L2176</f>
        <v>42.08</v>
      </c>
      <c r="O2176" s="5">
        <f>M2176-N2176</f>
        <v>40.200000000000003</v>
      </c>
      <c r="P2176" s="2">
        <f>IFERROR(O2176/M2176,0)</f>
        <v>0.48857559552746721</v>
      </c>
      <c r="Q2176" s="4">
        <f>YEAR(SalesDataTable[[#This Row],[Order Date]])</f>
        <v>2026</v>
      </c>
      <c r="R2176" s="2" t="str">
        <f>"Q"&amp;ROUNDUP(MONTH(SalesDataTable[[#This Row],[Order Date]])/3,0)</f>
        <v>Q4</v>
      </c>
      <c r="S2176" s="3">
        <f>MONTH(SalesDataTable[[#This Row],[Order Date]])</f>
        <v>10</v>
      </c>
      <c r="T2176" s="2" t="str">
        <f>TEXT(SalesDataTable[[#This Row],[Order Date]],"mmm")</f>
        <v>Oct</v>
      </c>
    </row>
    <row r="2177" spans="1:20" ht="15.75" x14ac:dyDescent="0.25">
      <c r="A2177" s="9" t="s">
        <v>584</v>
      </c>
      <c r="B2177" s="8">
        <v>46318</v>
      </c>
      <c r="C2177" s="7" t="s">
        <v>9</v>
      </c>
      <c r="D2177" s="7" t="s">
        <v>45</v>
      </c>
      <c r="E2177" s="7" t="s">
        <v>3</v>
      </c>
      <c r="F2177" s="7" t="s">
        <v>2</v>
      </c>
      <c r="G2177" s="7" t="s">
        <v>29</v>
      </c>
      <c r="H2177" s="7" t="s">
        <v>28</v>
      </c>
      <c r="I2177" s="3">
        <v>6</v>
      </c>
      <c r="J2177" s="5">
        <v>35.479999999999997</v>
      </c>
      <c r="K2177" s="6">
        <v>0</v>
      </c>
      <c r="L2177" s="5">
        <v>13.37</v>
      </c>
      <c r="M2177" s="5">
        <f>I2177*J2177*(1-K2177)</f>
        <v>212.88</v>
      </c>
      <c r="N2177" s="5">
        <f>I2177*L2177</f>
        <v>80.22</v>
      </c>
      <c r="O2177" s="5">
        <f>M2177-N2177</f>
        <v>132.66</v>
      </c>
      <c r="P2177" s="2">
        <f>IFERROR(O2177/M2177,0)</f>
        <v>0.62316798196166856</v>
      </c>
      <c r="Q2177" s="4">
        <f>YEAR(SalesDataTable[[#This Row],[Order Date]])</f>
        <v>2026</v>
      </c>
      <c r="R2177" s="2" t="str">
        <f>"Q"&amp;ROUNDUP(MONTH(SalesDataTable[[#This Row],[Order Date]])/3,0)</f>
        <v>Q4</v>
      </c>
      <c r="S2177" s="3">
        <f>MONTH(SalesDataTable[[#This Row],[Order Date]])</f>
        <v>10</v>
      </c>
      <c r="T2177" s="2" t="str">
        <f>TEXT(SalesDataTable[[#This Row],[Order Date]],"mmm")</f>
        <v>Oct</v>
      </c>
    </row>
    <row r="2178" spans="1:20" ht="15.75" x14ac:dyDescent="0.25">
      <c r="A2178" s="9" t="s">
        <v>583</v>
      </c>
      <c r="B2178" s="8">
        <v>46318</v>
      </c>
      <c r="C2178" s="7" t="s">
        <v>5</v>
      </c>
      <c r="D2178" s="7" t="s">
        <v>114</v>
      </c>
      <c r="E2178" s="7" t="s">
        <v>13</v>
      </c>
      <c r="F2178" s="7" t="s">
        <v>2</v>
      </c>
      <c r="G2178" s="7" t="s">
        <v>22</v>
      </c>
      <c r="H2178" s="7" t="s">
        <v>92</v>
      </c>
      <c r="I2178" s="3">
        <v>1</v>
      </c>
      <c r="J2178" s="5">
        <v>152.38</v>
      </c>
      <c r="K2178" s="6">
        <v>0.15</v>
      </c>
      <c r="L2178" s="5">
        <v>78.92</v>
      </c>
      <c r="M2178" s="5">
        <f>I2178*J2178*(1-K2178)</f>
        <v>129.523</v>
      </c>
      <c r="N2178" s="5">
        <f>I2178*L2178</f>
        <v>78.92</v>
      </c>
      <c r="O2178" s="5">
        <f>M2178-N2178</f>
        <v>50.602999999999994</v>
      </c>
      <c r="P2178" s="2">
        <f>IFERROR(O2178/M2178,0)</f>
        <v>0.39068736826663986</v>
      </c>
      <c r="Q2178" s="4">
        <f>YEAR(SalesDataTable[[#This Row],[Order Date]])</f>
        <v>2026</v>
      </c>
      <c r="R2178" s="2" t="str">
        <f>"Q"&amp;ROUNDUP(MONTH(SalesDataTable[[#This Row],[Order Date]])/3,0)</f>
        <v>Q4</v>
      </c>
      <c r="S2178" s="3">
        <f>MONTH(SalesDataTable[[#This Row],[Order Date]])</f>
        <v>10</v>
      </c>
      <c r="T2178" s="2" t="str">
        <f>TEXT(SalesDataTable[[#This Row],[Order Date]],"mmm")</f>
        <v>Oct</v>
      </c>
    </row>
    <row r="2179" spans="1:20" ht="15.75" x14ac:dyDescent="0.25">
      <c r="A2179" s="9" t="s">
        <v>582</v>
      </c>
      <c r="B2179" s="8">
        <v>46318</v>
      </c>
      <c r="C2179" s="7" t="s">
        <v>9</v>
      </c>
      <c r="D2179" s="7" t="s">
        <v>79</v>
      </c>
      <c r="E2179" s="7" t="s">
        <v>18</v>
      </c>
      <c r="F2179" s="7" t="s">
        <v>2</v>
      </c>
      <c r="G2179" s="7" t="s">
        <v>22</v>
      </c>
      <c r="H2179" s="7" t="s">
        <v>44</v>
      </c>
      <c r="I2179" s="3">
        <v>1</v>
      </c>
      <c r="J2179" s="5">
        <v>93.64</v>
      </c>
      <c r="K2179" s="6">
        <v>0</v>
      </c>
      <c r="L2179" s="5">
        <v>44.34</v>
      </c>
      <c r="M2179" s="5">
        <f>I2179*J2179*(1-K2179)</f>
        <v>93.64</v>
      </c>
      <c r="N2179" s="5">
        <f>I2179*L2179</f>
        <v>44.34</v>
      </c>
      <c r="O2179" s="5">
        <f>M2179-N2179</f>
        <v>49.3</v>
      </c>
      <c r="P2179" s="2">
        <f>IFERROR(O2179/M2179,0)</f>
        <v>0.52648440837249033</v>
      </c>
      <c r="Q2179" s="4">
        <f>YEAR(SalesDataTable[[#This Row],[Order Date]])</f>
        <v>2026</v>
      </c>
      <c r="R2179" s="2" t="str">
        <f>"Q"&amp;ROUNDUP(MONTH(SalesDataTable[[#This Row],[Order Date]])/3,0)</f>
        <v>Q4</v>
      </c>
      <c r="S2179" s="3">
        <f>MONTH(SalesDataTable[[#This Row],[Order Date]])</f>
        <v>10</v>
      </c>
      <c r="T2179" s="2" t="str">
        <f>TEXT(SalesDataTable[[#This Row],[Order Date]],"mmm")</f>
        <v>Oct</v>
      </c>
    </row>
    <row r="2180" spans="1:20" ht="15.75" x14ac:dyDescent="0.25">
      <c r="A2180" s="9" t="s">
        <v>581</v>
      </c>
      <c r="B2180" s="8">
        <v>46318</v>
      </c>
      <c r="C2180" s="7" t="s">
        <v>15</v>
      </c>
      <c r="D2180" s="7" t="s">
        <v>14</v>
      </c>
      <c r="E2180" s="7" t="s">
        <v>13</v>
      </c>
      <c r="F2180" s="7" t="s">
        <v>23</v>
      </c>
      <c r="G2180" s="7" t="s">
        <v>34</v>
      </c>
      <c r="H2180" s="7" t="s">
        <v>121</v>
      </c>
      <c r="I2180" s="3">
        <v>1</v>
      </c>
      <c r="J2180" s="5">
        <v>123.6</v>
      </c>
      <c r="K2180" s="6">
        <v>0</v>
      </c>
      <c r="L2180" s="5">
        <v>67.3</v>
      </c>
      <c r="M2180" s="5">
        <f>I2180*J2180*(1-K2180)</f>
        <v>123.6</v>
      </c>
      <c r="N2180" s="5">
        <f>I2180*L2180</f>
        <v>67.3</v>
      </c>
      <c r="O2180" s="5">
        <f>M2180-N2180</f>
        <v>56.3</v>
      </c>
      <c r="P2180" s="2">
        <f>IFERROR(O2180/M2180,0)</f>
        <v>0.45550161812297735</v>
      </c>
      <c r="Q2180" s="4">
        <f>YEAR(SalesDataTable[[#This Row],[Order Date]])</f>
        <v>2026</v>
      </c>
      <c r="R2180" s="2" t="str">
        <f>"Q"&amp;ROUNDUP(MONTH(SalesDataTable[[#This Row],[Order Date]])/3,0)</f>
        <v>Q4</v>
      </c>
      <c r="S2180" s="3">
        <f>MONTH(SalesDataTable[[#This Row],[Order Date]])</f>
        <v>10</v>
      </c>
      <c r="T2180" s="2" t="str">
        <f>TEXT(SalesDataTable[[#This Row],[Order Date]],"mmm")</f>
        <v>Oct</v>
      </c>
    </row>
    <row r="2181" spans="1:20" ht="15.75" x14ac:dyDescent="0.25">
      <c r="A2181" s="9" t="s">
        <v>580</v>
      </c>
      <c r="B2181" s="8">
        <v>46318</v>
      </c>
      <c r="C2181" s="7" t="s">
        <v>9</v>
      </c>
      <c r="D2181" s="7" t="s">
        <v>79</v>
      </c>
      <c r="E2181" s="7" t="s">
        <v>3</v>
      </c>
      <c r="F2181" s="7" t="s">
        <v>2</v>
      </c>
      <c r="G2181" s="7" t="s">
        <v>34</v>
      </c>
      <c r="H2181" s="7" t="s">
        <v>121</v>
      </c>
      <c r="I2181" s="3">
        <v>3</v>
      </c>
      <c r="J2181" s="5">
        <v>124.6</v>
      </c>
      <c r="K2181" s="6">
        <v>0.05</v>
      </c>
      <c r="L2181" s="5">
        <v>69.12</v>
      </c>
      <c r="M2181" s="5">
        <f>I2181*J2181*(1-K2181)</f>
        <v>355.10999999999996</v>
      </c>
      <c r="N2181" s="5">
        <f>I2181*L2181</f>
        <v>207.36</v>
      </c>
      <c r="O2181" s="5">
        <f>M2181-N2181</f>
        <v>147.74999999999994</v>
      </c>
      <c r="P2181" s="2">
        <f>IFERROR(O2181/M2181,0)</f>
        <v>0.41606826053898782</v>
      </c>
      <c r="Q2181" s="4">
        <f>YEAR(SalesDataTable[[#This Row],[Order Date]])</f>
        <v>2026</v>
      </c>
      <c r="R2181" s="2" t="str">
        <f>"Q"&amp;ROUNDUP(MONTH(SalesDataTable[[#This Row],[Order Date]])/3,0)</f>
        <v>Q4</v>
      </c>
      <c r="S2181" s="3">
        <f>MONTH(SalesDataTable[[#This Row],[Order Date]])</f>
        <v>10</v>
      </c>
      <c r="T2181" s="2" t="str">
        <f>TEXT(SalesDataTable[[#This Row],[Order Date]],"mmm")</f>
        <v>Oct</v>
      </c>
    </row>
    <row r="2182" spans="1:20" ht="15.75" x14ac:dyDescent="0.25">
      <c r="A2182" s="9" t="s">
        <v>579</v>
      </c>
      <c r="B2182" s="8">
        <v>46318</v>
      </c>
      <c r="C2182" s="7" t="s">
        <v>15</v>
      </c>
      <c r="D2182" s="7" t="s">
        <v>19</v>
      </c>
      <c r="E2182" s="7" t="s">
        <v>13</v>
      </c>
      <c r="F2182" s="7" t="s">
        <v>12</v>
      </c>
      <c r="G2182" s="7" t="s">
        <v>22</v>
      </c>
      <c r="H2182" s="7" t="s">
        <v>92</v>
      </c>
      <c r="I2182" s="3">
        <v>2</v>
      </c>
      <c r="J2182" s="5">
        <v>151.66</v>
      </c>
      <c r="K2182" s="6">
        <v>0</v>
      </c>
      <c r="L2182" s="5">
        <v>77.17</v>
      </c>
      <c r="M2182" s="5">
        <f>I2182*J2182*(1-K2182)</f>
        <v>303.32</v>
      </c>
      <c r="N2182" s="5">
        <f>I2182*L2182</f>
        <v>154.34</v>
      </c>
      <c r="O2182" s="5">
        <f>M2182-N2182</f>
        <v>148.97999999999999</v>
      </c>
      <c r="P2182" s="2">
        <f>IFERROR(O2182/M2182,0)</f>
        <v>0.49116444678886984</v>
      </c>
      <c r="Q2182" s="4">
        <f>YEAR(SalesDataTable[[#This Row],[Order Date]])</f>
        <v>2026</v>
      </c>
      <c r="R2182" s="2" t="str">
        <f>"Q"&amp;ROUNDUP(MONTH(SalesDataTable[[#This Row],[Order Date]])/3,0)</f>
        <v>Q4</v>
      </c>
      <c r="S2182" s="3">
        <f>MONTH(SalesDataTable[[#This Row],[Order Date]])</f>
        <v>10</v>
      </c>
      <c r="T2182" s="2" t="str">
        <f>TEXT(SalesDataTable[[#This Row],[Order Date]],"mmm")</f>
        <v>Oct</v>
      </c>
    </row>
    <row r="2183" spans="1:20" ht="15.75" x14ac:dyDescent="0.25">
      <c r="A2183" s="9" t="s">
        <v>578</v>
      </c>
      <c r="B2183" s="8">
        <v>46319</v>
      </c>
      <c r="C2183" s="7" t="s">
        <v>5</v>
      </c>
      <c r="D2183" s="7" t="s">
        <v>69</v>
      </c>
      <c r="E2183" s="7" t="s">
        <v>13</v>
      </c>
      <c r="F2183" s="7" t="s">
        <v>2</v>
      </c>
      <c r="G2183" s="7" t="s">
        <v>29</v>
      </c>
      <c r="H2183" s="7" t="s">
        <v>28</v>
      </c>
      <c r="I2183" s="3">
        <v>1</v>
      </c>
      <c r="J2183" s="5">
        <v>36.76</v>
      </c>
      <c r="K2183" s="6">
        <v>0</v>
      </c>
      <c r="L2183" s="5">
        <v>13.18</v>
      </c>
      <c r="M2183" s="5">
        <f>I2183*J2183*(1-K2183)</f>
        <v>36.76</v>
      </c>
      <c r="N2183" s="5">
        <f>I2183*L2183</f>
        <v>13.18</v>
      </c>
      <c r="O2183" s="5">
        <f>M2183-N2183</f>
        <v>23.58</v>
      </c>
      <c r="P2183" s="2">
        <f>IFERROR(O2183/M2183,0)</f>
        <v>0.64145810663764957</v>
      </c>
      <c r="Q2183" s="4">
        <f>YEAR(SalesDataTable[[#This Row],[Order Date]])</f>
        <v>2026</v>
      </c>
      <c r="R2183" s="2" t="str">
        <f>"Q"&amp;ROUNDUP(MONTH(SalesDataTable[[#This Row],[Order Date]])/3,0)</f>
        <v>Q4</v>
      </c>
      <c r="S2183" s="3">
        <f>MONTH(SalesDataTable[[#This Row],[Order Date]])</f>
        <v>10</v>
      </c>
      <c r="T2183" s="2" t="str">
        <f>TEXT(SalesDataTable[[#This Row],[Order Date]],"mmm")</f>
        <v>Oct</v>
      </c>
    </row>
    <row r="2184" spans="1:20" ht="15.75" x14ac:dyDescent="0.25">
      <c r="A2184" s="9" t="s">
        <v>577</v>
      </c>
      <c r="B2184" s="8">
        <v>46319</v>
      </c>
      <c r="C2184" s="7" t="s">
        <v>42</v>
      </c>
      <c r="D2184" s="7" t="s">
        <v>119</v>
      </c>
      <c r="E2184" s="7" t="s">
        <v>18</v>
      </c>
      <c r="F2184" s="7" t="s">
        <v>23</v>
      </c>
      <c r="G2184" s="7" t="s">
        <v>26</v>
      </c>
      <c r="H2184" s="7" t="s">
        <v>25</v>
      </c>
      <c r="I2184" s="3">
        <v>1</v>
      </c>
      <c r="J2184" s="5">
        <v>195.67</v>
      </c>
      <c r="K2184" s="6">
        <v>0</v>
      </c>
      <c r="L2184" s="5">
        <v>105.88</v>
      </c>
      <c r="M2184" s="5">
        <f>I2184*J2184*(1-K2184)</f>
        <v>195.67</v>
      </c>
      <c r="N2184" s="5">
        <f>I2184*L2184</f>
        <v>105.88</v>
      </c>
      <c r="O2184" s="5">
        <f>M2184-N2184</f>
        <v>89.789999999999992</v>
      </c>
      <c r="P2184" s="2">
        <f>IFERROR(O2184/M2184,0)</f>
        <v>0.45888485715745897</v>
      </c>
      <c r="Q2184" s="4">
        <f>YEAR(SalesDataTable[[#This Row],[Order Date]])</f>
        <v>2026</v>
      </c>
      <c r="R2184" s="2" t="str">
        <f>"Q"&amp;ROUNDUP(MONTH(SalesDataTable[[#This Row],[Order Date]])/3,0)</f>
        <v>Q4</v>
      </c>
      <c r="S2184" s="3">
        <f>MONTH(SalesDataTable[[#This Row],[Order Date]])</f>
        <v>10</v>
      </c>
      <c r="T2184" s="2" t="str">
        <f>TEXT(SalesDataTable[[#This Row],[Order Date]],"mmm")</f>
        <v>Oct</v>
      </c>
    </row>
    <row r="2185" spans="1:20" ht="15.75" x14ac:dyDescent="0.25">
      <c r="A2185" s="9" t="s">
        <v>576</v>
      </c>
      <c r="B2185" s="8">
        <v>46319</v>
      </c>
      <c r="C2185" s="7" t="s">
        <v>42</v>
      </c>
      <c r="D2185" s="7" t="s">
        <v>41</v>
      </c>
      <c r="E2185" s="7" t="s">
        <v>13</v>
      </c>
      <c r="F2185" s="7" t="s">
        <v>23</v>
      </c>
      <c r="G2185" s="7" t="s">
        <v>1</v>
      </c>
      <c r="H2185" s="7" t="s">
        <v>17</v>
      </c>
      <c r="I2185" s="3">
        <v>1</v>
      </c>
      <c r="J2185" s="5">
        <v>40.83</v>
      </c>
      <c r="K2185" s="6">
        <v>0.1</v>
      </c>
      <c r="L2185" s="5">
        <v>16.54</v>
      </c>
      <c r="M2185" s="5">
        <f>I2185*J2185*(1-K2185)</f>
        <v>36.747</v>
      </c>
      <c r="N2185" s="5">
        <f>I2185*L2185</f>
        <v>16.54</v>
      </c>
      <c r="O2185" s="5">
        <f>M2185-N2185</f>
        <v>20.207000000000001</v>
      </c>
      <c r="P2185" s="2">
        <f>IFERROR(O2185/M2185,0)</f>
        <v>0.54989522954254766</v>
      </c>
      <c r="Q2185" s="4">
        <f>YEAR(SalesDataTable[[#This Row],[Order Date]])</f>
        <v>2026</v>
      </c>
      <c r="R2185" s="2" t="str">
        <f>"Q"&amp;ROUNDUP(MONTH(SalesDataTable[[#This Row],[Order Date]])/3,0)</f>
        <v>Q4</v>
      </c>
      <c r="S2185" s="3">
        <f>MONTH(SalesDataTable[[#This Row],[Order Date]])</f>
        <v>10</v>
      </c>
      <c r="T2185" s="2" t="str">
        <f>TEXT(SalesDataTable[[#This Row],[Order Date]],"mmm")</f>
        <v>Oct</v>
      </c>
    </row>
    <row r="2186" spans="1:20" ht="15.75" x14ac:dyDescent="0.25">
      <c r="A2186" s="9" t="s">
        <v>575</v>
      </c>
      <c r="B2186" s="8">
        <v>46319</v>
      </c>
      <c r="C2186" s="7" t="s">
        <v>15</v>
      </c>
      <c r="D2186" s="7" t="s">
        <v>14</v>
      </c>
      <c r="E2186" s="7" t="s">
        <v>60</v>
      </c>
      <c r="F2186" s="7" t="s">
        <v>12</v>
      </c>
      <c r="G2186" s="7" t="s">
        <v>22</v>
      </c>
      <c r="H2186" s="7" t="s">
        <v>21</v>
      </c>
      <c r="I2186" s="3">
        <v>6</v>
      </c>
      <c r="J2186" s="5">
        <v>72.73</v>
      </c>
      <c r="K2186" s="6">
        <v>0.05</v>
      </c>
      <c r="L2186" s="5">
        <v>32.700000000000003</v>
      </c>
      <c r="M2186" s="5">
        <f>I2186*J2186*(1-K2186)</f>
        <v>414.56099999999998</v>
      </c>
      <c r="N2186" s="5">
        <f>I2186*L2186</f>
        <v>196.20000000000002</v>
      </c>
      <c r="O2186" s="5">
        <f>M2186-N2186</f>
        <v>218.36099999999996</v>
      </c>
      <c r="P2186" s="2">
        <f>IFERROR(O2186/M2186,0)</f>
        <v>0.52672827400551425</v>
      </c>
      <c r="Q2186" s="4">
        <f>YEAR(SalesDataTable[[#This Row],[Order Date]])</f>
        <v>2026</v>
      </c>
      <c r="R2186" s="2" t="str">
        <f>"Q"&amp;ROUNDUP(MONTH(SalesDataTable[[#This Row],[Order Date]])/3,0)</f>
        <v>Q4</v>
      </c>
      <c r="S2186" s="3">
        <f>MONTH(SalesDataTable[[#This Row],[Order Date]])</f>
        <v>10</v>
      </c>
      <c r="T2186" s="2" t="str">
        <f>TEXT(SalesDataTable[[#This Row],[Order Date]],"mmm")</f>
        <v>Oct</v>
      </c>
    </row>
    <row r="2187" spans="1:20" ht="15.75" x14ac:dyDescent="0.25">
      <c r="A2187" s="9" t="s">
        <v>574</v>
      </c>
      <c r="B2187" s="8">
        <v>46319</v>
      </c>
      <c r="C2187" s="7" t="s">
        <v>9</v>
      </c>
      <c r="D2187" s="7" t="s">
        <v>47</v>
      </c>
      <c r="E2187" s="7" t="s">
        <v>60</v>
      </c>
      <c r="F2187" s="7" t="s">
        <v>12</v>
      </c>
      <c r="G2187" s="7" t="s">
        <v>26</v>
      </c>
      <c r="H2187" s="7" t="s">
        <v>65</v>
      </c>
      <c r="I2187" s="3">
        <v>4</v>
      </c>
      <c r="J2187" s="5">
        <v>81.23</v>
      </c>
      <c r="K2187" s="6">
        <v>0.1</v>
      </c>
      <c r="L2187" s="5">
        <v>38.96</v>
      </c>
      <c r="M2187" s="5">
        <f>I2187*J2187*(1-K2187)</f>
        <v>292.428</v>
      </c>
      <c r="N2187" s="5">
        <f>I2187*L2187</f>
        <v>155.84</v>
      </c>
      <c r="O2187" s="5">
        <f>M2187-N2187</f>
        <v>136.58799999999999</v>
      </c>
      <c r="P2187" s="2">
        <f>IFERROR(O2187/M2187,0)</f>
        <v>0.46708249552026482</v>
      </c>
      <c r="Q2187" s="4">
        <f>YEAR(SalesDataTable[[#This Row],[Order Date]])</f>
        <v>2026</v>
      </c>
      <c r="R2187" s="2" t="str">
        <f>"Q"&amp;ROUNDUP(MONTH(SalesDataTable[[#This Row],[Order Date]])/3,0)</f>
        <v>Q4</v>
      </c>
      <c r="S2187" s="3">
        <f>MONTH(SalesDataTable[[#This Row],[Order Date]])</f>
        <v>10</v>
      </c>
      <c r="T2187" s="2" t="str">
        <f>TEXT(SalesDataTable[[#This Row],[Order Date]],"mmm")</f>
        <v>Oct</v>
      </c>
    </row>
    <row r="2188" spans="1:20" ht="15.75" x14ac:dyDescent="0.25">
      <c r="A2188" s="9" t="s">
        <v>573</v>
      </c>
      <c r="B2188" s="8">
        <v>46319</v>
      </c>
      <c r="C2188" s="7" t="s">
        <v>9</v>
      </c>
      <c r="D2188" s="7" t="s">
        <v>79</v>
      </c>
      <c r="E2188" s="7" t="s">
        <v>3</v>
      </c>
      <c r="F2188" s="7" t="s">
        <v>12</v>
      </c>
      <c r="G2188" s="7" t="s">
        <v>29</v>
      </c>
      <c r="H2188" s="7" t="s">
        <v>39</v>
      </c>
      <c r="I2188" s="3">
        <v>1</v>
      </c>
      <c r="J2188" s="5">
        <v>46.38</v>
      </c>
      <c r="K2188" s="6">
        <v>0.15</v>
      </c>
      <c r="L2188" s="5">
        <v>17.87</v>
      </c>
      <c r="M2188" s="5">
        <f>I2188*J2188*(1-K2188)</f>
        <v>39.423000000000002</v>
      </c>
      <c r="N2188" s="5">
        <f>I2188*L2188</f>
        <v>17.87</v>
      </c>
      <c r="O2188" s="5">
        <f>M2188-N2188</f>
        <v>21.553000000000001</v>
      </c>
      <c r="P2188" s="2">
        <f>IFERROR(O2188/M2188,0)</f>
        <v>0.54671131065621592</v>
      </c>
      <c r="Q2188" s="4">
        <f>YEAR(SalesDataTable[[#This Row],[Order Date]])</f>
        <v>2026</v>
      </c>
      <c r="R2188" s="2" t="str">
        <f>"Q"&amp;ROUNDUP(MONTH(SalesDataTable[[#This Row],[Order Date]])/3,0)</f>
        <v>Q4</v>
      </c>
      <c r="S2188" s="3">
        <f>MONTH(SalesDataTable[[#This Row],[Order Date]])</f>
        <v>10</v>
      </c>
      <c r="T2188" s="2" t="str">
        <f>TEXT(SalesDataTable[[#This Row],[Order Date]],"mmm")</f>
        <v>Oct</v>
      </c>
    </row>
    <row r="2189" spans="1:20" ht="15.75" x14ac:dyDescent="0.25">
      <c r="A2189" s="9" t="s">
        <v>572</v>
      </c>
      <c r="B2189" s="8">
        <v>46319</v>
      </c>
      <c r="C2189" s="7" t="s">
        <v>15</v>
      </c>
      <c r="D2189" s="7" t="s">
        <v>14</v>
      </c>
      <c r="E2189" s="7" t="s">
        <v>60</v>
      </c>
      <c r="F2189" s="7" t="s">
        <v>12</v>
      </c>
      <c r="G2189" s="7" t="s">
        <v>29</v>
      </c>
      <c r="H2189" s="7" t="s">
        <v>39</v>
      </c>
      <c r="I2189" s="3">
        <v>5</v>
      </c>
      <c r="J2189" s="5">
        <v>45.9</v>
      </c>
      <c r="K2189" s="6">
        <v>0.1</v>
      </c>
      <c r="L2189" s="5">
        <v>17.940000000000001</v>
      </c>
      <c r="M2189" s="5">
        <f>I2189*J2189*(1-K2189)</f>
        <v>206.55</v>
      </c>
      <c r="N2189" s="5">
        <f>I2189*L2189</f>
        <v>89.7</v>
      </c>
      <c r="O2189" s="5">
        <f>M2189-N2189</f>
        <v>116.85000000000001</v>
      </c>
      <c r="P2189" s="2">
        <f>IFERROR(O2189/M2189,0)</f>
        <v>0.56572258533042852</v>
      </c>
      <c r="Q2189" s="4">
        <f>YEAR(SalesDataTable[[#This Row],[Order Date]])</f>
        <v>2026</v>
      </c>
      <c r="R2189" s="2" t="str">
        <f>"Q"&amp;ROUNDUP(MONTH(SalesDataTable[[#This Row],[Order Date]])/3,0)</f>
        <v>Q4</v>
      </c>
      <c r="S2189" s="3">
        <f>MONTH(SalesDataTable[[#This Row],[Order Date]])</f>
        <v>10</v>
      </c>
      <c r="T2189" s="2" t="str">
        <f>TEXT(SalesDataTable[[#This Row],[Order Date]],"mmm")</f>
        <v>Oct</v>
      </c>
    </row>
    <row r="2190" spans="1:20" ht="15.75" x14ac:dyDescent="0.25">
      <c r="A2190" s="9" t="s">
        <v>571</v>
      </c>
      <c r="B2190" s="8">
        <v>46320</v>
      </c>
      <c r="C2190" s="7" t="s">
        <v>9</v>
      </c>
      <c r="D2190" s="7" t="s">
        <v>8</v>
      </c>
      <c r="E2190" s="7" t="s">
        <v>3</v>
      </c>
      <c r="F2190" s="7" t="s">
        <v>12</v>
      </c>
      <c r="G2190" s="7" t="s">
        <v>22</v>
      </c>
      <c r="H2190" s="7" t="s">
        <v>37</v>
      </c>
      <c r="I2190" s="3">
        <v>5</v>
      </c>
      <c r="J2190" s="5">
        <v>144.04</v>
      </c>
      <c r="K2190" s="6">
        <v>0.1</v>
      </c>
      <c r="L2190" s="5">
        <v>78.069999999999993</v>
      </c>
      <c r="M2190" s="5">
        <f>I2190*J2190*(1-K2190)</f>
        <v>648.17999999999995</v>
      </c>
      <c r="N2190" s="5">
        <f>I2190*L2190</f>
        <v>390.34999999999997</v>
      </c>
      <c r="O2190" s="5">
        <f>M2190-N2190</f>
        <v>257.83</v>
      </c>
      <c r="P2190" s="2">
        <f>IFERROR(O2190/M2190,0)</f>
        <v>0.39777530932765592</v>
      </c>
      <c r="Q2190" s="4">
        <f>YEAR(SalesDataTable[[#This Row],[Order Date]])</f>
        <v>2026</v>
      </c>
      <c r="R2190" s="2" t="str">
        <f>"Q"&amp;ROUNDUP(MONTH(SalesDataTable[[#This Row],[Order Date]])/3,0)</f>
        <v>Q4</v>
      </c>
      <c r="S2190" s="3">
        <f>MONTH(SalesDataTable[[#This Row],[Order Date]])</f>
        <v>10</v>
      </c>
      <c r="T2190" s="2" t="str">
        <f>TEXT(SalesDataTable[[#This Row],[Order Date]],"mmm")</f>
        <v>Oct</v>
      </c>
    </row>
    <row r="2191" spans="1:20" ht="15.75" x14ac:dyDescent="0.25">
      <c r="A2191" s="9" t="s">
        <v>570</v>
      </c>
      <c r="B2191" s="8">
        <v>46320</v>
      </c>
      <c r="C2191" s="7" t="s">
        <v>5</v>
      </c>
      <c r="D2191" s="7" t="s">
        <v>4</v>
      </c>
      <c r="E2191" s="7" t="s">
        <v>18</v>
      </c>
      <c r="F2191" s="7" t="s">
        <v>2</v>
      </c>
      <c r="G2191" s="7" t="s">
        <v>1</v>
      </c>
      <c r="H2191" s="7" t="s">
        <v>11</v>
      </c>
      <c r="I2191" s="3">
        <v>2</v>
      </c>
      <c r="J2191" s="5">
        <v>80.69</v>
      </c>
      <c r="K2191" s="6">
        <v>0.05</v>
      </c>
      <c r="L2191" s="5">
        <v>43.81</v>
      </c>
      <c r="M2191" s="5">
        <f>I2191*J2191*(1-K2191)</f>
        <v>153.31099999999998</v>
      </c>
      <c r="N2191" s="5">
        <f>I2191*L2191</f>
        <v>87.62</v>
      </c>
      <c r="O2191" s="5">
        <f>M2191-N2191</f>
        <v>65.690999999999974</v>
      </c>
      <c r="P2191" s="2">
        <f>IFERROR(O2191/M2191,0)</f>
        <v>0.42848197454846676</v>
      </c>
      <c r="Q2191" s="4">
        <f>YEAR(SalesDataTable[[#This Row],[Order Date]])</f>
        <v>2026</v>
      </c>
      <c r="R2191" s="2" t="str">
        <f>"Q"&amp;ROUNDUP(MONTH(SalesDataTable[[#This Row],[Order Date]])/3,0)</f>
        <v>Q4</v>
      </c>
      <c r="S2191" s="3">
        <f>MONTH(SalesDataTable[[#This Row],[Order Date]])</f>
        <v>10</v>
      </c>
      <c r="T2191" s="2" t="str">
        <f>TEXT(SalesDataTable[[#This Row],[Order Date]],"mmm")</f>
        <v>Oct</v>
      </c>
    </row>
    <row r="2192" spans="1:20" ht="15.75" x14ac:dyDescent="0.25">
      <c r="A2192" s="9" t="s">
        <v>569</v>
      </c>
      <c r="B2192" s="8">
        <v>46320</v>
      </c>
      <c r="C2192" s="7" t="s">
        <v>15</v>
      </c>
      <c r="D2192" s="7" t="s">
        <v>51</v>
      </c>
      <c r="E2192" s="7" t="s">
        <v>3</v>
      </c>
      <c r="F2192" s="7" t="s">
        <v>12</v>
      </c>
      <c r="G2192" s="7" t="s">
        <v>26</v>
      </c>
      <c r="H2192" s="7" t="s">
        <v>25</v>
      </c>
      <c r="I2192" s="3">
        <v>1</v>
      </c>
      <c r="J2192" s="5">
        <v>191.91</v>
      </c>
      <c r="K2192" s="6">
        <v>0</v>
      </c>
      <c r="L2192" s="5">
        <v>101.89</v>
      </c>
      <c r="M2192" s="5">
        <f>I2192*J2192*(1-K2192)</f>
        <v>191.91</v>
      </c>
      <c r="N2192" s="5">
        <f>I2192*L2192</f>
        <v>101.89</v>
      </c>
      <c r="O2192" s="5">
        <f>M2192-N2192</f>
        <v>90.02</v>
      </c>
      <c r="P2192" s="2">
        <f>IFERROR(O2192/M2192,0)</f>
        <v>0.46907404512531914</v>
      </c>
      <c r="Q2192" s="4">
        <f>YEAR(SalesDataTable[[#This Row],[Order Date]])</f>
        <v>2026</v>
      </c>
      <c r="R2192" s="2" t="str">
        <f>"Q"&amp;ROUNDUP(MONTH(SalesDataTable[[#This Row],[Order Date]])/3,0)</f>
        <v>Q4</v>
      </c>
      <c r="S2192" s="3">
        <f>MONTH(SalesDataTable[[#This Row],[Order Date]])</f>
        <v>10</v>
      </c>
      <c r="T2192" s="2" t="str">
        <f>TEXT(SalesDataTable[[#This Row],[Order Date]],"mmm")</f>
        <v>Oct</v>
      </c>
    </row>
    <row r="2193" spans="1:20" ht="15.75" x14ac:dyDescent="0.25">
      <c r="A2193" s="9" t="s">
        <v>568</v>
      </c>
      <c r="B2193" s="8">
        <v>46320</v>
      </c>
      <c r="C2193" s="7" t="s">
        <v>15</v>
      </c>
      <c r="D2193" s="7" t="s">
        <v>19</v>
      </c>
      <c r="E2193" s="7" t="s">
        <v>13</v>
      </c>
      <c r="F2193" s="7" t="s">
        <v>2</v>
      </c>
      <c r="G2193" s="7" t="s">
        <v>34</v>
      </c>
      <c r="H2193" s="7" t="s">
        <v>74</v>
      </c>
      <c r="I2193" s="3">
        <v>1</v>
      </c>
      <c r="J2193" s="5">
        <v>36.630000000000003</v>
      </c>
      <c r="K2193" s="6">
        <v>0.05</v>
      </c>
      <c r="L2193" s="5">
        <v>13.97</v>
      </c>
      <c r="M2193" s="5">
        <f>I2193*J2193*(1-K2193)</f>
        <v>34.798500000000004</v>
      </c>
      <c r="N2193" s="5">
        <f>I2193*L2193</f>
        <v>13.97</v>
      </c>
      <c r="O2193" s="5">
        <f>M2193-N2193</f>
        <v>20.828500000000005</v>
      </c>
      <c r="P2193" s="2">
        <f>IFERROR(O2193/M2193,0)</f>
        <v>0.59854591433538806</v>
      </c>
      <c r="Q2193" s="4">
        <f>YEAR(SalesDataTable[[#This Row],[Order Date]])</f>
        <v>2026</v>
      </c>
      <c r="R2193" s="2" t="str">
        <f>"Q"&amp;ROUNDUP(MONTH(SalesDataTable[[#This Row],[Order Date]])/3,0)</f>
        <v>Q4</v>
      </c>
      <c r="S2193" s="3">
        <f>MONTH(SalesDataTable[[#This Row],[Order Date]])</f>
        <v>10</v>
      </c>
      <c r="T2193" s="2" t="str">
        <f>TEXT(SalesDataTable[[#This Row],[Order Date]],"mmm")</f>
        <v>Oct</v>
      </c>
    </row>
    <row r="2194" spans="1:20" ht="15.75" x14ac:dyDescent="0.25">
      <c r="A2194" s="9" t="s">
        <v>567</v>
      </c>
      <c r="B2194" s="8">
        <v>46320</v>
      </c>
      <c r="C2194" s="7" t="s">
        <v>15</v>
      </c>
      <c r="D2194" s="7" t="s">
        <v>51</v>
      </c>
      <c r="E2194" s="7" t="s">
        <v>60</v>
      </c>
      <c r="F2194" s="7" t="s">
        <v>12</v>
      </c>
      <c r="G2194" s="7" t="s">
        <v>29</v>
      </c>
      <c r="H2194" s="7" t="s">
        <v>28</v>
      </c>
      <c r="I2194" s="3">
        <v>6</v>
      </c>
      <c r="J2194" s="5">
        <v>35.380000000000003</v>
      </c>
      <c r="K2194" s="6">
        <v>0.05</v>
      </c>
      <c r="L2194" s="5">
        <v>13.9</v>
      </c>
      <c r="M2194" s="5">
        <f>I2194*J2194*(1-K2194)</f>
        <v>201.66600000000003</v>
      </c>
      <c r="N2194" s="5">
        <f>I2194*L2194</f>
        <v>83.4</v>
      </c>
      <c r="O2194" s="5">
        <f>M2194-N2194</f>
        <v>118.26600000000002</v>
      </c>
      <c r="P2194" s="2">
        <f>IFERROR(O2194/M2194,0)</f>
        <v>0.58644491386748387</v>
      </c>
      <c r="Q2194" s="4">
        <f>YEAR(SalesDataTable[[#This Row],[Order Date]])</f>
        <v>2026</v>
      </c>
      <c r="R2194" s="2" t="str">
        <f>"Q"&amp;ROUNDUP(MONTH(SalesDataTable[[#This Row],[Order Date]])/3,0)</f>
        <v>Q4</v>
      </c>
      <c r="S2194" s="3">
        <f>MONTH(SalesDataTable[[#This Row],[Order Date]])</f>
        <v>10</v>
      </c>
      <c r="T2194" s="2" t="str">
        <f>TEXT(SalesDataTable[[#This Row],[Order Date]],"mmm")</f>
        <v>Oct</v>
      </c>
    </row>
    <row r="2195" spans="1:20" ht="15.75" x14ac:dyDescent="0.25">
      <c r="A2195" s="9" t="s">
        <v>566</v>
      </c>
      <c r="B2195" s="8">
        <v>46320</v>
      </c>
      <c r="C2195" s="7" t="s">
        <v>9</v>
      </c>
      <c r="D2195" s="7" t="s">
        <v>8</v>
      </c>
      <c r="E2195" s="7" t="s">
        <v>18</v>
      </c>
      <c r="F2195" s="7" t="s">
        <v>23</v>
      </c>
      <c r="G2195" s="7" t="s">
        <v>29</v>
      </c>
      <c r="H2195" s="7" t="s">
        <v>72</v>
      </c>
      <c r="I2195" s="3">
        <v>1</v>
      </c>
      <c r="J2195" s="5">
        <v>132.63</v>
      </c>
      <c r="K2195" s="6">
        <v>0.05</v>
      </c>
      <c r="L2195" s="5">
        <v>67.489999999999995</v>
      </c>
      <c r="M2195" s="5">
        <f>I2195*J2195*(1-K2195)</f>
        <v>125.99849999999999</v>
      </c>
      <c r="N2195" s="5">
        <f>I2195*L2195</f>
        <v>67.489999999999995</v>
      </c>
      <c r="O2195" s="5">
        <f>M2195-N2195</f>
        <v>58.508499999999998</v>
      </c>
      <c r="P2195" s="2">
        <f>IFERROR(O2195/M2195,0)</f>
        <v>0.46435870268296847</v>
      </c>
      <c r="Q2195" s="4">
        <f>YEAR(SalesDataTable[[#This Row],[Order Date]])</f>
        <v>2026</v>
      </c>
      <c r="R2195" s="2" t="str">
        <f>"Q"&amp;ROUNDUP(MONTH(SalesDataTable[[#This Row],[Order Date]])/3,0)</f>
        <v>Q4</v>
      </c>
      <c r="S2195" s="3">
        <f>MONTH(SalesDataTable[[#This Row],[Order Date]])</f>
        <v>10</v>
      </c>
      <c r="T2195" s="2" t="str">
        <f>TEXT(SalesDataTable[[#This Row],[Order Date]],"mmm")</f>
        <v>Oct</v>
      </c>
    </row>
    <row r="2196" spans="1:20" ht="15.75" x14ac:dyDescent="0.25">
      <c r="A2196" s="9" t="s">
        <v>565</v>
      </c>
      <c r="B2196" s="8">
        <v>46320</v>
      </c>
      <c r="C2196" s="7" t="s">
        <v>15</v>
      </c>
      <c r="D2196" s="7" t="s">
        <v>51</v>
      </c>
      <c r="E2196" s="7" t="s">
        <v>3</v>
      </c>
      <c r="F2196" s="7" t="s">
        <v>2</v>
      </c>
      <c r="G2196" s="7" t="s">
        <v>22</v>
      </c>
      <c r="H2196" s="7" t="s">
        <v>21</v>
      </c>
      <c r="I2196" s="3">
        <v>1</v>
      </c>
      <c r="J2196" s="5">
        <v>71.17</v>
      </c>
      <c r="K2196" s="6">
        <v>0</v>
      </c>
      <c r="L2196" s="5">
        <v>32.57</v>
      </c>
      <c r="M2196" s="5">
        <f>I2196*J2196*(1-K2196)</f>
        <v>71.17</v>
      </c>
      <c r="N2196" s="5">
        <f>I2196*L2196</f>
        <v>32.57</v>
      </c>
      <c r="O2196" s="5">
        <f>M2196-N2196</f>
        <v>38.6</v>
      </c>
      <c r="P2196" s="2">
        <f>IFERROR(O2196/M2196,0)</f>
        <v>0.54236335534635383</v>
      </c>
      <c r="Q2196" s="4">
        <f>YEAR(SalesDataTable[[#This Row],[Order Date]])</f>
        <v>2026</v>
      </c>
      <c r="R2196" s="2" t="str">
        <f>"Q"&amp;ROUNDUP(MONTH(SalesDataTable[[#This Row],[Order Date]])/3,0)</f>
        <v>Q4</v>
      </c>
      <c r="S2196" s="3">
        <f>MONTH(SalesDataTable[[#This Row],[Order Date]])</f>
        <v>10</v>
      </c>
      <c r="T2196" s="2" t="str">
        <f>TEXT(SalesDataTable[[#This Row],[Order Date]],"mmm")</f>
        <v>Oct</v>
      </c>
    </row>
    <row r="2197" spans="1:20" ht="15.75" x14ac:dyDescent="0.25">
      <c r="A2197" s="9" t="s">
        <v>564</v>
      </c>
      <c r="B2197" s="8">
        <v>46320</v>
      </c>
      <c r="C2197" s="7" t="s">
        <v>42</v>
      </c>
      <c r="D2197" s="7" t="s">
        <v>41</v>
      </c>
      <c r="E2197" s="7" t="s">
        <v>60</v>
      </c>
      <c r="F2197" s="7" t="s">
        <v>12</v>
      </c>
      <c r="G2197" s="7" t="s">
        <v>29</v>
      </c>
      <c r="H2197" s="7" t="s">
        <v>72</v>
      </c>
      <c r="I2197" s="3">
        <v>6</v>
      </c>
      <c r="J2197" s="5">
        <v>132.08000000000001</v>
      </c>
      <c r="K2197" s="6">
        <v>0.1</v>
      </c>
      <c r="L2197" s="5">
        <v>67.61</v>
      </c>
      <c r="M2197" s="5">
        <f>I2197*J2197*(1-K2197)</f>
        <v>713.23200000000008</v>
      </c>
      <c r="N2197" s="5">
        <f>I2197*L2197</f>
        <v>405.65999999999997</v>
      </c>
      <c r="O2197" s="5">
        <f>M2197-N2197</f>
        <v>307.57200000000012</v>
      </c>
      <c r="P2197" s="2">
        <f>IFERROR(O2197/M2197,0)</f>
        <v>0.43123696076451995</v>
      </c>
      <c r="Q2197" s="4">
        <f>YEAR(SalesDataTable[[#This Row],[Order Date]])</f>
        <v>2026</v>
      </c>
      <c r="R2197" s="2" t="str">
        <f>"Q"&amp;ROUNDUP(MONTH(SalesDataTable[[#This Row],[Order Date]])/3,0)</f>
        <v>Q4</v>
      </c>
      <c r="S2197" s="3">
        <f>MONTH(SalesDataTable[[#This Row],[Order Date]])</f>
        <v>10</v>
      </c>
      <c r="T2197" s="2" t="str">
        <f>TEXT(SalesDataTable[[#This Row],[Order Date]],"mmm")</f>
        <v>Oct</v>
      </c>
    </row>
    <row r="2198" spans="1:20" ht="15.75" x14ac:dyDescent="0.25">
      <c r="A2198" s="9" t="s">
        <v>563</v>
      </c>
      <c r="B2198" s="8">
        <v>46320</v>
      </c>
      <c r="C2198" s="7" t="s">
        <v>9</v>
      </c>
      <c r="D2198" s="7" t="s">
        <v>45</v>
      </c>
      <c r="E2198" s="7" t="s">
        <v>13</v>
      </c>
      <c r="F2198" s="7" t="s">
        <v>23</v>
      </c>
      <c r="G2198" s="7" t="s">
        <v>26</v>
      </c>
      <c r="H2198" s="7" t="s">
        <v>65</v>
      </c>
      <c r="I2198" s="3">
        <v>3</v>
      </c>
      <c r="J2198" s="5">
        <v>82.75</v>
      </c>
      <c r="K2198" s="6">
        <v>0.05</v>
      </c>
      <c r="L2198" s="5">
        <v>38.53</v>
      </c>
      <c r="M2198" s="5">
        <f>I2198*J2198*(1-K2198)</f>
        <v>235.83749999999998</v>
      </c>
      <c r="N2198" s="5">
        <f>I2198*L2198</f>
        <v>115.59</v>
      </c>
      <c r="O2198" s="5">
        <f>M2198-N2198</f>
        <v>120.24749999999997</v>
      </c>
      <c r="P2198" s="2">
        <f>IFERROR(O2198/M2198,0)</f>
        <v>0.50987438384480832</v>
      </c>
      <c r="Q2198" s="4">
        <f>YEAR(SalesDataTable[[#This Row],[Order Date]])</f>
        <v>2026</v>
      </c>
      <c r="R2198" s="2" t="str">
        <f>"Q"&amp;ROUNDUP(MONTH(SalesDataTable[[#This Row],[Order Date]])/3,0)</f>
        <v>Q4</v>
      </c>
      <c r="S2198" s="3">
        <f>MONTH(SalesDataTable[[#This Row],[Order Date]])</f>
        <v>10</v>
      </c>
      <c r="T2198" s="2" t="str">
        <f>TEXT(SalesDataTable[[#This Row],[Order Date]],"mmm")</f>
        <v>Oct</v>
      </c>
    </row>
    <row r="2199" spans="1:20" ht="15.75" x14ac:dyDescent="0.25">
      <c r="A2199" s="9" t="s">
        <v>562</v>
      </c>
      <c r="B2199" s="8">
        <v>46321</v>
      </c>
      <c r="C2199" s="7" t="s">
        <v>42</v>
      </c>
      <c r="D2199" s="7" t="s">
        <v>41</v>
      </c>
      <c r="E2199" s="7" t="s">
        <v>3</v>
      </c>
      <c r="F2199" s="7" t="s">
        <v>23</v>
      </c>
      <c r="G2199" s="7" t="s">
        <v>34</v>
      </c>
      <c r="H2199" s="7" t="s">
        <v>33</v>
      </c>
      <c r="I2199" s="3">
        <v>5</v>
      </c>
      <c r="J2199" s="5">
        <v>51.5</v>
      </c>
      <c r="K2199" s="6">
        <v>0.1</v>
      </c>
      <c r="L2199" s="5">
        <v>21.38</v>
      </c>
      <c r="M2199" s="5">
        <f>I2199*J2199*(1-K2199)</f>
        <v>231.75</v>
      </c>
      <c r="N2199" s="5">
        <f>I2199*L2199</f>
        <v>106.89999999999999</v>
      </c>
      <c r="O2199" s="5">
        <f>M2199-N2199</f>
        <v>124.85000000000001</v>
      </c>
      <c r="P2199" s="2">
        <f>IFERROR(O2199/M2199,0)</f>
        <v>0.53872707659115426</v>
      </c>
      <c r="Q2199" s="4">
        <f>YEAR(SalesDataTable[[#This Row],[Order Date]])</f>
        <v>2026</v>
      </c>
      <c r="R2199" s="2" t="str">
        <f>"Q"&amp;ROUNDUP(MONTH(SalesDataTable[[#This Row],[Order Date]])/3,0)</f>
        <v>Q4</v>
      </c>
      <c r="S2199" s="3">
        <f>MONTH(SalesDataTable[[#This Row],[Order Date]])</f>
        <v>10</v>
      </c>
      <c r="T2199" s="2" t="str">
        <f>TEXT(SalesDataTable[[#This Row],[Order Date]],"mmm")</f>
        <v>Oct</v>
      </c>
    </row>
    <row r="2200" spans="1:20" ht="15.75" x14ac:dyDescent="0.25">
      <c r="A2200" s="9" t="s">
        <v>561</v>
      </c>
      <c r="B2200" s="8">
        <v>46321</v>
      </c>
      <c r="C2200" s="7" t="s">
        <v>5</v>
      </c>
      <c r="D2200" s="7" t="s">
        <v>69</v>
      </c>
      <c r="E2200" s="7" t="s">
        <v>3</v>
      </c>
      <c r="F2200" s="7" t="s">
        <v>2</v>
      </c>
      <c r="G2200" s="7" t="s">
        <v>22</v>
      </c>
      <c r="H2200" s="7" t="s">
        <v>37</v>
      </c>
      <c r="I2200" s="3">
        <v>3</v>
      </c>
      <c r="J2200" s="5">
        <v>140.49</v>
      </c>
      <c r="K2200" s="6">
        <v>0.05</v>
      </c>
      <c r="L2200" s="5">
        <v>77.45</v>
      </c>
      <c r="M2200" s="5">
        <f>I2200*J2200*(1-K2200)</f>
        <v>400.3965</v>
      </c>
      <c r="N2200" s="5">
        <f>I2200*L2200</f>
        <v>232.35000000000002</v>
      </c>
      <c r="O2200" s="5">
        <f>M2200-N2200</f>
        <v>168.04649999999998</v>
      </c>
      <c r="P2200" s="2">
        <f>IFERROR(O2200/M2200,0)</f>
        <v>0.41970022215478903</v>
      </c>
      <c r="Q2200" s="4">
        <f>YEAR(SalesDataTable[[#This Row],[Order Date]])</f>
        <v>2026</v>
      </c>
      <c r="R2200" s="2" t="str">
        <f>"Q"&amp;ROUNDUP(MONTH(SalesDataTable[[#This Row],[Order Date]])/3,0)</f>
        <v>Q4</v>
      </c>
      <c r="S2200" s="3">
        <f>MONTH(SalesDataTable[[#This Row],[Order Date]])</f>
        <v>10</v>
      </c>
      <c r="T2200" s="2" t="str">
        <f>TEXT(SalesDataTable[[#This Row],[Order Date]],"mmm")</f>
        <v>Oct</v>
      </c>
    </row>
    <row r="2201" spans="1:20" ht="15.75" x14ac:dyDescent="0.25">
      <c r="A2201" s="9" t="s">
        <v>560</v>
      </c>
      <c r="B2201" s="8">
        <v>46321</v>
      </c>
      <c r="C2201" s="7" t="s">
        <v>5</v>
      </c>
      <c r="D2201" s="7" t="s">
        <v>66</v>
      </c>
      <c r="E2201" s="7" t="s">
        <v>18</v>
      </c>
      <c r="F2201" s="7" t="s">
        <v>2</v>
      </c>
      <c r="G2201" s="7" t="s">
        <v>34</v>
      </c>
      <c r="H2201" s="7" t="s">
        <v>74</v>
      </c>
      <c r="I2201" s="3">
        <v>4</v>
      </c>
      <c r="J2201" s="5">
        <v>36.200000000000003</v>
      </c>
      <c r="K2201" s="6">
        <v>0.15</v>
      </c>
      <c r="L2201" s="5">
        <v>13.53</v>
      </c>
      <c r="M2201" s="5">
        <f>I2201*J2201*(1-K2201)</f>
        <v>123.08000000000001</v>
      </c>
      <c r="N2201" s="5">
        <f>I2201*L2201</f>
        <v>54.12</v>
      </c>
      <c r="O2201" s="5">
        <f>M2201-N2201</f>
        <v>68.960000000000008</v>
      </c>
      <c r="P2201" s="2">
        <f>IFERROR(O2201/M2201,0)</f>
        <v>0.56028599285017877</v>
      </c>
      <c r="Q2201" s="4">
        <f>YEAR(SalesDataTable[[#This Row],[Order Date]])</f>
        <v>2026</v>
      </c>
      <c r="R2201" s="2" t="str">
        <f>"Q"&amp;ROUNDUP(MONTH(SalesDataTable[[#This Row],[Order Date]])/3,0)</f>
        <v>Q4</v>
      </c>
      <c r="S2201" s="3">
        <f>MONTH(SalesDataTable[[#This Row],[Order Date]])</f>
        <v>10</v>
      </c>
      <c r="T2201" s="2" t="str">
        <f>TEXT(SalesDataTable[[#This Row],[Order Date]],"mmm")</f>
        <v>Oct</v>
      </c>
    </row>
    <row r="2202" spans="1:20" ht="15.75" x14ac:dyDescent="0.25">
      <c r="A2202" s="9" t="s">
        <v>559</v>
      </c>
      <c r="B2202" s="8">
        <v>46321</v>
      </c>
      <c r="C2202" s="7" t="s">
        <v>15</v>
      </c>
      <c r="D2202" s="7" t="s">
        <v>14</v>
      </c>
      <c r="E2202" s="7" t="s">
        <v>13</v>
      </c>
      <c r="F2202" s="7" t="s">
        <v>2</v>
      </c>
      <c r="G2202" s="7" t="s">
        <v>26</v>
      </c>
      <c r="H2202" s="7" t="s">
        <v>50</v>
      </c>
      <c r="I2202" s="3">
        <v>1</v>
      </c>
      <c r="J2202" s="5">
        <v>120.5</v>
      </c>
      <c r="K2202" s="6">
        <v>0.05</v>
      </c>
      <c r="L2202" s="5">
        <v>61.71</v>
      </c>
      <c r="M2202" s="5">
        <f>I2202*J2202*(1-K2202)</f>
        <v>114.47499999999999</v>
      </c>
      <c r="N2202" s="5">
        <f>I2202*L2202</f>
        <v>61.71</v>
      </c>
      <c r="O2202" s="5">
        <f>M2202-N2202</f>
        <v>52.764999999999993</v>
      </c>
      <c r="P2202" s="2">
        <f>IFERROR(O2202/M2202,0)</f>
        <v>0.4609303341340904</v>
      </c>
      <c r="Q2202" s="4">
        <f>YEAR(SalesDataTable[[#This Row],[Order Date]])</f>
        <v>2026</v>
      </c>
      <c r="R2202" s="2" t="str">
        <f>"Q"&amp;ROUNDUP(MONTH(SalesDataTable[[#This Row],[Order Date]])/3,0)</f>
        <v>Q4</v>
      </c>
      <c r="S2202" s="3">
        <f>MONTH(SalesDataTable[[#This Row],[Order Date]])</f>
        <v>10</v>
      </c>
      <c r="T2202" s="2" t="str">
        <f>TEXT(SalesDataTable[[#This Row],[Order Date]],"mmm")</f>
        <v>Oct</v>
      </c>
    </row>
    <row r="2203" spans="1:20" ht="15.75" x14ac:dyDescent="0.25">
      <c r="A2203" s="9" t="s">
        <v>558</v>
      </c>
      <c r="B2203" s="8">
        <v>46322</v>
      </c>
      <c r="C2203" s="7" t="s">
        <v>5</v>
      </c>
      <c r="D2203" s="7" t="s">
        <v>66</v>
      </c>
      <c r="E2203" s="7" t="s">
        <v>13</v>
      </c>
      <c r="F2203" s="7" t="s">
        <v>12</v>
      </c>
      <c r="G2203" s="7" t="s">
        <v>1</v>
      </c>
      <c r="H2203" s="7" t="s">
        <v>7</v>
      </c>
      <c r="I2203" s="3">
        <v>1</v>
      </c>
      <c r="J2203" s="5">
        <v>102.44</v>
      </c>
      <c r="K2203" s="6">
        <v>0.05</v>
      </c>
      <c r="L2203" s="5">
        <v>49.14</v>
      </c>
      <c r="M2203" s="5">
        <f>I2203*J2203*(1-K2203)</f>
        <v>97.317999999999998</v>
      </c>
      <c r="N2203" s="5">
        <f>I2203*L2203</f>
        <v>49.14</v>
      </c>
      <c r="O2203" s="5">
        <f>M2203-N2203</f>
        <v>48.177999999999997</v>
      </c>
      <c r="P2203" s="2">
        <f>IFERROR(O2203/M2203,0)</f>
        <v>0.49505744055570394</v>
      </c>
      <c r="Q2203" s="4">
        <f>YEAR(SalesDataTable[[#This Row],[Order Date]])</f>
        <v>2026</v>
      </c>
      <c r="R2203" s="2" t="str">
        <f>"Q"&amp;ROUNDUP(MONTH(SalesDataTable[[#This Row],[Order Date]])/3,0)</f>
        <v>Q4</v>
      </c>
      <c r="S2203" s="3">
        <f>MONTH(SalesDataTable[[#This Row],[Order Date]])</f>
        <v>10</v>
      </c>
      <c r="T2203" s="2" t="str">
        <f>TEXT(SalesDataTable[[#This Row],[Order Date]],"mmm")</f>
        <v>Oct</v>
      </c>
    </row>
    <row r="2204" spans="1:20" ht="15.75" x14ac:dyDescent="0.25">
      <c r="A2204" s="9" t="s">
        <v>557</v>
      </c>
      <c r="B2204" s="8">
        <v>46322</v>
      </c>
      <c r="C2204" s="7" t="s">
        <v>5</v>
      </c>
      <c r="D2204" s="7" t="s">
        <v>69</v>
      </c>
      <c r="E2204" s="7" t="s">
        <v>3</v>
      </c>
      <c r="F2204" s="7" t="s">
        <v>2</v>
      </c>
      <c r="G2204" s="7" t="s">
        <v>34</v>
      </c>
      <c r="H2204" s="7" t="s">
        <v>121</v>
      </c>
      <c r="I2204" s="3">
        <v>6</v>
      </c>
      <c r="J2204" s="5">
        <v>121.58</v>
      </c>
      <c r="K2204" s="6">
        <v>0.15</v>
      </c>
      <c r="L2204" s="5">
        <v>68.86</v>
      </c>
      <c r="M2204" s="5">
        <f>I2204*J2204*(1-K2204)</f>
        <v>620.05799999999999</v>
      </c>
      <c r="N2204" s="5">
        <f>I2204*L2204</f>
        <v>413.15999999999997</v>
      </c>
      <c r="O2204" s="5">
        <f>M2204-N2204</f>
        <v>206.89800000000002</v>
      </c>
      <c r="P2204" s="2">
        <f>IFERROR(O2204/M2204,0)</f>
        <v>0.33367523683268346</v>
      </c>
      <c r="Q2204" s="4">
        <f>YEAR(SalesDataTable[[#This Row],[Order Date]])</f>
        <v>2026</v>
      </c>
      <c r="R2204" s="2" t="str">
        <f>"Q"&amp;ROUNDUP(MONTH(SalesDataTable[[#This Row],[Order Date]])/3,0)</f>
        <v>Q4</v>
      </c>
      <c r="S2204" s="3">
        <f>MONTH(SalesDataTable[[#This Row],[Order Date]])</f>
        <v>10</v>
      </c>
      <c r="T2204" s="2" t="str">
        <f>TEXT(SalesDataTable[[#This Row],[Order Date]],"mmm")</f>
        <v>Oct</v>
      </c>
    </row>
    <row r="2205" spans="1:20" ht="15.75" x14ac:dyDescent="0.25">
      <c r="A2205" s="9" t="s">
        <v>556</v>
      </c>
      <c r="B2205" s="8">
        <v>46322</v>
      </c>
      <c r="C2205" s="7" t="s">
        <v>5</v>
      </c>
      <c r="D2205" s="7" t="s">
        <v>76</v>
      </c>
      <c r="E2205" s="7" t="s">
        <v>3</v>
      </c>
      <c r="F2205" s="7" t="s">
        <v>2</v>
      </c>
      <c r="G2205" s="7" t="s">
        <v>29</v>
      </c>
      <c r="H2205" s="7" t="s">
        <v>28</v>
      </c>
      <c r="I2205" s="3">
        <v>2</v>
      </c>
      <c r="J2205" s="5">
        <v>35.36</v>
      </c>
      <c r="K2205" s="6">
        <v>0</v>
      </c>
      <c r="L2205" s="5">
        <v>13.33</v>
      </c>
      <c r="M2205" s="5">
        <f>I2205*J2205*(1-K2205)</f>
        <v>70.72</v>
      </c>
      <c r="N2205" s="5">
        <f>I2205*L2205</f>
        <v>26.66</v>
      </c>
      <c r="O2205" s="5">
        <f>M2205-N2205</f>
        <v>44.06</v>
      </c>
      <c r="P2205" s="2">
        <f>IFERROR(O2205/M2205,0)</f>
        <v>0.62302036199095023</v>
      </c>
      <c r="Q2205" s="4">
        <f>YEAR(SalesDataTable[[#This Row],[Order Date]])</f>
        <v>2026</v>
      </c>
      <c r="R2205" s="2" t="str">
        <f>"Q"&amp;ROUNDUP(MONTH(SalesDataTable[[#This Row],[Order Date]])/3,0)</f>
        <v>Q4</v>
      </c>
      <c r="S2205" s="3">
        <f>MONTH(SalesDataTable[[#This Row],[Order Date]])</f>
        <v>10</v>
      </c>
      <c r="T2205" s="2" t="str">
        <f>TEXT(SalesDataTable[[#This Row],[Order Date]],"mmm")</f>
        <v>Oct</v>
      </c>
    </row>
    <row r="2206" spans="1:20" ht="15.75" x14ac:dyDescent="0.25">
      <c r="A2206" s="9" t="s">
        <v>555</v>
      </c>
      <c r="B2206" s="8">
        <v>46322</v>
      </c>
      <c r="C2206" s="7" t="s">
        <v>15</v>
      </c>
      <c r="D2206" s="7" t="s">
        <v>51</v>
      </c>
      <c r="E2206" s="7" t="s">
        <v>3</v>
      </c>
      <c r="F2206" s="7" t="s">
        <v>2</v>
      </c>
      <c r="G2206" s="7" t="s">
        <v>26</v>
      </c>
      <c r="H2206" s="7" t="s">
        <v>56</v>
      </c>
      <c r="I2206" s="3">
        <v>2</v>
      </c>
      <c r="J2206" s="5">
        <v>335.73</v>
      </c>
      <c r="K2206" s="6">
        <v>0</v>
      </c>
      <c r="L2206" s="5">
        <v>199.44</v>
      </c>
      <c r="M2206" s="5">
        <f>I2206*J2206*(1-K2206)</f>
        <v>671.46</v>
      </c>
      <c r="N2206" s="5">
        <f>I2206*L2206</f>
        <v>398.88</v>
      </c>
      <c r="O2206" s="5">
        <f>M2206-N2206</f>
        <v>272.58000000000004</v>
      </c>
      <c r="P2206" s="2">
        <f>IFERROR(O2206/M2206,0)</f>
        <v>0.4059512107943884</v>
      </c>
      <c r="Q2206" s="4">
        <f>YEAR(SalesDataTable[[#This Row],[Order Date]])</f>
        <v>2026</v>
      </c>
      <c r="R2206" s="2" t="str">
        <f>"Q"&amp;ROUNDUP(MONTH(SalesDataTable[[#This Row],[Order Date]])/3,0)</f>
        <v>Q4</v>
      </c>
      <c r="S2206" s="3">
        <f>MONTH(SalesDataTable[[#This Row],[Order Date]])</f>
        <v>10</v>
      </c>
      <c r="T2206" s="2" t="str">
        <f>TEXT(SalesDataTable[[#This Row],[Order Date]],"mmm")</f>
        <v>Oct</v>
      </c>
    </row>
    <row r="2207" spans="1:20" ht="15.75" x14ac:dyDescent="0.25">
      <c r="A2207" s="9" t="s">
        <v>554</v>
      </c>
      <c r="B2207" s="8">
        <v>46322</v>
      </c>
      <c r="C2207" s="7" t="s">
        <v>9</v>
      </c>
      <c r="D2207" s="7" t="s">
        <v>8</v>
      </c>
      <c r="E2207" s="7" t="s">
        <v>60</v>
      </c>
      <c r="F2207" s="7" t="s">
        <v>12</v>
      </c>
      <c r="G2207" s="7" t="s">
        <v>22</v>
      </c>
      <c r="H2207" s="7" t="s">
        <v>37</v>
      </c>
      <c r="I2207" s="3">
        <v>3</v>
      </c>
      <c r="J2207" s="5">
        <v>141.96</v>
      </c>
      <c r="K2207" s="6">
        <v>0.1</v>
      </c>
      <c r="L2207" s="5">
        <v>77.42</v>
      </c>
      <c r="M2207" s="5">
        <f>I2207*J2207*(1-K2207)</f>
        <v>383.29200000000003</v>
      </c>
      <c r="N2207" s="5">
        <f>I2207*L2207</f>
        <v>232.26</v>
      </c>
      <c r="O2207" s="5">
        <f>M2207-N2207</f>
        <v>151.03200000000004</v>
      </c>
      <c r="P2207" s="2">
        <f>IFERROR(O2207/M2207,0)</f>
        <v>0.39403900942362485</v>
      </c>
      <c r="Q2207" s="4">
        <f>YEAR(SalesDataTable[[#This Row],[Order Date]])</f>
        <v>2026</v>
      </c>
      <c r="R2207" s="2" t="str">
        <f>"Q"&amp;ROUNDUP(MONTH(SalesDataTable[[#This Row],[Order Date]])/3,0)</f>
        <v>Q4</v>
      </c>
      <c r="S2207" s="3">
        <f>MONTH(SalesDataTable[[#This Row],[Order Date]])</f>
        <v>10</v>
      </c>
      <c r="T2207" s="2" t="str">
        <f>TEXT(SalesDataTable[[#This Row],[Order Date]],"mmm")</f>
        <v>Oct</v>
      </c>
    </row>
    <row r="2208" spans="1:20" ht="15.75" x14ac:dyDescent="0.25">
      <c r="A2208" s="9" t="s">
        <v>553</v>
      </c>
      <c r="B2208" s="8">
        <v>46322</v>
      </c>
      <c r="C2208" s="7" t="s">
        <v>9</v>
      </c>
      <c r="D2208" s="7" t="s">
        <v>8</v>
      </c>
      <c r="E2208" s="7" t="s">
        <v>18</v>
      </c>
      <c r="F2208" s="7" t="s">
        <v>2</v>
      </c>
      <c r="G2208" s="7" t="s">
        <v>34</v>
      </c>
      <c r="H2208" s="7" t="s">
        <v>33</v>
      </c>
      <c r="I2208" s="3">
        <v>2</v>
      </c>
      <c r="J2208" s="5">
        <v>51.76</v>
      </c>
      <c r="K2208" s="6">
        <v>0</v>
      </c>
      <c r="L2208" s="5">
        <v>21.64</v>
      </c>
      <c r="M2208" s="5">
        <f>I2208*J2208*(1-K2208)</f>
        <v>103.52</v>
      </c>
      <c r="N2208" s="5">
        <f>I2208*L2208</f>
        <v>43.28</v>
      </c>
      <c r="O2208" s="5">
        <f>M2208-N2208</f>
        <v>60.239999999999995</v>
      </c>
      <c r="P2208" s="2">
        <f>IFERROR(O2208/M2208,0)</f>
        <v>0.58191653786707875</v>
      </c>
      <c r="Q2208" s="4">
        <f>YEAR(SalesDataTable[[#This Row],[Order Date]])</f>
        <v>2026</v>
      </c>
      <c r="R2208" s="2" t="str">
        <f>"Q"&amp;ROUNDUP(MONTH(SalesDataTable[[#This Row],[Order Date]])/3,0)</f>
        <v>Q4</v>
      </c>
      <c r="S2208" s="3">
        <f>MONTH(SalesDataTable[[#This Row],[Order Date]])</f>
        <v>10</v>
      </c>
      <c r="T2208" s="2" t="str">
        <f>TEXT(SalesDataTable[[#This Row],[Order Date]],"mmm")</f>
        <v>Oct</v>
      </c>
    </row>
    <row r="2209" spans="1:20" ht="15.75" x14ac:dyDescent="0.25">
      <c r="A2209" s="9" t="s">
        <v>552</v>
      </c>
      <c r="B2209" s="8">
        <v>46322</v>
      </c>
      <c r="C2209" s="7" t="s">
        <v>15</v>
      </c>
      <c r="D2209" s="7" t="s">
        <v>14</v>
      </c>
      <c r="E2209" s="7" t="s">
        <v>3</v>
      </c>
      <c r="F2209" s="7" t="s">
        <v>23</v>
      </c>
      <c r="G2209" s="7" t="s">
        <v>26</v>
      </c>
      <c r="H2209" s="7" t="s">
        <v>25</v>
      </c>
      <c r="I2209" s="3">
        <v>3</v>
      </c>
      <c r="J2209" s="5">
        <v>194.09</v>
      </c>
      <c r="K2209" s="6">
        <v>0.1</v>
      </c>
      <c r="L2209" s="5">
        <v>105.84</v>
      </c>
      <c r="M2209" s="5">
        <f>I2209*J2209*(1-K2209)</f>
        <v>524.04300000000001</v>
      </c>
      <c r="N2209" s="5">
        <f>I2209*L2209</f>
        <v>317.52</v>
      </c>
      <c r="O2209" s="5">
        <f>M2209-N2209</f>
        <v>206.52300000000002</v>
      </c>
      <c r="P2209" s="2">
        <f>IFERROR(O2209/M2209,0)</f>
        <v>0.39409552269565667</v>
      </c>
      <c r="Q2209" s="4">
        <f>YEAR(SalesDataTable[[#This Row],[Order Date]])</f>
        <v>2026</v>
      </c>
      <c r="R2209" s="2" t="str">
        <f>"Q"&amp;ROUNDUP(MONTH(SalesDataTable[[#This Row],[Order Date]])/3,0)</f>
        <v>Q4</v>
      </c>
      <c r="S2209" s="3">
        <f>MONTH(SalesDataTable[[#This Row],[Order Date]])</f>
        <v>10</v>
      </c>
      <c r="T2209" s="2" t="str">
        <f>TEXT(SalesDataTable[[#This Row],[Order Date]],"mmm")</f>
        <v>Oct</v>
      </c>
    </row>
    <row r="2210" spans="1:20" ht="15.75" x14ac:dyDescent="0.25">
      <c r="A2210" s="9" t="s">
        <v>551</v>
      </c>
      <c r="B2210" s="8">
        <v>46323</v>
      </c>
      <c r="C2210" s="7" t="s">
        <v>9</v>
      </c>
      <c r="D2210" s="7" t="s">
        <v>8</v>
      </c>
      <c r="E2210" s="7" t="s">
        <v>3</v>
      </c>
      <c r="F2210" s="7" t="s">
        <v>23</v>
      </c>
      <c r="G2210" s="7" t="s">
        <v>26</v>
      </c>
      <c r="H2210" s="7" t="s">
        <v>50</v>
      </c>
      <c r="I2210" s="3">
        <v>1</v>
      </c>
      <c r="J2210" s="5">
        <v>125.39</v>
      </c>
      <c r="K2210" s="6">
        <v>0.05</v>
      </c>
      <c r="L2210" s="5">
        <v>61.19</v>
      </c>
      <c r="M2210" s="5">
        <f>I2210*J2210*(1-K2210)</f>
        <v>119.12049999999999</v>
      </c>
      <c r="N2210" s="5">
        <f>I2210*L2210</f>
        <v>61.19</v>
      </c>
      <c r="O2210" s="5">
        <f>M2210-N2210</f>
        <v>57.930499999999995</v>
      </c>
      <c r="P2210" s="2">
        <f>IFERROR(O2210/M2210,0)</f>
        <v>0.48631847582909743</v>
      </c>
      <c r="Q2210" s="4">
        <f>YEAR(SalesDataTable[[#This Row],[Order Date]])</f>
        <v>2026</v>
      </c>
      <c r="R2210" s="2" t="str">
        <f>"Q"&amp;ROUNDUP(MONTH(SalesDataTable[[#This Row],[Order Date]])/3,0)</f>
        <v>Q4</v>
      </c>
      <c r="S2210" s="3">
        <f>MONTH(SalesDataTable[[#This Row],[Order Date]])</f>
        <v>10</v>
      </c>
      <c r="T2210" s="2" t="str">
        <f>TEXT(SalesDataTable[[#This Row],[Order Date]],"mmm")</f>
        <v>Oct</v>
      </c>
    </row>
    <row r="2211" spans="1:20" ht="15.75" x14ac:dyDescent="0.25">
      <c r="A2211" s="9" t="s">
        <v>550</v>
      </c>
      <c r="B2211" s="8">
        <v>46323</v>
      </c>
      <c r="C2211" s="7" t="s">
        <v>42</v>
      </c>
      <c r="D2211" s="7" t="s">
        <v>41</v>
      </c>
      <c r="E2211" s="7" t="s">
        <v>18</v>
      </c>
      <c r="F2211" s="7" t="s">
        <v>2</v>
      </c>
      <c r="G2211" s="7" t="s">
        <v>26</v>
      </c>
      <c r="H2211" s="7" t="s">
        <v>65</v>
      </c>
      <c r="I2211" s="3">
        <v>3</v>
      </c>
      <c r="J2211" s="5">
        <v>83.73</v>
      </c>
      <c r="K2211" s="6">
        <v>0.15</v>
      </c>
      <c r="L2211" s="5">
        <v>39.43</v>
      </c>
      <c r="M2211" s="5">
        <f>I2211*J2211*(1-K2211)</f>
        <v>213.51149999999998</v>
      </c>
      <c r="N2211" s="5">
        <f>I2211*L2211</f>
        <v>118.28999999999999</v>
      </c>
      <c r="O2211" s="5">
        <f>M2211-N2211</f>
        <v>95.221499999999992</v>
      </c>
      <c r="P2211" s="2">
        <f>IFERROR(O2211/M2211,0)</f>
        <v>0.44597831966896395</v>
      </c>
      <c r="Q2211" s="4">
        <f>YEAR(SalesDataTable[[#This Row],[Order Date]])</f>
        <v>2026</v>
      </c>
      <c r="R2211" s="2" t="str">
        <f>"Q"&amp;ROUNDUP(MONTH(SalesDataTable[[#This Row],[Order Date]])/3,0)</f>
        <v>Q4</v>
      </c>
      <c r="S2211" s="3">
        <f>MONTH(SalesDataTable[[#This Row],[Order Date]])</f>
        <v>10</v>
      </c>
      <c r="T2211" s="2" t="str">
        <f>TEXT(SalesDataTable[[#This Row],[Order Date]],"mmm")</f>
        <v>Oct</v>
      </c>
    </row>
    <row r="2212" spans="1:20" ht="15.75" x14ac:dyDescent="0.25">
      <c r="A2212" s="9" t="s">
        <v>549</v>
      </c>
      <c r="B2212" s="8">
        <v>46323</v>
      </c>
      <c r="C2212" s="7" t="s">
        <v>15</v>
      </c>
      <c r="D2212" s="7" t="s">
        <v>61</v>
      </c>
      <c r="E2212" s="7" t="s">
        <v>18</v>
      </c>
      <c r="F2212" s="7" t="s">
        <v>12</v>
      </c>
      <c r="G2212" s="7" t="s">
        <v>34</v>
      </c>
      <c r="H2212" s="7" t="s">
        <v>74</v>
      </c>
      <c r="I2212" s="3">
        <v>3</v>
      </c>
      <c r="J2212" s="5">
        <v>36.99</v>
      </c>
      <c r="K2212" s="6">
        <v>0.05</v>
      </c>
      <c r="L2212" s="5">
        <v>14.14</v>
      </c>
      <c r="M2212" s="5">
        <f>I2212*J2212*(1-K2212)</f>
        <v>105.42149999999999</v>
      </c>
      <c r="N2212" s="5">
        <f>I2212*L2212</f>
        <v>42.42</v>
      </c>
      <c r="O2212" s="5">
        <f>M2212-N2212</f>
        <v>63.001499999999993</v>
      </c>
      <c r="P2212" s="2">
        <f>IFERROR(O2212/M2212,0)</f>
        <v>0.59761528720422297</v>
      </c>
      <c r="Q2212" s="4">
        <f>YEAR(SalesDataTable[[#This Row],[Order Date]])</f>
        <v>2026</v>
      </c>
      <c r="R2212" s="2" t="str">
        <f>"Q"&amp;ROUNDUP(MONTH(SalesDataTable[[#This Row],[Order Date]])/3,0)</f>
        <v>Q4</v>
      </c>
      <c r="S2212" s="3">
        <f>MONTH(SalesDataTable[[#This Row],[Order Date]])</f>
        <v>10</v>
      </c>
      <c r="T2212" s="2" t="str">
        <f>TEXT(SalesDataTable[[#This Row],[Order Date]],"mmm")</f>
        <v>Oct</v>
      </c>
    </row>
    <row r="2213" spans="1:20" ht="15.75" x14ac:dyDescent="0.25">
      <c r="A2213" s="9" t="s">
        <v>548</v>
      </c>
      <c r="B2213" s="8">
        <v>46323</v>
      </c>
      <c r="C2213" s="7" t="s">
        <v>15</v>
      </c>
      <c r="D2213" s="7" t="s">
        <v>14</v>
      </c>
      <c r="E2213" s="7" t="s">
        <v>18</v>
      </c>
      <c r="F2213" s="7" t="s">
        <v>2</v>
      </c>
      <c r="G2213" s="7" t="s">
        <v>34</v>
      </c>
      <c r="H2213" s="7" t="s">
        <v>83</v>
      </c>
      <c r="I2213" s="3">
        <v>1</v>
      </c>
      <c r="J2213" s="5">
        <v>39.42</v>
      </c>
      <c r="K2213" s="6">
        <v>0</v>
      </c>
      <c r="L2213" s="5">
        <v>14.58</v>
      </c>
      <c r="M2213" s="5">
        <f>I2213*J2213*(1-K2213)</f>
        <v>39.42</v>
      </c>
      <c r="N2213" s="5">
        <f>I2213*L2213</f>
        <v>14.58</v>
      </c>
      <c r="O2213" s="5">
        <f>M2213-N2213</f>
        <v>24.840000000000003</v>
      </c>
      <c r="P2213" s="2">
        <f>IFERROR(O2213/M2213,0)</f>
        <v>0.63013698630136994</v>
      </c>
      <c r="Q2213" s="4">
        <f>YEAR(SalesDataTable[[#This Row],[Order Date]])</f>
        <v>2026</v>
      </c>
      <c r="R2213" s="2" t="str">
        <f>"Q"&amp;ROUNDUP(MONTH(SalesDataTable[[#This Row],[Order Date]])/3,0)</f>
        <v>Q4</v>
      </c>
      <c r="S2213" s="3">
        <f>MONTH(SalesDataTable[[#This Row],[Order Date]])</f>
        <v>10</v>
      </c>
      <c r="T2213" s="2" t="str">
        <f>TEXT(SalesDataTable[[#This Row],[Order Date]],"mmm")</f>
        <v>Oct</v>
      </c>
    </row>
    <row r="2214" spans="1:20" ht="15.75" x14ac:dyDescent="0.25">
      <c r="A2214" s="9" t="s">
        <v>547</v>
      </c>
      <c r="B2214" s="8">
        <v>46323</v>
      </c>
      <c r="C2214" s="7" t="s">
        <v>15</v>
      </c>
      <c r="D2214" s="7" t="s">
        <v>51</v>
      </c>
      <c r="E2214" s="7" t="s">
        <v>3</v>
      </c>
      <c r="F2214" s="7" t="s">
        <v>2</v>
      </c>
      <c r="G2214" s="7" t="s">
        <v>1</v>
      </c>
      <c r="H2214" s="7" t="s">
        <v>0</v>
      </c>
      <c r="I2214" s="3">
        <v>2</v>
      </c>
      <c r="J2214" s="5">
        <v>50.66</v>
      </c>
      <c r="K2214" s="6">
        <v>0</v>
      </c>
      <c r="L2214" s="5">
        <v>22.02</v>
      </c>
      <c r="M2214" s="5">
        <f>I2214*J2214*(1-K2214)</f>
        <v>101.32</v>
      </c>
      <c r="N2214" s="5">
        <f>I2214*L2214</f>
        <v>44.04</v>
      </c>
      <c r="O2214" s="5">
        <f>M2214-N2214</f>
        <v>57.279999999999994</v>
      </c>
      <c r="P2214" s="2">
        <f>IFERROR(O2214/M2214,0)</f>
        <v>0.56533754441373862</v>
      </c>
      <c r="Q2214" s="4">
        <f>YEAR(SalesDataTable[[#This Row],[Order Date]])</f>
        <v>2026</v>
      </c>
      <c r="R2214" s="2" t="str">
        <f>"Q"&amp;ROUNDUP(MONTH(SalesDataTable[[#This Row],[Order Date]])/3,0)</f>
        <v>Q4</v>
      </c>
      <c r="S2214" s="3">
        <f>MONTH(SalesDataTable[[#This Row],[Order Date]])</f>
        <v>10</v>
      </c>
      <c r="T2214" s="2" t="str">
        <f>TEXT(SalesDataTable[[#This Row],[Order Date]],"mmm")</f>
        <v>Oct</v>
      </c>
    </row>
    <row r="2215" spans="1:20" ht="15.75" x14ac:dyDescent="0.25">
      <c r="A2215" s="9" t="s">
        <v>546</v>
      </c>
      <c r="B2215" s="8">
        <v>46323</v>
      </c>
      <c r="C2215" s="7" t="s">
        <v>9</v>
      </c>
      <c r="D2215" s="7" t="s">
        <v>8</v>
      </c>
      <c r="E2215" s="7" t="s">
        <v>3</v>
      </c>
      <c r="F2215" s="7" t="s">
        <v>23</v>
      </c>
      <c r="G2215" s="7" t="s">
        <v>22</v>
      </c>
      <c r="H2215" s="7" t="s">
        <v>21</v>
      </c>
      <c r="I2215" s="3">
        <v>4</v>
      </c>
      <c r="J2215" s="5">
        <v>71.959999999999994</v>
      </c>
      <c r="K2215" s="6">
        <v>0.1</v>
      </c>
      <c r="L2215" s="5">
        <v>31.51</v>
      </c>
      <c r="M2215" s="5">
        <f>I2215*J2215*(1-K2215)</f>
        <v>259.05599999999998</v>
      </c>
      <c r="N2215" s="5">
        <f>I2215*L2215</f>
        <v>126.04</v>
      </c>
      <c r="O2215" s="5">
        <f>M2215-N2215</f>
        <v>133.01599999999996</v>
      </c>
      <c r="P2215" s="2">
        <f>IFERROR(O2215/M2215,0)</f>
        <v>0.51346427027360864</v>
      </c>
      <c r="Q2215" s="4">
        <f>YEAR(SalesDataTable[[#This Row],[Order Date]])</f>
        <v>2026</v>
      </c>
      <c r="R2215" s="2" t="str">
        <f>"Q"&amp;ROUNDUP(MONTH(SalesDataTable[[#This Row],[Order Date]])/3,0)</f>
        <v>Q4</v>
      </c>
      <c r="S2215" s="3">
        <f>MONTH(SalesDataTable[[#This Row],[Order Date]])</f>
        <v>10</v>
      </c>
      <c r="T2215" s="2" t="str">
        <f>TEXT(SalesDataTable[[#This Row],[Order Date]],"mmm")</f>
        <v>Oct</v>
      </c>
    </row>
    <row r="2216" spans="1:20" ht="15.75" x14ac:dyDescent="0.25">
      <c r="A2216" s="9" t="s">
        <v>545</v>
      </c>
      <c r="B2216" s="8">
        <v>46323</v>
      </c>
      <c r="C2216" s="7" t="s">
        <v>5</v>
      </c>
      <c r="D2216" s="7" t="s">
        <v>69</v>
      </c>
      <c r="E2216" s="7" t="s">
        <v>13</v>
      </c>
      <c r="F2216" s="7" t="s">
        <v>23</v>
      </c>
      <c r="G2216" s="7" t="s">
        <v>1</v>
      </c>
      <c r="H2216" s="7" t="s">
        <v>0</v>
      </c>
      <c r="I2216" s="3">
        <v>1</v>
      </c>
      <c r="J2216" s="5">
        <v>49.72</v>
      </c>
      <c r="K2216" s="6">
        <v>0.05</v>
      </c>
      <c r="L2216" s="5">
        <v>22.5</v>
      </c>
      <c r="M2216" s="5">
        <f>I2216*J2216*(1-K2216)</f>
        <v>47.233999999999995</v>
      </c>
      <c r="N2216" s="5">
        <f>I2216*L2216</f>
        <v>22.5</v>
      </c>
      <c r="O2216" s="5">
        <f>M2216-N2216</f>
        <v>24.733999999999995</v>
      </c>
      <c r="P2216" s="2">
        <f>IFERROR(O2216/M2216,0)</f>
        <v>0.52364821950290041</v>
      </c>
      <c r="Q2216" s="4">
        <f>YEAR(SalesDataTable[[#This Row],[Order Date]])</f>
        <v>2026</v>
      </c>
      <c r="R2216" s="2" t="str">
        <f>"Q"&amp;ROUNDUP(MONTH(SalesDataTable[[#This Row],[Order Date]])/3,0)</f>
        <v>Q4</v>
      </c>
      <c r="S2216" s="3">
        <f>MONTH(SalesDataTable[[#This Row],[Order Date]])</f>
        <v>10</v>
      </c>
      <c r="T2216" s="2" t="str">
        <f>TEXT(SalesDataTable[[#This Row],[Order Date]],"mmm")</f>
        <v>Oct</v>
      </c>
    </row>
    <row r="2217" spans="1:20" ht="15.75" x14ac:dyDescent="0.25">
      <c r="A2217" s="9" t="s">
        <v>544</v>
      </c>
      <c r="B2217" s="8">
        <v>46324</v>
      </c>
      <c r="C2217" s="7" t="s">
        <v>42</v>
      </c>
      <c r="D2217" s="7" t="s">
        <v>95</v>
      </c>
      <c r="E2217" s="7" t="s">
        <v>18</v>
      </c>
      <c r="F2217" s="7" t="s">
        <v>23</v>
      </c>
      <c r="G2217" s="7" t="s">
        <v>29</v>
      </c>
      <c r="H2217" s="7" t="s">
        <v>28</v>
      </c>
      <c r="I2217" s="3">
        <v>1</v>
      </c>
      <c r="J2217" s="5">
        <v>36.58</v>
      </c>
      <c r="K2217" s="6">
        <v>0</v>
      </c>
      <c r="L2217" s="5">
        <v>13.5</v>
      </c>
      <c r="M2217" s="5">
        <f>I2217*J2217*(1-K2217)</f>
        <v>36.58</v>
      </c>
      <c r="N2217" s="5">
        <f>I2217*L2217</f>
        <v>13.5</v>
      </c>
      <c r="O2217" s="5">
        <f>M2217-N2217</f>
        <v>23.08</v>
      </c>
      <c r="P2217" s="2">
        <f>IFERROR(O2217/M2217,0)</f>
        <v>0.63094587206123565</v>
      </c>
      <c r="Q2217" s="4">
        <f>YEAR(SalesDataTable[[#This Row],[Order Date]])</f>
        <v>2026</v>
      </c>
      <c r="R2217" s="2" t="str">
        <f>"Q"&amp;ROUNDUP(MONTH(SalesDataTable[[#This Row],[Order Date]])/3,0)</f>
        <v>Q4</v>
      </c>
      <c r="S2217" s="3">
        <f>MONTH(SalesDataTable[[#This Row],[Order Date]])</f>
        <v>10</v>
      </c>
      <c r="T2217" s="2" t="str">
        <f>TEXT(SalesDataTable[[#This Row],[Order Date]],"mmm")</f>
        <v>Oct</v>
      </c>
    </row>
    <row r="2218" spans="1:20" ht="15.75" x14ac:dyDescent="0.25">
      <c r="A2218" s="9" t="s">
        <v>543</v>
      </c>
      <c r="B2218" s="8">
        <v>46324</v>
      </c>
      <c r="C2218" s="7" t="s">
        <v>9</v>
      </c>
      <c r="D2218" s="7" t="s">
        <v>30</v>
      </c>
      <c r="E2218" s="7" t="s">
        <v>18</v>
      </c>
      <c r="F2218" s="7" t="s">
        <v>23</v>
      </c>
      <c r="G2218" s="7" t="s">
        <v>34</v>
      </c>
      <c r="H2218" s="7" t="s">
        <v>83</v>
      </c>
      <c r="I2218" s="3">
        <v>2</v>
      </c>
      <c r="J2218" s="5">
        <v>41.06</v>
      </c>
      <c r="K2218" s="6">
        <v>0.05</v>
      </c>
      <c r="L2218" s="5">
        <v>15.07</v>
      </c>
      <c r="M2218" s="5">
        <f>I2218*J2218*(1-K2218)</f>
        <v>78.013999999999996</v>
      </c>
      <c r="N2218" s="5">
        <f>I2218*L2218</f>
        <v>30.14</v>
      </c>
      <c r="O2218" s="5">
        <f>M2218-N2218</f>
        <v>47.873999999999995</v>
      </c>
      <c r="P2218" s="2">
        <f>IFERROR(O2218/M2218,0)</f>
        <v>0.6136590868305688</v>
      </c>
      <c r="Q2218" s="4">
        <f>YEAR(SalesDataTable[[#This Row],[Order Date]])</f>
        <v>2026</v>
      </c>
      <c r="R2218" s="2" t="str">
        <f>"Q"&amp;ROUNDUP(MONTH(SalesDataTable[[#This Row],[Order Date]])/3,0)</f>
        <v>Q4</v>
      </c>
      <c r="S2218" s="3">
        <f>MONTH(SalesDataTable[[#This Row],[Order Date]])</f>
        <v>10</v>
      </c>
      <c r="T2218" s="2" t="str">
        <f>TEXT(SalesDataTable[[#This Row],[Order Date]],"mmm")</f>
        <v>Oct</v>
      </c>
    </row>
    <row r="2219" spans="1:20" ht="15.75" x14ac:dyDescent="0.25">
      <c r="A2219" s="9" t="s">
        <v>542</v>
      </c>
      <c r="B2219" s="8">
        <v>46324</v>
      </c>
      <c r="C2219" s="7" t="s">
        <v>9</v>
      </c>
      <c r="D2219" s="7" t="s">
        <v>47</v>
      </c>
      <c r="E2219" s="7" t="s">
        <v>18</v>
      </c>
      <c r="F2219" s="7" t="s">
        <v>23</v>
      </c>
      <c r="G2219" s="7" t="s">
        <v>26</v>
      </c>
      <c r="H2219" s="7" t="s">
        <v>50</v>
      </c>
      <c r="I2219" s="3">
        <v>1</v>
      </c>
      <c r="J2219" s="5">
        <v>121.78</v>
      </c>
      <c r="K2219" s="6">
        <v>0.15</v>
      </c>
      <c r="L2219" s="5">
        <v>61.55</v>
      </c>
      <c r="M2219" s="5">
        <f>I2219*J2219*(1-K2219)</f>
        <v>103.51300000000001</v>
      </c>
      <c r="N2219" s="5">
        <f>I2219*L2219</f>
        <v>61.55</v>
      </c>
      <c r="O2219" s="5">
        <f>M2219-N2219</f>
        <v>41.963000000000008</v>
      </c>
      <c r="P2219" s="2">
        <f>IFERROR(O2219/M2219,0)</f>
        <v>0.40538869513974096</v>
      </c>
      <c r="Q2219" s="4">
        <f>YEAR(SalesDataTable[[#This Row],[Order Date]])</f>
        <v>2026</v>
      </c>
      <c r="R2219" s="2" t="str">
        <f>"Q"&amp;ROUNDUP(MONTH(SalesDataTable[[#This Row],[Order Date]])/3,0)</f>
        <v>Q4</v>
      </c>
      <c r="S2219" s="3">
        <f>MONTH(SalesDataTable[[#This Row],[Order Date]])</f>
        <v>10</v>
      </c>
      <c r="T2219" s="2" t="str">
        <f>TEXT(SalesDataTable[[#This Row],[Order Date]],"mmm")</f>
        <v>Oct</v>
      </c>
    </row>
    <row r="2220" spans="1:20" ht="15.75" x14ac:dyDescent="0.25">
      <c r="A2220" s="9" t="s">
        <v>541</v>
      </c>
      <c r="B2220" s="8">
        <v>46324</v>
      </c>
      <c r="C2220" s="7" t="s">
        <v>15</v>
      </c>
      <c r="D2220" s="7" t="s">
        <v>14</v>
      </c>
      <c r="E2220" s="7" t="s">
        <v>60</v>
      </c>
      <c r="F2220" s="7" t="s">
        <v>23</v>
      </c>
      <c r="G2220" s="7" t="s">
        <v>29</v>
      </c>
      <c r="H2220" s="7" t="s">
        <v>72</v>
      </c>
      <c r="I2220" s="3">
        <v>5</v>
      </c>
      <c r="J2220" s="5">
        <v>130.68</v>
      </c>
      <c r="K2220" s="6">
        <v>0.2</v>
      </c>
      <c r="L2220" s="5">
        <v>67.209999999999994</v>
      </c>
      <c r="M2220" s="5">
        <f>I2220*J2220*(1-K2220)</f>
        <v>522.72000000000014</v>
      </c>
      <c r="N2220" s="5">
        <f>I2220*L2220</f>
        <v>336.04999999999995</v>
      </c>
      <c r="O2220" s="5">
        <f>M2220-N2220</f>
        <v>186.67000000000019</v>
      </c>
      <c r="P2220" s="2">
        <f>IFERROR(O2220/M2220,0)</f>
        <v>0.35711279461279488</v>
      </c>
      <c r="Q2220" s="4">
        <f>YEAR(SalesDataTable[[#This Row],[Order Date]])</f>
        <v>2026</v>
      </c>
      <c r="R2220" s="2" t="str">
        <f>"Q"&amp;ROUNDUP(MONTH(SalesDataTable[[#This Row],[Order Date]])/3,0)</f>
        <v>Q4</v>
      </c>
      <c r="S2220" s="3">
        <f>MONTH(SalesDataTable[[#This Row],[Order Date]])</f>
        <v>10</v>
      </c>
      <c r="T2220" s="2" t="str">
        <f>TEXT(SalesDataTable[[#This Row],[Order Date]],"mmm")</f>
        <v>Oct</v>
      </c>
    </row>
    <row r="2221" spans="1:20" ht="15.75" x14ac:dyDescent="0.25">
      <c r="A2221" s="9" t="s">
        <v>540</v>
      </c>
      <c r="B2221" s="8">
        <v>46324</v>
      </c>
      <c r="C2221" s="7" t="s">
        <v>5</v>
      </c>
      <c r="D2221" s="7" t="s">
        <v>66</v>
      </c>
      <c r="E2221" s="7" t="s">
        <v>3</v>
      </c>
      <c r="F2221" s="7" t="s">
        <v>2</v>
      </c>
      <c r="G2221" s="7" t="s">
        <v>29</v>
      </c>
      <c r="H2221" s="7" t="s">
        <v>88</v>
      </c>
      <c r="I2221" s="3">
        <v>1</v>
      </c>
      <c r="J2221" s="5">
        <v>161.94999999999999</v>
      </c>
      <c r="K2221" s="6">
        <v>0</v>
      </c>
      <c r="L2221" s="5">
        <v>86.61</v>
      </c>
      <c r="M2221" s="5">
        <f>I2221*J2221*(1-K2221)</f>
        <v>161.94999999999999</v>
      </c>
      <c r="N2221" s="5">
        <f>I2221*L2221</f>
        <v>86.61</v>
      </c>
      <c r="O2221" s="5">
        <f>M2221-N2221</f>
        <v>75.339999999999989</v>
      </c>
      <c r="P2221" s="2">
        <f>IFERROR(O2221/M2221,0)</f>
        <v>0.46520531028095086</v>
      </c>
      <c r="Q2221" s="4">
        <f>YEAR(SalesDataTable[[#This Row],[Order Date]])</f>
        <v>2026</v>
      </c>
      <c r="R2221" s="2" t="str">
        <f>"Q"&amp;ROUNDUP(MONTH(SalesDataTable[[#This Row],[Order Date]])/3,0)</f>
        <v>Q4</v>
      </c>
      <c r="S2221" s="3">
        <f>MONTH(SalesDataTable[[#This Row],[Order Date]])</f>
        <v>10</v>
      </c>
      <c r="T2221" s="2" t="str">
        <f>TEXT(SalesDataTable[[#This Row],[Order Date]],"mmm")</f>
        <v>Oct</v>
      </c>
    </row>
    <row r="2222" spans="1:20" ht="15.75" x14ac:dyDescent="0.25">
      <c r="A2222" s="9" t="s">
        <v>539</v>
      </c>
      <c r="B2222" s="8">
        <v>46324</v>
      </c>
      <c r="C2222" s="7" t="s">
        <v>42</v>
      </c>
      <c r="D2222" s="7" t="s">
        <v>41</v>
      </c>
      <c r="E2222" s="7" t="s">
        <v>13</v>
      </c>
      <c r="F2222" s="7" t="s">
        <v>23</v>
      </c>
      <c r="G2222" s="7" t="s">
        <v>1</v>
      </c>
      <c r="H2222" s="7" t="s">
        <v>11</v>
      </c>
      <c r="I2222" s="3">
        <v>2</v>
      </c>
      <c r="J2222" s="5">
        <v>83.6</v>
      </c>
      <c r="K2222" s="6">
        <v>0</v>
      </c>
      <c r="L2222" s="5">
        <v>43.01</v>
      </c>
      <c r="M2222" s="5">
        <f>I2222*J2222*(1-K2222)</f>
        <v>167.2</v>
      </c>
      <c r="N2222" s="5">
        <f>I2222*L2222</f>
        <v>86.02</v>
      </c>
      <c r="O2222" s="5">
        <f>M2222-N2222</f>
        <v>81.179999999999993</v>
      </c>
      <c r="P2222" s="2">
        <f>IFERROR(O2222/M2222,0)</f>
        <v>0.48552631578947369</v>
      </c>
      <c r="Q2222" s="4">
        <f>YEAR(SalesDataTable[[#This Row],[Order Date]])</f>
        <v>2026</v>
      </c>
      <c r="R2222" s="2" t="str">
        <f>"Q"&amp;ROUNDUP(MONTH(SalesDataTable[[#This Row],[Order Date]])/3,0)</f>
        <v>Q4</v>
      </c>
      <c r="S2222" s="3">
        <f>MONTH(SalesDataTable[[#This Row],[Order Date]])</f>
        <v>10</v>
      </c>
      <c r="T2222" s="2" t="str">
        <f>TEXT(SalesDataTable[[#This Row],[Order Date]],"mmm")</f>
        <v>Oct</v>
      </c>
    </row>
    <row r="2223" spans="1:20" ht="15.75" x14ac:dyDescent="0.25">
      <c r="A2223" s="9" t="s">
        <v>538</v>
      </c>
      <c r="B2223" s="8">
        <v>46324</v>
      </c>
      <c r="C2223" s="7" t="s">
        <v>15</v>
      </c>
      <c r="D2223" s="7" t="s">
        <v>51</v>
      </c>
      <c r="E2223" s="7" t="s">
        <v>60</v>
      </c>
      <c r="F2223" s="7" t="s">
        <v>12</v>
      </c>
      <c r="G2223" s="7" t="s">
        <v>26</v>
      </c>
      <c r="H2223" s="7" t="s">
        <v>25</v>
      </c>
      <c r="I2223" s="3">
        <v>3</v>
      </c>
      <c r="J2223" s="5">
        <v>194.19</v>
      </c>
      <c r="K2223" s="6">
        <v>0.15</v>
      </c>
      <c r="L2223" s="5">
        <v>104.22</v>
      </c>
      <c r="M2223" s="5">
        <f>I2223*J2223*(1-K2223)</f>
        <v>495.18449999999996</v>
      </c>
      <c r="N2223" s="5">
        <f>I2223*L2223</f>
        <v>312.65999999999997</v>
      </c>
      <c r="O2223" s="5">
        <f>M2223-N2223</f>
        <v>182.52449999999999</v>
      </c>
      <c r="P2223" s="2">
        <f>IFERROR(O2223/M2223,0)</f>
        <v>0.36859897674503139</v>
      </c>
      <c r="Q2223" s="4">
        <f>YEAR(SalesDataTable[[#This Row],[Order Date]])</f>
        <v>2026</v>
      </c>
      <c r="R2223" s="2" t="str">
        <f>"Q"&amp;ROUNDUP(MONTH(SalesDataTable[[#This Row],[Order Date]])/3,0)</f>
        <v>Q4</v>
      </c>
      <c r="S2223" s="3">
        <f>MONTH(SalesDataTable[[#This Row],[Order Date]])</f>
        <v>10</v>
      </c>
      <c r="T2223" s="2" t="str">
        <f>TEXT(SalesDataTable[[#This Row],[Order Date]],"mmm")</f>
        <v>Oct</v>
      </c>
    </row>
    <row r="2224" spans="1:20" ht="15.75" x14ac:dyDescent="0.25">
      <c r="A2224" s="9" t="s">
        <v>537</v>
      </c>
      <c r="B2224" s="8">
        <v>46324</v>
      </c>
      <c r="C2224" s="7" t="s">
        <v>9</v>
      </c>
      <c r="D2224" s="7" t="s">
        <v>8</v>
      </c>
      <c r="E2224" s="7" t="s">
        <v>3</v>
      </c>
      <c r="F2224" s="7" t="s">
        <v>23</v>
      </c>
      <c r="G2224" s="7" t="s">
        <v>29</v>
      </c>
      <c r="H2224" s="7" t="s">
        <v>88</v>
      </c>
      <c r="I2224" s="3">
        <v>3</v>
      </c>
      <c r="J2224" s="5">
        <v>167.41</v>
      </c>
      <c r="K2224" s="6">
        <v>0</v>
      </c>
      <c r="L2224" s="5">
        <v>85.33</v>
      </c>
      <c r="M2224" s="5">
        <f>I2224*J2224*(1-K2224)</f>
        <v>502.23</v>
      </c>
      <c r="N2224" s="5">
        <f>I2224*L2224</f>
        <v>255.99</v>
      </c>
      <c r="O2224" s="5">
        <f>M2224-N2224</f>
        <v>246.24</v>
      </c>
      <c r="P2224" s="2">
        <f>IFERROR(O2224/M2224,0)</f>
        <v>0.49029329191804549</v>
      </c>
      <c r="Q2224" s="4">
        <f>YEAR(SalesDataTable[[#This Row],[Order Date]])</f>
        <v>2026</v>
      </c>
      <c r="R2224" s="2" t="str">
        <f>"Q"&amp;ROUNDUP(MONTH(SalesDataTable[[#This Row],[Order Date]])/3,0)</f>
        <v>Q4</v>
      </c>
      <c r="S2224" s="3">
        <f>MONTH(SalesDataTable[[#This Row],[Order Date]])</f>
        <v>10</v>
      </c>
      <c r="T2224" s="2" t="str">
        <f>TEXT(SalesDataTable[[#This Row],[Order Date]],"mmm")</f>
        <v>Oct</v>
      </c>
    </row>
    <row r="2225" spans="1:20" ht="15.75" x14ac:dyDescent="0.25">
      <c r="A2225" s="9" t="s">
        <v>536</v>
      </c>
      <c r="B2225" s="8">
        <v>46324</v>
      </c>
      <c r="C2225" s="7" t="s">
        <v>15</v>
      </c>
      <c r="D2225" s="7" t="s">
        <v>61</v>
      </c>
      <c r="E2225" s="7" t="s">
        <v>3</v>
      </c>
      <c r="F2225" s="7" t="s">
        <v>23</v>
      </c>
      <c r="G2225" s="7" t="s">
        <v>34</v>
      </c>
      <c r="H2225" s="7" t="s">
        <v>83</v>
      </c>
      <c r="I2225" s="3">
        <v>2</v>
      </c>
      <c r="J2225" s="5">
        <v>40.83</v>
      </c>
      <c r="K2225" s="6">
        <v>0.1</v>
      </c>
      <c r="L2225" s="5">
        <v>14.91</v>
      </c>
      <c r="M2225" s="5">
        <f>I2225*J2225*(1-K2225)</f>
        <v>73.494</v>
      </c>
      <c r="N2225" s="5">
        <f>I2225*L2225</f>
        <v>29.82</v>
      </c>
      <c r="O2225" s="5">
        <f>M2225-N2225</f>
        <v>43.673999999999999</v>
      </c>
      <c r="P2225" s="2">
        <f>IFERROR(O2225/M2225,0)</f>
        <v>0.59425259204833047</v>
      </c>
      <c r="Q2225" s="4">
        <f>YEAR(SalesDataTable[[#This Row],[Order Date]])</f>
        <v>2026</v>
      </c>
      <c r="R2225" s="2" t="str">
        <f>"Q"&amp;ROUNDUP(MONTH(SalesDataTable[[#This Row],[Order Date]])/3,0)</f>
        <v>Q4</v>
      </c>
      <c r="S2225" s="3">
        <f>MONTH(SalesDataTable[[#This Row],[Order Date]])</f>
        <v>10</v>
      </c>
      <c r="T2225" s="2" t="str">
        <f>TEXT(SalesDataTable[[#This Row],[Order Date]],"mmm")</f>
        <v>Oct</v>
      </c>
    </row>
    <row r="2226" spans="1:20" ht="15.75" x14ac:dyDescent="0.25">
      <c r="A2226" s="9" t="s">
        <v>535</v>
      </c>
      <c r="B2226" s="8">
        <v>46324</v>
      </c>
      <c r="C2226" s="7" t="s">
        <v>42</v>
      </c>
      <c r="D2226" s="7" t="s">
        <v>119</v>
      </c>
      <c r="E2226" s="7" t="s">
        <v>60</v>
      </c>
      <c r="F2226" s="7" t="s">
        <v>12</v>
      </c>
      <c r="G2226" s="7" t="s">
        <v>26</v>
      </c>
      <c r="H2226" s="7" t="s">
        <v>65</v>
      </c>
      <c r="I2226" s="3">
        <v>12</v>
      </c>
      <c r="J2226" s="5">
        <v>80.84</v>
      </c>
      <c r="K2226" s="6">
        <v>0.1</v>
      </c>
      <c r="L2226" s="5">
        <v>38.39</v>
      </c>
      <c r="M2226" s="5">
        <f>I2226*J2226*(1-K2226)</f>
        <v>873.072</v>
      </c>
      <c r="N2226" s="5">
        <f>I2226*L2226</f>
        <v>460.68</v>
      </c>
      <c r="O2226" s="5">
        <f>M2226-N2226</f>
        <v>412.392</v>
      </c>
      <c r="P2226" s="2">
        <f>IFERROR(O2226/M2226,0)</f>
        <v>0.4723459233602727</v>
      </c>
      <c r="Q2226" s="4">
        <f>YEAR(SalesDataTable[[#This Row],[Order Date]])</f>
        <v>2026</v>
      </c>
      <c r="R2226" s="2" t="str">
        <f>"Q"&amp;ROUNDUP(MONTH(SalesDataTable[[#This Row],[Order Date]])/3,0)</f>
        <v>Q4</v>
      </c>
      <c r="S2226" s="3">
        <f>MONTH(SalesDataTable[[#This Row],[Order Date]])</f>
        <v>10</v>
      </c>
      <c r="T2226" s="2" t="str">
        <f>TEXT(SalesDataTable[[#This Row],[Order Date]],"mmm")</f>
        <v>Oct</v>
      </c>
    </row>
    <row r="2227" spans="1:20" ht="15.75" x14ac:dyDescent="0.25">
      <c r="A2227" s="9" t="s">
        <v>534</v>
      </c>
      <c r="B2227" s="8">
        <v>46325</v>
      </c>
      <c r="C2227" s="7" t="s">
        <v>15</v>
      </c>
      <c r="D2227" s="7" t="s">
        <v>19</v>
      </c>
      <c r="E2227" s="7" t="s">
        <v>3</v>
      </c>
      <c r="F2227" s="7" t="s">
        <v>23</v>
      </c>
      <c r="G2227" s="7" t="s">
        <v>1</v>
      </c>
      <c r="H2227" s="7" t="s">
        <v>17</v>
      </c>
      <c r="I2227" s="3">
        <v>1</v>
      </c>
      <c r="J2227" s="5">
        <v>39.65</v>
      </c>
      <c r="K2227" s="6">
        <v>0</v>
      </c>
      <c r="L2227" s="5">
        <v>16.38</v>
      </c>
      <c r="M2227" s="5">
        <f>I2227*J2227*(1-K2227)</f>
        <v>39.65</v>
      </c>
      <c r="N2227" s="5">
        <f>I2227*L2227</f>
        <v>16.38</v>
      </c>
      <c r="O2227" s="5">
        <f>M2227-N2227</f>
        <v>23.27</v>
      </c>
      <c r="P2227" s="2">
        <f>IFERROR(O2227/M2227,0)</f>
        <v>0.58688524590163937</v>
      </c>
      <c r="Q2227" s="4">
        <f>YEAR(SalesDataTable[[#This Row],[Order Date]])</f>
        <v>2026</v>
      </c>
      <c r="R2227" s="2" t="str">
        <f>"Q"&amp;ROUNDUP(MONTH(SalesDataTable[[#This Row],[Order Date]])/3,0)</f>
        <v>Q4</v>
      </c>
      <c r="S2227" s="3">
        <f>MONTH(SalesDataTable[[#This Row],[Order Date]])</f>
        <v>10</v>
      </c>
      <c r="T2227" s="2" t="str">
        <f>TEXT(SalesDataTable[[#This Row],[Order Date]],"mmm")</f>
        <v>Oct</v>
      </c>
    </row>
    <row r="2228" spans="1:20" ht="15.75" x14ac:dyDescent="0.25">
      <c r="A2228" s="9" t="s">
        <v>533</v>
      </c>
      <c r="B2228" s="8">
        <v>46325</v>
      </c>
      <c r="C2228" s="7" t="s">
        <v>9</v>
      </c>
      <c r="D2228" s="7" t="s">
        <v>8</v>
      </c>
      <c r="E2228" s="7" t="s">
        <v>3</v>
      </c>
      <c r="F2228" s="7" t="s">
        <v>2</v>
      </c>
      <c r="G2228" s="7" t="s">
        <v>1</v>
      </c>
      <c r="H2228" s="7" t="s">
        <v>7</v>
      </c>
      <c r="I2228" s="3">
        <v>1</v>
      </c>
      <c r="J2228" s="5">
        <v>102.47</v>
      </c>
      <c r="K2228" s="6">
        <v>0.1</v>
      </c>
      <c r="L2228" s="5">
        <v>49.75</v>
      </c>
      <c r="M2228" s="5">
        <f>I2228*J2228*(1-K2228)</f>
        <v>92.222999999999999</v>
      </c>
      <c r="N2228" s="5">
        <f>I2228*L2228</f>
        <v>49.75</v>
      </c>
      <c r="O2228" s="5">
        <f>M2228-N2228</f>
        <v>42.472999999999999</v>
      </c>
      <c r="P2228" s="2">
        <f>IFERROR(O2228/M2228,0)</f>
        <v>0.46054671828068922</v>
      </c>
      <c r="Q2228" s="4">
        <f>YEAR(SalesDataTable[[#This Row],[Order Date]])</f>
        <v>2026</v>
      </c>
      <c r="R2228" s="2" t="str">
        <f>"Q"&amp;ROUNDUP(MONTH(SalesDataTable[[#This Row],[Order Date]])/3,0)</f>
        <v>Q4</v>
      </c>
      <c r="S2228" s="3">
        <f>MONTH(SalesDataTable[[#This Row],[Order Date]])</f>
        <v>10</v>
      </c>
      <c r="T2228" s="2" t="str">
        <f>TEXT(SalesDataTable[[#This Row],[Order Date]],"mmm")</f>
        <v>Oct</v>
      </c>
    </row>
    <row r="2229" spans="1:20" ht="15.75" x14ac:dyDescent="0.25">
      <c r="A2229" s="9" t="s">
        <v>532</v>
      </c>
      <c r="B2229" s="8">
        <v>46325</v>
      </c>
      <c r="C2229" s="7" t="s">
        <v>15</v>
      </c>
      <c r="D2229" s="7" t="s">
        <v>19</v>
      </c>
      <c r="E2229" s="7" t="s">
        <v>13</v>
      </c>
      <c r="F2229" s="7" t="s">
        <v>12</v>
      </c>
      <c r="G2229" s="7" t="s">
        <v>34</v>
      </c>
      <c r="H2229" s="7" t="s">
        <v>83</v>
      </c>
      <c r="I2229" s="3">
        <v>2</v>
      </c>
      <c r="J2229" s="5">
        <v>40.43</v>
      </c>
      <c r="K2229" s="6">
        <v>0</v>
      </c>
      <c r="L2229" s="5">
        <v>14.88</v>
      </c>
      <c r="M2229" s="5">
        <f>I2229*J2229*(1-K2229)</f>
        <v>80.86</v>
      </c>
      <c r="N2229" s="5">
        <f>I2229*L2229</f>
        <v>29.76</v>
      </c>
      <c r="O2229" s="5">
        <f>M2229-N2229</f>
        <v>51.099999999999994</v>
      </c>
      <c r="P2229" s="2">
        <f>IFERROR(O2229/M2229,0)</f>
        <v>0.63195646796932969</v>
      </c>
      <c r="Q2229" s="4">
        <f>YEAR(SalesDataTable[[#This Row],[Order Date]])</f>
        <v>2026</v>
      </c>
      <c r="R2229" s="2" t="str">
        <f>"Q"&amp;ROUNDUP(MONTH(SalesDataTable[[#This Row],[Order Date]])/3,0)</f>
        <v>Q4</v>
      </c>
      <c r="S2229" s="3">
        <f>MONTH(SalesDataTable[[#This Row],[Order Date]])</f>
        <v>10</v>
      </c>
      <c r="T2229" s="2" t="str">
        <f>TEXT(SalesDataTable[[#This Row],[Order Date]],"mmm")</f>
        <v>Oct</v>
      </c>
    </row>
    <row r="2230" spans="1:20" ht="15.75" x14ac:dyDescent="0.25">
      <c r="A2230" s="9" t="s">
        <v>531</v>
      </c>
      <c r="B2230" s="8">
        <v>46325</v>
      </c>
      <c r="C2230" s="7" t="s">
        <v>15</v>
      </c>
      <c r="D2230" s="7" t="s">
        <v>61</v>
      </c>
      <c r="E2230" s="7" t="s">
        <v>13</v>
      </c>
      <c r="F2230" s="7" t="s">
        <v>12</v>
      </c>
      <c r="G2230" s="7" t="s">
        <v>29</v>
      </c>
      <c r="H2230" s="7" t="s">
        <v>28</v>
      </c>
      <c r="I2230" s="3">
        <v>2</v>
      </c>
      <c r="J2230" s="5">
        <v>35.880000000000003</v>
      </c>
      <c r="K2230" s="6">
        <v>0.05</v>
      </c>
      <c r="L2230" s="5">
        <v>13.52</v>
      </c>
      <c r="M2230" s="5">
        <f>I2230*J2230*(1-K2230)</f>
        <v>68.171999999999997</v>
      </c>
      <c r="N2230" s="5">
        <f>I2230*L2230</f>
        <v>27.04</v>
      </c>
      <c r="O2230" s="5">
        <f>M2230-N2230</f>
        <v>41.131999999999998</v>
      </c>
      <c r="P2230" s="2">
        <f>IFERROR(O2230/M2230,0)</f>
        <v>0.60335621662852779</v>
      </c>
      <c r="Q2230" s="4">
        <f>YEAR(SalesDataTable[[#This Row],[Order Date]])</f>
        <v>2026</v>
      </c>
      <c r="R2230" s="2" t="str">
        <f>"Q"&amp;ROUNDUP(MONTH(SalesDataTable[[#This Row],[Order Date]])/3,0)</f>
        <v>Q4</v>
      </c>
      <c r="S2230" s="3">
        <f>MONTH(SalesDataTable[[#This Row],[Order Date]])</f>
        <v>10</v>
      </c>
      <c r="T2230" s="2" t="str">
        <f>TEXT(SalesDataTable[[#This Row],[Order Date]],"mmm")</f>
        <v>Oct</v>
      </c>
    </row>
    <row r="2231" spans="1:20" ht="15.75" x14ac:dyDescent="0.25">
      <c r="A2231" s="9" t="s">
        <v>530</v>
      </c>
      <c r="B2231" s="8">
        <v>46325</v>
      </c>
      <c r="C2231" s="7" t="s">
        <v>42</v>
      </c>
      <c r="D2231" s="7" t="s">
        <v>41</v>
      </c>
      <c r="E2231" s="7" t="s">
        <v>18</v>
      </c>
      <c r="F2231" s="7" t="s">
        <v>2</v>
      </c>
      <c r="G2231" s="7" t="s">
        <v>1</v>
      </c>
      <c r="H2231" s="7" t="s">
        <v>11</v>
      </c>
      <c r="I2231" s="3">
        <v>1</v>
      </c>
      <c r="J2231" s="5">
        <v>80.400000000000006</v>
      </c>
      <c r="K2231" s="6">
        <v>0</v>
      </c>
      <c r="L2231" s="5">
        <v>43.34</v>
      </c>
      <c r="M2231" s="5">
        <f>I2231*J2231*(1-K2231)</f>
        <v>80.400000000000006</v>
      </c>
      <c r="N2231" s="5">
        <f>I2231*L2231</f>
        <v>43.34</v>
      </c>
      <c r="O2231" s="5">
        <f>M2231-N2231</f>
        <v>37.06</v>
      </c>
      <c r="P2231" s="2">
        <f>IFERROR(O2231/M2231,0)</f>
        <v>0.46094527363184079</v>
      </c>
      <c r="Q2231" s="4">
        <f>YEAR(SalesDataTable[[#This Row],[Order Date]])</f>
        <v>2026</v>
      </c>
      <c r="R2231" s="2" t="str">
        <f>"Q"&amp;ROUNDUP(MONTH(SalesDataTable[[#This Row],[Order Date]])/3,0)</f>
        <v>Q4</v>
      </c>
      <c r="S2231" s="3">
        <f>MONTH(SalesDataTable[[#This Row],[Order Date]])</f>
        <v>10</v>
      </c>
      <c r="T2231" s="2" t="str">
        <f>TEXT(SalesDataTable[[#This Row],[Order Date]],"mmm")</f>
        <v>Oct</v>
      </c>
    </row>
    <row r="2232" spans="1:20" ht="15.75" x14ac:dyDescent="0.25">
      <c r="A2232" s="9" t="s">
        <v>529</v>
      </c>
      <c r="B2232" s="8">
        <v>46326</v>
      </c>
      <c r="C2232" s="7" t="s">
        <v>15</v>
      </c>
      <c r="D2232" s="7" t="s">
        <v>61</v>
      </c>
      <c r="E2232" s="7" t="s">
        <v>3</v>
      </c>
      <c r="F2232" s="7" t="s">
        <v>23</v>
      </c>
      <c r="G2232" s="7" t="s">
        <v>34</v>
      </c>
      <c r="H2232" s="7" t="s">
        <v>74</v>
      </c>
      <c r="I2232" s="3">
        <v>1</v>
      </c>
      <c r="J2232" s="5">
        <v>37.08</v>
      </c>
      <c r="K2232" s="6">
        <v>0</v>
      </c>
      <c r="L2232" s="5">
        <v>13.62</v>
      </c>
      <c r="M2232" s="5">
        <f>I2232*J2232*(1-K2232)</f>
        <v>37.08</v>
      </c>
      <c r="N2232" s="5">
        <f>I2232*L2232</f>
        <v>13.62</v>
      </c>
      <c r="O2232" s="5">
        <f>M2232-N2232</f>
        <v>23.46</v>
      </c>
      <c r="P2232" s="2">
        <f>IFERROR(O2232/M2232,0)</f>
        <v>0.63268608414239491</v>
      </c>
      <c r="Q2232" s="4">
        <f>YEAR(SalesDataTable[[#This Row],[Order Date]])</f>
        <v>2026</v>
      </c>
      <c r="R2232" s="2" t="str">
        <f>"Q"&amp;ROUNDUP(MONTH(SalesDataTable[[#This Row],[Order Date]])/3,0)</f>
        <v>Q4</v>
      </c>
      <c r="S2232" s="3">
        <f>MONTH(SalesDataTable[[#This Row],[Order Date]])</f>
        <v>10</v>
      </c>
      <c r="T2232" s="2" t="str">
        <f>TEXT(SalesDataTable[[#This Row],[Order Date]],"mmm")</f>
        <v>Oct</v>
      </c>
    </row>
    <row r="2233" spans="1:20" ht="15.75" x14ac:dyDescent="0.25">
      <c r="A2233" s="9" t="s">
        <v>528</v>
      </c>
      <c r="B2233" s="8">
        <v>46326</v>
      </c>
      <c r="C2233" s="7" t="s">
        <v>15</v>
      </c>
      <c r="D2233" s="7" t="s">
        <v>51</v>
      </c>
      <c r="E2233" s="7" t="s">
        <v>13</v>
      </c>
      <c r="F2233" s="7" t="s">
        <v>2</v>
      </c>
      <c r="G2233" s="7" t="s">
        <v>29</v>
      </c>
      <c r="H2233" s="7" t="s">
        <v>88</v>
      </c>
      <c r="I2233" s="3">
        <v>6</v>
      </c>
      <c r="J2233" s="5">
        <v>165.92</v>
      </c>
      <c r="K2233" s="6">
        <v>0</v>
      </c>
      <c r="L2233" s="5">
        <v>87.55</v>
      </c>
      <c r="M2233" s="5">
        <f>I2233*J2233*(1-K2233)</f>
        <v>995.52</v>
      </c>
      <c r="N2233" s="5">
        <f>I2233*L2233</f>
        <v>525.29999999999995</v>
      </c>
      <c r="O2233" s="5">
        <f>M2233-N2233</f>
        <v>470.22</v>
      </c>
      <c r="P2233" s="2">
        <f>IFERROR(O2233/M2233,0)</f>
        <v>0.4723360655737705</v>
      </c>
      <c r="Q2233" s="4">
        <f>YEAR(SalesDataTable[[#This Row],[Order Date]])</f>
        <v>2026</v>
      </c>
      <c r="R2233" s="2" t="str">
        <f>"Q"&amp;ROUNDUP(MONTH(SalesDataTable[[#This Row],[Order Date]])/3,0)</f>
        <v>Q4</v>
      </c>
      <c r="S2233" s="3">
        <f>MONTH(SalesDataTable[[#This Row],[Order Date]])</f>
        <v>10</v>
      </c>
      <c r="T2233" s="2" t="str">
        <f>TEXT(SalesDataTable[[#This Row],[Order Date]],"mmm")</f>
        <v>Oct</v>
      </c>
    </row>
    <row r="2234" spans="1:20" ht="15.75" x14ac:dyDescent="0.25">
      <c r="A2234" s="9" t="s">
        <v>527</v>
      </c>
      <c r="B2234" s="8">
        <v>46326</v>
      </c>
      <c r="C2234" s="7" t="s">
        <v>9</v>
      </c>
      <c r="D2234" s="7" t="s">
        <v>8</v>
      </c>
      <c r="E2234" s="7" t="s">
        <v>18</v>
      </c>
      <c r="F2234" s="7" t="s">
        <v>2</v>
      </c>
      <c r="G2234" s="7" t="s">
        <v>29</v>
      </c>
      <c r="H2234" s="7" t="s">
        <v>72</v>
      </c>
      <c r="I2234" s="3">
        <v>1</v>
      </c>
      <c r="J2234" s="5">
        <v>135.19</v>
      </c>
      <c r="K2234" s="6">
        <v>0</v>
      </c>
      <c r="L2234" s="5">
        <v>68.319999999999993</v>
      </c>
      <c r="M2234" s="5">
        <f>I2234*J2234*(1-K2234)</f>
        <v>135.19</v>
      </c>
      <c r="N2234" s="5">
        <f>I2234*L2234</f>
        <v>68.319999999999993</v>
      </c>
      <c r="O2234" s="5">
        <f>M2234-N2234</f>
        <v>66.87</v>
      </c>
      <c r="P2234" s="2">
        <f>IFERROR(O2234/M2234,0)</f>
        <v>0.49463717730601381</v>
      </c>
      <c r="Q2234" s="4">
        <f>YEAR(SalesDataTable[[#This Row],[Order Date]])</f>
        <v>2026</v>
      </c>
      <c r="R2234" s="2" t="str">
        <f>"Q"&amp;ROUNDUP(MONTH(SalesDataTable[[#This Row],[Order Date]])/3,0)</f>
        <v>Q4</v>
      </c>
      <c r="S2234" s="3">
        <f>MONTH(SalesDataTable[[#This Row],[Order Date]])</f>
        <v>10</v>
      </c>
      <c r="T2234" s="2" t="str">
        <f>TEXT(SalesDataTable[[#This Row],[Order Date]],"mmm")</f>
        <v>Oct</v>
      </c>
    </row>
    <row r="2235" spans="1:20" ht="15.75" x14ac:dyDescent="0.25">
      <c r="A2235" s="9" t="s">
        <v>526</v>
      </c>
      <c r="B2235" s="8">
        <v>46327</v>
      </c>
      <c r="C2235" s="7" t="s">
        <v>9</v>
      </c>
      <c r="D2235" s="7" t="s">
        <v>45</v>
      </c>
      <c r="E2235" s="7" t="s">
        <v>3</v>
      </c>
      <c r="F2235" s="7" t="s">
        <v>2</v>
      </c>
      <c r="G2235" s="7" t="s">
        <v>29</v>
      </c>
      <c r="H2235" s="7" t="s">
        <v>72</v>
      </c>
      <c r="I2235" s="3">
        <v>2</v>
      </c>
      <c r="J2235" s="5">
        <v>133.96</v>
      </c>
      <c r="K2235" s="6">
        <v>0.1</v>
      </c>
      <c r="L2235" s="5">
        <v>65.44</v>
      </c>
      <c r="M2235" s="5">
        <f>I2235*J2235*(1-K2235)</f>
        <v>241.12800000000001</v>
      </c>
      <c r="N2235" s="5">
        <f>I2235*L2235</f>
        <v>130.88</v>
      </c>
      <c r="O2235" s="5">
        <f>M2235-N2235</f>
        <v>110.24800000000002</v>
      </c>
      <c r="P2235" s="2">
        <f>IFERROR(O2235/M2235,0)</f>
        <v>0.4572177432732823</v>
      </c>
      <c r="Q2235" s="4">
        <f>YEAR(SalesDataTable[[#This Row],[Order Date]])</f>
        <v>2026</v>
      </c>
      <c r="R2235" s="2" t="str">
        <f>"Q"&amp;ROUNDUP(MONTH(SalesDataTable[[#This Row],[Order Date]])/3,0)</f>
        <v>Q4</v>
      </c>
      <c r="S2235" s="3">
        <f>MONTH(SalesDataTable[[#This Row],[Order Date]])</f>
        <v>11</v>
      </c>
      <c r="T2235" s="2" t="str">
        <f>TEXT(SalesDataTable[[#This Row],[Order Date]],"mmm")</f>
        <v>Nov</v>
      </c>
    </row>
    <row r="2236" spans="1:20" ht="15.75" x14ac:dyDescent="0.25">
      <c r="A2236" s="9" t="s">
        <v>525</v>
      </c>
      <c r="B2236" s="8">
        <v>46327</v>
      </c>
      <c r="C2236" s="7" t="s">
        <v>9</v>
      </c>
      <c r="D2236" s="7" t="s">
        <v>45</v>
      </c>
      <c r="E2236" s="7" t="s">
        <v>18</v>
      </c>
      <c r="F2236" s="7" t="s">
        <v>12</v>
      </c>
      <c r="G2236" s="7" t="s">
        <v>1</v>
      </c>
      <c r="H2236" s="7" t="s">
        <v>0</v>
      </c>
      <c r="I2236" s="3">
        <v>3</v>
      </c>
      <c r="J2236" s="5">
        <v>51.67</v>
      </c>
      <c r="K2236" s="6">
        <v>0.05</v>
      </c>
      <c r="L2236" s="5">
        <v>22.8</v>
      </c>
      <c r="M2236" s="5">
        <f>I2236*J2236*(1-K2236)</f>
        <v>147.25949999999997</v>
      </c>
      <c r="N2236" s="5">
        <f>I2236*L2236</f>
        <v>68.400000000000006</v>
      </c>
      <c r="O2236" s="5">
        <f>M2236-N2236</f>
        <v>78.859499999999969</v>
      </c>
      <c r="P2236" s="2">
        <f>IFERROR(O2236/M2236,0)</f>
        <v>0.53551383781691497</v>
      </c>
      <c r="Q2236" s="4">
        <f>YEAR(SalesDataTable[[#This Row],[Order Date]])</f>
        <v>2026</v>
      </c>
      <c r="R2236" s="2" t="str">
        <f>"Q"&amp;ROUNDUP(MONTH(SalesDataTable[[#This Row],[Order Date]])/3,0)</f>
        <v>Q4</v>
      </c>
      <c r="S2236" s="3">
        <f>MONTH(SalesDataTable[[#This Row],[Order Date]])</f>
        <v>11</v>
      </c>
      <c r="T2236" s="2" t="str">
        <f>TEXT(SalesDataTable[[#This Row],[Order Date]],"mmm")</f>
        <v>Nov</v>
      </c>
    </row>
    <row r="2237" spans="1:20" ht="15.75" x14ac:dyDescent="0.25">
      <c r="A2237" s="9" t="s">
        <v>524</v>
      </c>
      <c r="B2237" s="8">
        <v>46327</v>
      </c>
      <c r="C2237" s="7" t="s">
        <v>9</v>
      </c>
      <c r="D2237" s="7" t="s">
        <v>79</v>
      </c>
      <c r="E2237" s="7" t="s">
        <v>18</v>
      </c>
      <c r="F2237" s="7" t="s">
        <v>23</v>
      </c>
      <c r="G2237" s="7" t="s">
        <v>22</v>
      </c>
      <c r="H2237" s="7" t="s">
        <v>92</v>
      </c>
      <c r="I2237" s="3">
        <v>1</v>
      </c>
      <c r="J2237" s="5">
        <v>150.46</v>
      </c>
      <c r="K2237" s="6">
        <v>0.15</v>
      </c>
      <c r="L2237" s="5">
        <v>78.39</v>
      </c>
      <c r="M2237" s="5">
        <f>I2237*J2237*(1-K2237)</f>
        <v>127.89100000000001</v>
      </c>
      <c r="N2237" s="5">
        <f>I2237*L2237</f>
        <v>78.39</v>
      </c>
      <c r="O2237" s="5">
        <f>M2237-N2237</f>
        <v>49.501000000000005</v>
      </c>
      <c r="P2237" s="2">
        <f>IFERROR(O2237/M2237,0)</f>
        <v>0.38705616501552104</v>
      </c>
      <c r="Q2237" s="4">
        <f>YEAR(SalesDataTable[[#This Row],[Order Date]])</f>
        <v>2026</v>
      </c>
      <c r="R2237" s="2" t="str">
        <f>"Q"&amp;ROUNDUP(MONTH(SalesDataTable[[#This Row],[Order Date]])/3,0)</f>
        <v>Q4</v>
      </c>
      <c r="S2237" s="3">
        <f>MONTH(SalesDataTable[[#This Row],[Order Date]])</f>
        <v>11</v>
      </c>
      <c r="T2237" s="2" t="str">
        <f>TEXT(SalesDataTable[[#This Row],[Order Date]],"mmm")</f>
        <v>Nov</v>
      </c>
    </row>
    <row r="2238" spans="1:20" ht="15.75" x14ac:dyDescent="0.25">
      <c r="A2238" s="9" t="s">
        <v>523</v>
      </c>
      <c r="B2238" s="8">
        <v>46327</v>
      </c>
      <c r="C2238" s="7" t="s">
        <v>15</v>
      </c>
      <c r="D2238" s="7" t="s">
        <v>19</v>
      </c>
      <c r="E2238" s="7" t="s">
        <v>3</v>
      </c>
      <c r="F2238" s="7" t="s">
        <v>2</v>
      </c>
      <c r="G2238" s="7" t="s">
        <v>1</v>
      </c>
      <c r="H2238" s="7" t="s">
        <v>7</v>
      </c>
      <c r="I2238" s="3">
        <v>1</v>
      </c>
      <c r="J2238" s="5">
        <v>103.53</v>
      </c>
      <c r="K2238" s="6">
        <v>0.1</v>
      </c>
      <c r="L2238" s="5">
        <v>51.75</v>
      </c>
      <c r="M2238" s="5">
        <f>I2238*J2238*(1-K2238)</f>
        <v>93.177000000000007</v>
      </c>
      <c r="N2238" s="5">
        <f>I2238*L2238</f>
        <v>51.75</v>
      </c>
      <c r="O2238" s="5">
        <f>M2238-N2238</f>
        <v>41.427000000000007</v>
      </c>
      <c r="P2238" s="2">
        <f>IFERROR(O2238/M2238,0)</f>
        <v>0.4446054283782479</v>
      </c>
      <c r="Q2238" s="4">
        <f>YEAR(SalesDataTable[[#This Row],[Order Date]])</f>
        <v>2026</v>
      </c>
      <c r="R2238" s="2" t="str">
        <f>"Q"&amp;ROUNDUP(MONTH(SalesDataTable[[#This Row],[Order Date]])/3,0)</f>
        <v>Q4</v>
      </c>
      <c r="S2238" s="3">
        <f>MONTH(SalesDataTable[[#This Row],[Order Date]])</f>
        <v>11</v>
      </c>
      <c r="T2238" s="2" t="str">
        <f>TEXT(SalesDataTable[[#This Row],[Order Date]],"mmm")</f>
        <v>Nov</v>
      </c>
    </row>
    <row r="2239" spans="1:20" ht="15.75" x14ac:dyDescent="0.25">
      <c r="A2239" s="9" t="s">
        <v>522</v>
      </c>
      <c r="B2239" s="8">
        <v>46327</v>
      </c>
      <c r="C2239" s="7" t="s">
        <v>5</v>
      </c>
      <c r="D2239" s="7" t="s">
        <v>66</v>
      </c>
      <c r="E2239" s="7" t="s">
        <v>3</v>
      </c>
      <c r="F2239" s="7" t="s">
        <v>23</v>
      </c>
      <c r="G2239" s="7" t="s">
        <v>1</v>
      </c>
      <c r="H2239" s="7" t="s">
        <v>7</v>
      </c>
      <c r="I2239" s="3">
        <v>4</v>
      </c>
      <c r="J2239" s="5">
        <v>103.33</v>
      </c>
      <c r="K2239" s="6">
        <v>0</v>
      </c>
      <c r="L2239" s="5">
        <v>49.15</v>
      </c>
      <c r="M2239" s="5">
        <f>I2239*J2239*(1-K2239)</f>
        <v>413.32</v>
      </c>
      <c r="N2239" s="5">
        <f>I2239*L2239</f>
        <v>196.6</v>
      </c>
      <c r="O2239" s="5">
        <f>M2239-N2239</f>
        <v>216.72</v>
      </c>
      <c r="P2239" s="2">
        <f>IFERROR(O2239/M2239,0)</f>
        <v>0.5243394948224136</v>
      </c>
      <c r="Q2239" s="4">
        <f>YEAR(SalesDataTable[[#This Row],[Order Date]])</f>
        <v>2026</v>
      </c>
      <c r="R2239" s="2" t="str">
        <f>"Q"&amp;ROUNDUP(MONTH(SalesDataTable[[#This Row],[Order Date]])/3,0)</f>
        <v>Q4</v>
      </c>
      <c r="S2239" s="3">
        <f>MONTH(SalesDataTable[[#This Row],[Order Date]])</f>
        <v>11</v>
      </c>
      <c r="T2239" s="2" t="str">
        <f>TEXT(SalesDataTable[[#This Row],[Order Date]],"mmm")</f>
        <v>Nov</v>
      </c>
    </row>
    <row r="2240" spans="1:20" ht="15.75" x14ac:dyDescent="0.25">
      <c r="A2240" s="9" t="s">
        <v>521</v>
      </c>
      <c r="B2240" s="8">
        <v>46327</v>
      </c>
      <c r="C2240" s="7" t="s">
        <v>15</v>
      </c>
      <c r="D2240" s="7" t="s">
        <v>61</v>
      </c>
      <c r="E2240" s="7" t="s">
        <v>60</v>
      </c>
      <c r="F2240" s="7" t="s">
        <v>12</v>
      </c>
      <c r="G2240" s="7" t="s">
        <v>29</v>
      </c>
      <c r="H2240" s="7" t="s">
        <v>28</v>
      </c>
      <c r="I2240" s="3">
        <v>5</v>
      </c>
      <c r="J2240" s="5">
        <v>37.08</v>
      </c>
      <c r="K2240" s="6">
        <v>0.15</v>
      </c>
      <c r="L2240" s="5">
        <v>13.27</v>
      </c>
      <c r="M2240" s="5">
        <f>I2240*J2240*(1-K2240)</f>
        <v>157.58999999999997</v>
      </c>
      <c r="N2240" s="5">
        <f>I2240*L2240</f>
        <v>66.349999999999994</v>
      </c>
      <c r="O2240" s="5">
        <f>M2240-N2240</f>
        <v>91.239999999999981</v>
      </c>
      <c r="P2240" s="2">
        <f>IFERROR(O2240/M2240,0)</f>
        <v>0.57897074687480166</v>
      </c>
      <c r="Q2240" s="4">
        <f>YEAR(SalesDataTable[[#This Row],[Order Date]])</f>
        <v>2026</v>
      </c>
      <c r="R2240" s="2" t="str">
        <f>"Q"&amp;ROUNDUP(MONTH(SalesDataTable[[#This Row],[Order Date]])/3,0)</f>
        <v>Q4</v>
      </c>
      <c r="S2240" s="3">
        <f>MONTH(SalesDataTable[[#This Row],[Order Date]])</f>
        <v>11</v>
      </c>
      <c r="T2240" s="2" t="str">
        <f>TEXT(SalesDataTable[[#This Row],[Order Date]],"mmm")</f>
        <v>Nov</v>
      </c>
    </row>
    <row r="2241" spans="1:20" ht="15.75" x14ac:dyDescent="0.25">
      <c r="A2241" s="9" t="s">
        <v>520</v>
      </c>
      <c r="B2241" s="8">
        <v>46327</v>
      </c>
      <c r="C2241" s="7" t="s">
        <v>42</v>
      </c>
      <c r="D2241" s="7" t="s">
        <v>95</v>
      </c>
      <c r="E2241" s="7" t="s">
        <v>60</v>
      </c>
      <c r="F2241" s="7" t="s">
        <v>12</v>
      </c>
      <c r="G2241" s="7" t="s">
        <v>29</v>
      </c>
      <c r="H2241" s="7" t="s">
        <v>72</v>
      </c>
      <c r="I2241" s="3">
        <v>5</v>
      </c>
      <c r="J2241" s="5">
        <v>132.33000000000001</v>
      </c>
      <c r="K2241" s="6">
        <v>0.2</v>
      </c>
      <c r="L2241" s="5">
        <v>65.2</v>
      </c>
      <c r="M2241" s="5">
        <f>I2241*J2241*(1-K2241)</f>
        <v>529.32000000000005</v>
      </c>
      <c r="N2241" s="5">
        <f>I2241*L2241</f>
        <v>326</v>
      </c>
      <c r="O2241" s="5">
        <f>M2241-N2241</f>
        <v>203.32000000000005</v>
      </c>
      <c r="P2241" s="2">
        <f>IFERROR(O2241/M2241,0)</f>
        <v>0.3841154689034989</v>
      </c>
      <c r="Q2241" s="4">
        <f>YEAR(SalesDataTable[[#This Row],[Order Date]])</f>
        <v>2026</v>
      </c>
      <c r="R2241" s="2" t="str">
        <f>"Q"&amp;ROUNDUP(MONTH(SalesDataTable[[#This Row],[Order Date]])/3,0)</f>
        <v>Q4</v>
      </c>
      <c r="S2241" s="3">
        <f>MONTH(SalesDataTable[[#This Row],[Order Date]])</f>
        <v>11</v>
      </c>
      <c r="T2241" s="2" t="str">
        <f>TEXT(SalesDataTable[[#This Row],[Order Date]],"mmm")</f>
        <v>Nov</v>
      </c>
    </row>
    <row r="2242" spans="1:20" ht="15.75" x14ac:dyDescent="0.25">
      <c r="A2242" s="9" t="s">
        <v>519</v>
      </c>
      <c r="B2242" s="8">
        <v>46327</v>
      </c>
      <c r="C2242" s="7" t="s">
        <v>15</v>
      </c>
      <c r="D2242" s="7" t="s">
        <v>19</v>
      </c>
      <c r="E2242" s="7" t="s">
        <v>13</v>
      </c>
      <c r="F2242" s="7" t="s">
        <v>2</v>
      </c>
      <c r="G2242" s="7" t="s">
        <v>1</v>
      </c>
      <c r="H2242" s="7" t="s">
        <v>0</v>
      </c>
      <c r="I2242" s="3">
        <v>2</v>
      </c>
      <c r="J2242" s="5">
        <v>50.43</v>
      </c>
      <c r="K2242" s="6">
        <v>0</v>
      </c>
      <c r="L2242" s="5">
        <v>22.54</v>
      </c>
      <c r="M2242" s="5">
        <f>I2242*J2242*(1-K2242)</f>
        <v>100.86</v>
      </c>
      <c r="N2242" s="5">
        <f>I2242*L2242</f>
        <v>45.08</v>
      </c>
      <c r="O2242" s="5">
        <f>M2242-N2242</f>
        <v>55.78</v>
      </c>
      <c r="P2242" s="2">
        <f>IFERROR(O2242/M2242,0)</f>
        <v>0.55304382312115807</v>
      </c>
      <c r="Q2242" s="4">
        <f>YEAR(SalesDataTable[[#This Row],[Order Date]])</f>
        <v>2026</v>
      </c>
      <c r="R2242" s="2" t="str">
        <f>"Q"&amp;ROUNDUP(MONTH(SalesDataTable[[#This Row],[Order Date]])/3,0)</f>
        <v>Q4</v>
      </c>
      <c r="S2242" s="3">
        <f>MONTH(SalesDataTable[[#This Row],[Order Date]])</f>
        <v>11</v>
      </c>
      <c r="T2242" s="2" t="str">
        <f>TEXT(SalesDataTable[[#This Row],[Order Date]],"mmm")</f>
        <v>Nov</v>
      </c>
    </row>
    <row r="2243" spans="1:20" ht="15.75" x14ac:dyDescent="0.25">
      <c r="A2243" s="9" t="s">
        <v>518</v>
      </c>
      <c r="B2243" s="8">
        <v>46327</v>
      </c>
      <c r="C2243" s="7" t="s">
        <v>5</v>
      </c>
      <c r="D2243" s="7" t="s">
        <v>66</v>
      </c>
      <c r="E2243" s="7" t="s">
        <v>60</v>
      </c>
      <c r="F2243" s="7" t="s">
        <v>23</v>
      </c>
      <c r="G2243" s="7" t="s">
        <v>34</v>
      </c>
      <c r="H2243" s="7" t="s">
        <v>33</v>
      </c>
      <c r="I2243" s="3">
        <v>3</v>
      </c>
      <c r="J2243" s="5">
        <v>50.05</v>
      </c>
      <c r="K2243" s="6">
        <v>0.15</v>
      </c>
      <c r="L2243" s="5">
        <v>22.36</v>
      </c>
      <c r="M2243" s="5">
        <f>I2243*J2243*(1-K2243)</f>
        <v>127.62749999999998</v>
      </c>
      <c r="N2243" s="5">
        <f>I2243*L2243</f>
        <v>67.08</v>
      </c>
      <c r="O2243" s="5">
        <f>M2243-N2243</f>
        <v>60.547499999999985</v>
      </c>
      <c r="P2243" s="2">
        <f>IFERROR(O2243/M2243,0)</f>
        <v>0.47440794499618022</v>
      </c>
      <c r="Q2243" s="4">
        <f>YEAR(SalesDataTable[[#This Row],[Order Date]])</f>
        <v>2026</v>
      </c>
      <c r="R2243" s="2" t="str">
        <f>"Q"&amp;ROUNDUP(MONTH(SalesDataTable[[#This Row],[Order Date]])/3,0)</f>
        <v>Q4</v>
      </c>
      <c r="S2243" s="3">
        <f>MONTH(SalesDataTable[[#This Row],[Order Date]])</f>
        <v>11</v>
      </c>
      <c r="T2243" s="2" t="str">
        <f>TEXT(SalesDataTable[[#This Row],[Order Date]],"mmm")</f>
        <v>Nov</v>
      </c>
    </row>
    <row r="2244" spans="1:20" ht="15.75" x14ac:dyDescent="0.25">
      <c r="A2244" s="9" t="s">
        <v>517</v>
      </c>
      <c r="B2244" s="8">
        <v>46327</v>
      </c>
      <c r="C2244" s="7" t="s">
        <v>15</v>
      </c>
      <c r="D2244" s="7" t="s">
        <v>19</v>
      </c>
      <c r="E2244" s="7" t="s">
        <v>3</v>
      </c>
      <c r="F2244" s="7" t="s">
        <v>23</v>
      </c>
      <c r="G2244" s="7" t="s">
        <v>26</v>
      </c>
      <c r="H2244" s="7" t="s">
        <v>25</v>
      </c>
      <c r="I2244" s="3">
        <v>1</v>
      </c>
      <c r="J2244" s="5">
        <v>197.14</v>
      </c>
      <c r="K2244" s="6">
        <v>0.05</v>
      </c>
      <c r="L2244" s="5">
        <v>102.87</v>
      </c>
      <c r="M2244" s="5">
        <f>I2244*J2244*(1-K2244)</f>
        <v>187.28299999999999</v>
      </c>
      <c r="N2244" s="5">
        <f>I2244*L2244</f>
        <v>102.87</v>
      </c>
      <c r="O2244" s="5">
        <f>M2244-N2244</f>
        <v>84.412999999999982</v>
      </c>
      <c r="P2244" s="2">
        <f>IFERROR(O2244/M2244,0)</f>
        <v>0.45072430492890431</v>
      </c>
      <c r="Q2244" s="4">
        <f>YEAR(SalesDataTable[[#This Row],[Order Date]])</f>
        <v>2026</v>
      </c>
      <c r="R2244" s="2" t="str">
        <f>"Q"&amp;ROUNDUP(MONTH(SalesDataTable[[#This Row],[Order Date]])/3,0)</f>
        <v>Q4</v>
      </c>
      <c r="S2244" s="3">
        <f>MONTH(SalesDataTable[[#This Row],[Order Date]])</f>
        <v>11</v>
      </c>
      <c r="T2244" s="2" t="str">
        <f>TEXT(SalesDataTable[[#This Row],[Order Date]],"mmm")</f>
        <v>Nov</v>
      </c>
    </row>
    <row r="2245" spans="1:20" ht="15.75" x14ac:dyDescent="0.25">
      <c r="A2245" s="9" t="s">
        <v>516</v>
      </c>
      <c r="B2245" s="8">
        <v>46327</v>
      </c>
      <c r="C2245" s="7" t="s">
        <v>42</v>
      </c>
      <c r="D2245" s="7" t="s">
        <v>95</v>
      </c>
      <c r="E2245" s="7" t="s">
        <v>60</v>
      </c>
      <c r="F2245" s="7" t="s">
        <v>12</v>
      </c>
      <c r="G2245" s="7" t="s">
        <v>22</v>
      </c>
      <c r="H2245" s="7" t="s">
        <v>21</v>
      </c>
      <c r="I2245" s="3">
        <v>5</v>
      </c>
      <c r="J2245" s="5">
        <v>72.13</v>
      </c>
      <c r="K2245" s="6">
        <v>0.1</v>
      </c>
      <c r="L2245" s="5">
        <v>31.41</v>
      </c>
      <c r="M2245" s="5">
        <f>I2245*J2245*(1-K2245)</f>
        <v>324.58499999999998</v>
      </c>
      <c r="N2245" s="5">
        <f>I2245*L2245</f>
        <v>157.05000000000001</v>
      </c>
      <c r="O2245" s="5">
        <f>M2245-N2245</f>
        <v>167.53499999999997</v>
      </c>
      <c r="P2245" s="2">
        <f>IFERROR(O2245/M2245,0)</f>
        <v>0.51615139331762094</v>
      </c>
      <c r="Q2245" s="4">
        <f>YEAR(SalesDataTable[[#This Row],[Order Date]])</f>
        <v>2026</v>
      </c>
      <c r="R2245" s="2" t="str">
        <f>"Q"&amp;ROUNDUP(MONTH(SalesDataTable[[#This Row],[Order Date]])/3,0)</f>
        <v>Q4</v>
      </c>
      <c r="S2245" s="3">
        <f>MONTH(SalesDataTable[[#This Row],[Order Date]])</f>
        <v>11</v>
      </c>
      <c r="T2245" s="2" t="str">
        <f>TEXT(SalesDataTable[[#This Row],[Order Date]],"mmm")</f>
        <v>Nov</v>
      </c>
    </row>
    <row r="2246" spans="1:20" ht="15.75" x14ac:dyDescent="0.25">
      <c r="A2246" s="9" t="s">
        <v>515</v>
      </c>
      <c r="B2246" s="8">
        <v>46327</v>
      </c>
      <c r="C2246" s="7" t="s">
        <v>9</v>
      </c>
      <c r="D2246" s="7" t="s">
        <v>8</v>
      </c>
      <c r="E2246" s="7" t="s">
        <v>60</v>
      </c>
      <c r="F2246" s="7" t="s">
        <v>23</v>
      </c>
      <c r="G2246" s="7" t="s">
        <v>26</v>
      </c>
      <c r="H2246" s="7" t="s">
        <v>56</v>
      </c>
      <c r="I2246" s="3">
        <v>8</v>
      </c>
      <c r="J2246" s="5">
        <v>341.51</v>
      </c>
      <c r="K2246" s="6">
        <v>0.1</v>
      </c>
      <c r="L2246" s="5">
        <v>200.1</v>
      </c>
      <c r="M2246" s="5">
        <f>I2246*J2246*(1-K2246)</f>
        <v>2458.8719999999998</v>
      </c>
      <c r="N2246" s="5">
        <f>I2246*L2246</f>
        <v>1600.8</v>
      </c>
      <c r="O2246" s="5">
        <f>M2246-N2246</f>
        <v>858.07199999999989</v>
      </c>
      <c r="P2246" s="2">
        <f>IFERROR(O2246/M2246,0)</f>
        <v>0.34896977150498276</v>
      </c>
      <c r="Q2246" s="4">
        <f>YEAR(SalesDataTable[[#This Row],[Order Date]])</f>
        <v>2026</v>
      </c>
      <c r="R2246" s="2" t="str">
        <f>"Q"&amp;ROUNDUP(MONTH(SalesDataTable[[#This Row],[Order Date]])/3,0)</f>
        <v>Q4</v>
      </c>
      <c r="S2246" s="3">
        <f>MONTH(SalesDataTable[[#This Row],[Order Date]])</f>
        <v>11</v>
      </c>
      <c r="T2246" s="2" t="str">
        <f>TEXT(SalesDataTable[[#This Row],[Order Date]],"mmm")</f>
        <v>Nov</v>
      </c>
    </row>
    <row r="2247" spans="1:20" ht="15.75" x14ac:dyDescent="0.25">
      <c r="A2247" s="9" t="s">
        <v>514</v>
      </c>
      <c r="B2247" s="8">
        <v>46327</v>
      </c>
      <c r="C2247" s="7" t="s">
        <v>9</v>
      </c>
      <c r="D2247" s="7" t="s">
        <v>45</v>
      </c>
      <c r="E2247" s="7" t="s">
        <v>3</v>
      </c>
      <c r="F2247" s="7" t="s">
        <v>2</v>
      </c>
      <c r="G2247" s="7" t="s">
        <v>29</v>
      </c>
      <c r="H2247" s="7" t="s">
        <v>28</v>
      </c>
      <c r="I2247" s="3">
        <v>1</v>
      </c>
      <c r="J2247" s="5">
        <v>36.47</v>
      </c>
      <c r="K2247" s="6">
        <v>0.05</v>
      </c>
      <c r="L2247" s="5">
        <v>13.88</v>
      </c>
      <c r="M2247" s="5">
        <f>I2247*J2247*(1-K2247)</f>
        <v>34.646499999999996</v>
      </c>
      <c r="N2247" s="5">
        <f>I2247*L2247</f>
        <v>13.88</v>
      </c>
      <c r="O2247" s="5">
        <f>M2247-N2247</f>
        <v>20.766499999999994</v>
      </c>
      <c r="P2247" s="2">
        <f>IFERROR(O2247/M2247,0)</f>
        <v>0.59938233299178834</v>
      </c>
      <c r="Q2247" s="4">
        <f>YEAR(SalesDataTable[[#This Row],[Order Date]])</f>
        <v>2026</v>
      </c>
      <c r="R2247" s="2" t="str">
        <f>"Q"&amp;ROUNDUP(MONTH(SalesDataTable[[#This Row],[Order Date]])/3,0)</f>
        <v>Q4</v>
      </c>
      <c r="S2247" s="3">
        <f>MONTH(SalesDataTable[[#This Row],[Order Date]])</f>
        <v>11</v>
      </c>
      <c r="T2247" s="2" t="str">
        <f>TEXT(SalesDataTable[[#This Row],[Order Date]],"mmm")</f>
        <v>Nov</v>
      </c>
    </row>
    <row r="2248" spans="1:20" ht="15.75" x14ac:dyDescent="0.25">
      <c r="A2248" s="9" t="s">
        <v>513</v>
      </c>
      <c r="B2248" s="8">
        <v>46327</v>
      </c>
      <c r="C2248" s="7" t="s">
        <v>42</v>
      </c>
      <c r="D2248" s="7" t="s">
        <v>95</v>
      </c>
      <c r="E2248" s="7" t="s">
        <v>3</v>
      </c>
      <c r="F2248" s="7" t="s">
        <v>2</v>
      </c>
      <c r="G2248" s="7" t="s">
        <v>29</v>
      </c>
      <c r="H2248" s="7" t="s">
        <v>28</v>
      </c>
      <c r="I2248" s="3">
        <v>4</v>
      </c>
      <c r="J2248" s="5">
        <v>35.69</v>
      </c>
      <c r="K2248" s="6">
        <v>0.15</v>
      </c>
      <c r="L2248" s="5">
        <v>13.52</v>
      </c>
      <c r="M2248" s="5">
        <f>I2248*J2248*(1-K2248)</f>
        <v>121.34599999999999</v>
      </c>
      <c r="N2248" s="5">
        <f>I2248*L2248</f>
        <v>54.08</v>
      </c>
      <c r="O2248" s="5">
        <f>M2248-N2248</f>
        <v>67.265999999999991</v>
      </c>
      <c r="P2248" s="2">
        <f>IFERROR(O2248/M2248,0)</f>
        <v>0.55433224004087478</v>
      </c>
      <c r="Q2248" s="4">
        <f>YEAR(SalesDataTable[[#This Row],[Order Date]])</f>
        <v>2026</v>
      </c>
      <c r="R2248" s="2" t="str">
        <f>"Q"&amp;ROUNDUP(MONTH(SalesDataTable[[#This Row],[Order Date]])/3,0)</f>
        <v>Q4</v>
      </c>
      <c r="S2248" s="3">
        <f>MONTH(SalesDataTable[[#This Row],[Order Date]])</f>
        <v>11</v>
      </c>
      <c r="T2248" s="2" t="str">
        <f>TEXT(SalesDataTable[[#This Row],[Order Date]],"mmm")</f>
        <v>Nov</v>
      </c>
    </row>
    <row r="2249" spans="1:20" ht="15.75" x14ac:dyDescent="0.25">
      <c r="A2249" s="9" t="s">
        <v>512</v>
      </c>
      <c r="B2249" s="8">
        <v>46328</v>
      </c>
      <c r="C2249" s="7" t="s">
        <v>5</v>
      </c>
      <c r="D2249" s="7" t="s">
        <v>4</v>
      </c>
      <c r="E2249" s="7" t="s">
        <v>3</v>
      </c>
      <c r="F2249" s="7" t="s">
        <v>2</v>
      </c>
      <c r="G2249" s="7" t="s">
        <v>29</v>
      </c>
      <c r="H2249" s="7" t="s">
        <v>28</v>
      </c>
      <c r="I2249" s="3">
        <v>2</v>
      </c>
      <c r="J2249" s="5">
        <v>35.340000000000003</v>
      </c>
      <c r="K2249" s="6">
        <v>0.1</v>
      </c>
      <c r="L2249" s="5">
        <v>13.82</v>
      </c>
      <c r="M2249" s="5">
        <f>I2249*J2249*(1-K2249)</f>
        <v>63.612000000000009</v>
      </c>
      <c r="N2249" s="5">
        <f>I2249*L2249</f>
        <v>27.64</v>
      </c>
      <c r="O2249" s="5">
        <f>M2249-N2249</f>
        <v>35.972000000000008</v>
      </c>
      <c r="P2249" s="2">
        <f>IFERROR(O2249/M2249,0)</f>
        <v>0.56549078790165386</v>
      </c>
      <c r="Q2249" s="4">
        <f>YEAR(SalesDataTable[[#This Row],[Order Date]])</f>
        <v>2026</v>
      </c>
      <c r="R2249" s="2" t="str">
        <f>"Q"&amp;ROUNDUP(MONTH(SalesDataTable[[#This Row],[Order Date]])/3,0)</f>
        <v>Q4</v>
      </c>
      <c r="S2249" s="3">
        <f>MONTH(SalesDataTable[[#This Row],[Order Date]])</f>
        <v>11</v>
      </c>
      <c r="T2249" s="2" t="str">
        <f>TEXT(SalesDataTable[[#This Row],[Order Date]],"mmm")</f>
        <v>Nov</v>
      </c>
    </row>
    <row r="2250" spans="1:20" ht="15.75" x14ac:dyDescent="0.25">
      <c r="A2250" s="9" t="s">
        <v>511</v>
      </c>
      <c r="B2250" s="8">
        <v>46328</v>
      </c>
      <c r="C2250" s="7" t="s">
        <v>5</v>
      </c>
      <c r="D2250" s="7" t="s">
        <v>4</v>
      </c>
      <c r="E2250" s="7" t="s">
        <v>3</v>
      </c>
      <c r="F2250" s="7" t="s">
        <v>2</v>
      </c>
      <c r="G2250" s="7" t="s">
        <v>29</v>
      </c>
      <c r="H2250" s="7" t="s">
        <v>39</v>
      </c>
      <c r="I2250" s="3">
        <v>4</v>
      </c>
      <c r="J2250" s="5">
        <v>46.8</v>
      </c>
      <c r="K2250" s="6">
        <v>0.05</v>
      </c>
      <c r="L2250" s="5">
        <v>18.52</v>
      </c>
      <c r="M2250" s="5">
        <f>I2250*J2250*(1-K2250)</f>
        <v>177.83999999999997</v>
      </c>
      <c r="N2250" s="5">
        <f>I2250*L2250</f>
        <v>74.08</v>
      </c>
      <c r="O2250" s="5">
        <f>M2250-N2250</f>
        <v>103.75999999999998</v>
      </c>
      <c r="P2250" s="2">
        <f>IFERROR(O2250/M2250,0)</f>
        <v>0.58344579397210972</v>
      </c>
      <c r="Q2250" s="4">
        <f>YEAR(SalesDataTable[[#This Row],[Order Date]])</f>
        <v>2026</v>
      </c>
      <c r="R2250" s="2" t="str">
        <f>"Q"&amp;ROUNDUP(MONTH(SalesDataTable[[#This Row],[Order Date]])/3,0)</f>
        <v>Q4</v>
      </c>
      <c r="S2250" s="3">
        <f>MONTH(SalesDataTable[[#This Row],[Order Date]])</f>
        <v>11</v>
      </c>
      <c r="T2250" s="2" t="str">
        <f>TEXT(SalesDataTable[[#This Row],[Order Date]],"mmm")</f>
        <v>Nov</v>
      </c>
    </row>
    <row r="2251" spans="1:20" ht="15.75" x14ac:dyDescent="0.25">
      <c r="A2251" s="9" t="s">
        <v>510</v>
      </c>
      <c r="B2251" s="8">
        <v>46328</v>
      </c>
      <c r="C2251" s="7" t="s">
        <v>15</v>
      </c>
      <c r="D2251" s="7" t="s">
        <v>19</v>
      </c>
      <c r="E2251" s="7" t="s">
        <v>13</v>
      </c>
      <c r="F2251" s="7" t="s">
        <v>2</v>
      </c>
      <c r="G2251" s="7" t="s">
        <v>26</v>
      </c>
      <c r="H2251" s="7" t="s">
        <v>25</v>
      </c>
      <c r="I2251" s="3">
        <v>1</v>
      </c>
      <c r="J2251" s="5">
        <v>198.34</v>
      </c>
      <c r="K2251" s="6">
        <v>0.05</v>
      </c>
      <c r="L2251" s="5">
        <v>103.2</v>
      </c>
      <c r="M2251" s="5">
        <f>I2251*J2251*(1-K2251)</f>
        <v>188.423</v>
      </c>
      <c r="N2251" s="5">
        <f>I2251*L2251</f>
        <v>103.2</v>
      </c>
      <c r="O2251" s="5">
        <f>M2251-N2251</f>
        <v>85.222999999999999</v>
      </c>
      <c r="P2251" s="2">
        <f>IFERROR(O2251/M2251,0)</f>
        <v>0.45229616341954004</v>
      </c>
      <c r="Q2251" s="4">
        <f>YEAR(SalesDataTable[[#This Row],[Order Date]])</f>
        <v>2026</v>
      </c>
      <c r="R2251" s="2" t="str">
        <f>"Q"&amp;ROUNDUP(MONTH(SalesDataTable[[#This Row],[Order Date]])/3,0)</f>
        <v>Q4</v>
      </c>
      <c r="S2251" s="3">
        <f>MONTH(SalesDataTable[[#This Row],[Order Date]])</f>
        <v>11</v>
      </c>
      <c r="T2251" s="2" t="str">
        <f>TEXT(SalesDataTable[[#This Row],[Order Date]],"mmm")</f>
        <v>Nov</v>
      </c>
    </row>
    <row r="2252" spans="1:20" ht="15.75" x14ac:dyDescent="0.25">
      <c r="A2252" s="9" t="s">
        <v>509</v>
      </c>
      <c r="B2252" s="8">
        <v>46328</v>
      </c>
      <c r="C2252" s="7" t="s">
        <v>9</v>
      </c>
      <c r="D2252" s="7" t="s">
        <v>30</v>
      </c>
      <c r="E2252" s="7" t="s">
        <v>3</v>
      </c>
      <c r="F2252" s="7" t="s">
        <v>23</v>
      </c>
      <c r="G2252" s="7" t="s">
        <v>34</v>
      </c>
      <c r="H2252" s="7" t="s">
        <v>121</v>
      </c>
      <c r="I2252" s="3">
        <v>5</v>
      </c>
      <c r="J2252" s="5">
        <v>122.26</v>
      </c>
      <c r="K2252" s="6">
        <v>0.1</v>
      </c>
      <c r="L2252" s="5">
        <v>68.3</v>
      </c>
      <c r="M2252" s="5">
        <f>I2252*J2252*(1-K2252)</f>
        <v>550.17000000000007</v>
      </c>
      <c r="N2252" s="5">
        <f>I2252*L2252</f>
        <v>341.5</v>
      </c>
      <c r="O2252" s="5">
        <f>M2252-N2252</f>
        <v>208.67000000000007</v>
      </c>
      <c r="P2252" s="2">
        <f>IFERROR(O2252/M2252,0)</f>
        <v>0.37928276714470083</v>
      </c>
      <c r="Q2252" s="4">
        <f>YEAR(SalesDataTable[[#This Row],[Order Date]])</f>
        <v>2026</v>
      </c>
      <c r="R2252" s="2" t="str">
        <f>"Q"&amp;ROUNDUP(MONTH(SalesDataTable[[#This Row],[Order Date]])/3,0)</f>
        <v>Q4</v>
      </c>
      <c r="S2252" s="3">
        <f>MONTH(SalesDataTable[[#This Row],[Order Date]])</f>
        <v>11</v>
      </c>
      <c r="T2252" s="2" t="str">
        <f>TEXT(SalesDataTable[[#This Row],[Order Date]],"mmm")</f>
        <v>Nov</v>
      </c>
    </row>
    <row r="2253" spans="1:20" ht="15.75" x14ac:dyDescent="0.25">
      <c r="A2253" s="9" t="s">
        <v>508</v>
      </c>
      <c r="B2253" s="8">
        <v>46328</v>
      </c>
      <c r="C2253" s="7" t="s">
        <v>42</v>
      </c>
      <c r="D2253" s="7" t="s">
        <v>119</v>
      </c>
      <c r="E2253" s="7" t="s">
        <v>60</v>
      </c>
      <c r="F2253" s="7" t="s">
        <v>23</v>
      </c>
      <c r="G2253" s="7" t="s">
        <v>22</v>
      </c>
      <c r="H2253" s="7" t="s">
        <v>21</v>
      </c>
      <c r="I2253" s="3">
        <v>3</v>
      </c>
      <c r="J2253" s="5">
        <v>71.12</v>
      </c>
      <c r="K2253" s="6">
        <v>0.15</v>
      </c>
      <c r="L2253" s="5">
        <v>33.090000000000003</v>
      </c>
      <c r="M2253" s="5">
        <f>I2253*J2253*(1-K2253)</f>
        <v>181.35599999999999</v>
      </c>
      <c r="N2253" s="5">
        <f>I2253*L2253</f>
        <v>99.27000000000001</v>
      </c>
      <c r="O2253" s="5">
        <f>M2253-N2253</f>
        <v>82.085999999999984</v>
      </c>
      <c r="P2253" s="2">
        <f>IFERROR(O2253/M2253,0)</f>
        <v>0.45262356911268437</v>
      </c>
      <c r="Q2253" s="4">
        <f>YEAR(SalesDataTable[[#This Row],[Order Date]])</f>
        <v>2026</v>
      </c>
      <c r="R2253" s="2" t="str">
        <f>"Q"&amp;ROUNDUP(MONTH(SalesDataTable[[#This Row],[Order Date]])/3,0)</f>
        <v>Q4</v>
      </c>
      <c r="S2253" s="3">
        <f>MONTH(SalesDataTable[[#This Row],[Order Date]])</f>
        <v>11</v>
      </c>
      <c r="T2253" s="2" t="str">
        <f>TEXT(SalesDataTable[[#This Row],[Order Date]],"mmm")</f>
        <v>Nov</v>
      </c>
    </row>
    <row r="2254" spans="1:20" ht="15.75" x14ac:dyDescent="0.25">
      <c r="A2254" s="9" t="s">
        <v>507</v>
      </c>
      <c r="B2254" s="8">
        <v>46328</v>
      </c>
      <c r="C2254" s="7" t="s">
        <v>9</v>
      </c>
      <c r="D2254" s="7" t="s">
        <v>8</v>
      </c>
      <c r="E2254" s="7" t="s">
        <v>13</v>
      </c>
      <c r="F2254" s="7" t="s">
        <v>23</v>
      </c>
      <c r="G2254" s="7" t="s">
        <v>1</v>
      </c>
      <c r="H2254" s="7" t="s">
        <v>11</v>
      </c>
      <c r="I2254" s="3">
        <v>2</v>
      </c>
      <c r="J2254" s="5">
        <v>81.900000000000006</v>
      </c>
      <c r="K2254" s="6">
        <v>0.15</v>
      </c>
      <c r="L2254" s="5">
        <v>41.91</v>
      </c>
      <c r="M2254" s="5">
        <f>I2254*J2254*(1-K2254)</f>
        <v>139.23000000000002</v>
      </c>
      <c r="N2254" s="5">
        <f>I2254*L2254</f>
        <v>83.82</v>
      </c>
      <c r="O2254" s="5">
        <f>M2254-N2254</f>
        <v>55.410000000000025</v>
      </c>
      <c r="P2254" s="2">
        <f>IFERROR(O2254/M2254,0)</f>
        <v>0.39797457444516282</v>
      </c>
      <c r="Q2254" s="4">
        <f>YEAR(SalesDataTable[[#This Row],[Order Date]])</f>
        <v>2026</v>
      </c>
      <c r="R2254" s="2" t="str">
        <f>"Q"&amp;ROUNDUP(MONTH(SalesDataTable[[#This Row],[Order Date]])/3,0)</f>
        <v>Q4</v>
      </c>
      <c r="S2254" s="3">
        <f>MONTH(SalesDataTable[[#This Row],[Order Date]])</f>
        <v>11</v>
      </c>
      <c r="T2254" s="2" t="str">
        <f>TEXT(SalesDataTable[[#This Row],[Order Date]],"mmm")</f>
        <v>Nov</v>
      </c>
    </row>
    <row r="2255" spans="1:20" ht="15.75" x14ac:dyDescent="0.25">
      <c r="A2255" s="9" t="s">
        <v>506</v>
      </c>
      <c r="B2255" s="8">
        <v>46328</v>
      </c>
      <c r="C2255" s="7" t="s">
        <v>5</v>
      </c>
      <c r="D2255" s="7" t="s">
        <v>66</v>
      </c>
      <c r="E2255" s="7" t="s">
        <v>18</v>
      </c>
      <c r="F2255" s="7" t="s">
        <v>23</v>
      </c>
      <c r="G2255" s="7" t="s">
        <v>29</v>
      </c>
      <c r="H2255" s="7" t="s">
        <v>88</v>
      </c>
      <c r="I2255" s="3">
        <v>4</v>
      </c>
      <c r="J2255" s="5">
        <v>165.12</v>
      </c>
      <c r="K2255" s="6">
        <v>0.05</v>
      </c>
      <c r="L2255" s="5">
        <v>89.65</v>
      </c>
      <c r="M2255" s="5">
        <f>I2255*J2255*(1-K2255)</f>
        <v>627.45600000000002</v>
      </c>
      <c r="N2255" s="5">
        <f>I2255*L2255</f>
        <v>358.6</v>
      </c>
      <c r="O2255" s="5">
        <f>M2255-N2255</f>
        <v>268.85599999999999</v>
      </c>
      <c r="P2255" s="2">
        <f>IFERROR(O2255/M2255,0)</f>
        <v>0.42848582211342306</v>
      </c>
      <c r="Q2255" s="4">
        <f>YEAR(SalesDataTable[[#This Row],[Order Date]])</f>
        <v>2026</v>
      </c>
      <c r="R2255" s="2" t="str">
        <f>"Q"&amp;ROUNDUP(MONTH(SalesDataTable[[#This Row],[Order Date]])/3,0)</f>
        <v>Q4</v>
      </c>
      <c r="S2255" s="3">
        <f>MONTH(SalesDataTable[[#This Row],[Order Date]])</f>
        <v>11</v>
      </c>
      <c r="T2255" s="2" t="str">
        <f>TEXT(SalesDataTable[[#This Row],[Order Date]],"mmm")</f>
        <v>Nov</v>
      </c>
    </row>
    <row r="2256" spans="1:20" ht="15.75" x14ac:dyDescent="0.25">
      <c r="A2256" s="9" t="s">
        <v>505</v>
      </c>
      <c r="B2256" s="8">
        <v>46328</v>
      </c>
      <c r="C2256" s="7" t="s">
        <v>15</v>
      </c>
      <c r="D2256" s="7" t="s">
        <v>61</v>
      </c>
      <c r="E2256" s="7" t="s">
        <v>13</v>
      </c>
      <c r="F2256" s="7" t="s">
        <v>2</v>
      </c>
      <c r="G2256" s="7" t="s">
        <v>22</v>
      </c>
      <c r="H2256" s="7" t="s">
        <v>44</v>
      </c>
      <c r="I2256" s="3">
        <v>1</v>
      </c>
      <c r="J2256" s="5">
        <v>91.35</v>
      </c>
      <c r="K2256" s="6">
        <v>0</v>
      </c>
      <c r="L2256" s="5">
        <v>45.5</v>
      </c>
      <c r="M2256" s="5">
        <f>I2256*J2256*(1-K2256)</f>
        <v>91.35</v>
      </c>
      <c r="N2256" s="5">
        <f>I2256*L2256</f>
        <v>45.5</v>
      </c>
      <c r="O2256" s="5">
        <f>M2256-N2256</f>
        <v>45.849999999999994</v>
      </c>
      <c r="P2256" s="2">
        <f>IFERROR(O2256/M2256,0)</f>
        <v>0.50191570881226055</v>
      </c>
      <c r="Q2256" s="4">
        <f>YEAR(SalesDataTable[[#This Row],[Order Date]])</f>
        <v>2026</v>
      </c>
      <c r="R2256" s="2" t="str">
        <f>"Q"&amp;ROUNDUP(MONTH(SalesDataTable[[#This Row],[Order Date]])/3,0)</f>
        <v>Q4</v>
      </c>
      <c r="S2256" s="3">
        <f>MONTH(SalesDataTable[[#This Row],[Order Date]])</f>
        <v>11</v>
      </c>
      <c r="T2256" s="2" t="str">
        <f>TEXT(SalesDataTable[[#This Row],[Order Date]],"mmm")</f>
        <v>Nov</v>
      </c>
    </row>
    <row r="2257" spans="1:20" ht="15.75" x14ac:dyDescent="0.25">
      <c r="A2257" s="9" t="s">
        <v>504</v>
      </c>
      <c r="B2257" s="8">
        <v>46328</v>
      </c>
      <c r="C2257" s="7" t="s">
        <v>5</v>
      </c>
      <c r="D2257" s="7" t="s">
        <v>114</v>
      </c>
      <c r="E2257" s="7" t="s">
        <v>3</v>
      </c>
      <c r="F2257" s="7" t="s">
        <v>12</v>
      </c>
      <c r="G2257" s="7" t="s">
        <v>34</v>
      </c>
      <c r="H2257" s="7" t="s">
        <v>74</v>
      </c>
      <c r="I2257" s="3">
        <v>1</v>
      </c>
      <c r="J2257" s="5">
        <v>36.96</v>
      </c>
      <c r="K2257" s="6">
        <v>0.1</v>
      </c>
      <c r="L2257" s="5">
        <v>14.18</v>
      </c>
      <c r="M2257" s="5">
        <f>I2257*J2257*(1-K2257)</f>
        <v>33.264000000000003</v>
      </c>
      <c r="N2257" s="5">
        <f>I2257*L2257</f>
        <v>14.18</v>
      </c>
      <c r="O2257" s="5">
        <f>M2257-N2257</f>
        <v>19.084000000000003</v>
      </c>
      <c r="P2257" s="2">
        <f>IFERROR(O2257/M2257,0)</f>
        <v>0.57371332371332373</v>
      </c>
      <c r="Q2257" s="4">
        <f>YEAR(SalesDataTable[[#This Row],[Order Date]])</f>
        <v>2026</v>
      </c>
      <c r="R2257" s="2" t="str">
        <f>"Q"&amp;ROUNDUP(MONTH(SalesDataTable[[#This Row],[Order Date]])/3,0)</f>
        <v>Q4</v>
      </c>
      <c r="S2257" s="3">
        <f>MONTH(SalesDataTable[[#This Row],[Order Date]])</f>
        <v>11</v>
      </c>
      <c r="T2257" s="2" t="str">
        <f>TEXT(SalesDataTable[[#This Row],[Order Date]],"mmm")</f>
        <v>Nov</v>
      </c>
    </row>
    <row r="2258" spans="1:20" ht="15.75" x14ac:dyDescent="0.25">
      <c r="A2258" s="9" t="s">
        <v>503</v>
      </c>
      <c r="B2258" s="8">
        <v>46329</v>
      </c>
      <c r="C2258" s="7" t="s">
        <v>15</v>
      </c>
      <c r="D2258" s="7" t="s">
        <v>19</v>
      </c>
      <c r="E2258" s="7" t="s">
        <v>3</v>
      </c>
      <c r="F2258" s="7" t="s">
        <v>23</v>
      </c>
      <c r="G2258" s="7" t="s">
        <v>1</v>
      </c>
      <c r="H2258" s="7" t="s">
        <v>0</v>
      </c>
      <c r="I2258" s="3">
        <v>1</v>
      </c>
      <c r="J2258" s="5">
        <v>49.61</v>
      </c>
      <c r="K2258" s="6">
        <v>0</v>
      </c>
      <c r="L2258" s="5">
        <v>22.8</v>
      </c>
      <c r="M2258" s="5">
        <f>I2258*J2258*(1-K2258)</f>
        <v>49.61</v>
      </c>
      <c r="N2258" s="5">
        <f>I2258*L2258</f>
        <v>22.8</v>
      </c>
      <c r="O2258" s="5">
        <f>M2258-N2258</f>
        <v>26.81</v>
      </c>
      <c r="P2258" s="2">
        <f>IFERROR(O2258/M2258,0)</f>
        <v>0.54041523886313236</v>
      </c>
      <c r="Q2258" s="4">
        <f>YEAR(SalesDataTable[[#This Row],[Order Date]])</f>
        <v>2026</v>
      </c>
      <c r="R2258" s="2" t="str">
        <f>"Q"&amp;ROUNDUP(MONTH(SalesDataTable[[#This Row],[Order Date]])/3,0)</f>
        <v>Q4</v>
      </c>
      <c r="S2258" s="3">
        <f>MONTH(SalesDataTable[[#This Row],[Order Date]])</f>
        <v>11</v>
      </c>
      <c r="T2258" s="2" t="str">
        <f>TEXT(SalesDataTable[[#This Row],[Order Date]],"mmm")</f>
        <v>Nov</v>
      </c>
    </row>
    <row r="2259" spans="1:20" ht="15.75" x14ac:dyDescent="0.25">
      <c r="A2259" s="9" t="s">
        <v>502</v>
      </c>
      <c r="B2259" s="8">
        <v>46329</v>
      </c>
      <c r="C2259" s="7" t="s">
        <v>9</v>
      </c>
      <c r="D2259" s="7" t="s">
        <v>45</v>
      </c>
      <c r="E2259" s="7" t="s">
        <v>13</v>
      </c>
      <c r="F2259" s="7" t="s">
        <v>23</v>
      </c>
      <c r="G2259" s="7" t="s">
        <v>1</v>
      </c>
      <c r="H2259" s="7" t="s">
        <v>0</v>
      </c>
      <c r="I2259" s="3">
        <v>1</v>
      </c>
      <c r="J2259" s="5">
        <v>49.76</v>
      </c>
      <c r="K2259" s="6">
        <v>0.1</v>
      </c>
      <c r="L2259" s="5">
        <v>21.94</v>
      </c>
      <c r="M2259" s="5">
        <f>I2259*J2259*(1-K2259)</f>
        <v>44.783999999999999</v>
      </c>
      <c r="N2259" s="5">
        <f>I2259*L2259</f>
        <v>21.94</v>
      </c>
      <c r="O2259" s="5">
        <f>M2259-N2259</f>
        <v>22.843999999999998</v>
      </c>
      <c r="P2259" s="2">
        <f>IFERROR(O2259/M2259,0)</f>
        <v>0.51009289031797067</v>
      </c>
      <c r="Q2259" s="4">
        <f>YEAR(SalesDataTable[[#This Row],[Order Date]])</f>
        <v>2026</v>
      </c>
      <c r="R2259" s="2" t="str">
        <f>"Q"&amp;ROUNDUP(MONTH(SalesDataTable[[#This Row],[Order Date]])/3,0)</f>
        <v>Q4</v>
      </c>
      <c r="S2259" s="3">
        <f>MONTH(SalesDataTable[[#This Row],[Order Date]])</f>
        <v>11</v>
      </c>
      <c r="T2259" s="2" t="str">
        <f>TEXT(SalesDataTable[[#This Row],[Order Date]],"mmm")</f>
        <v>Nov</v>
      </c>
    </row>
    <row r="2260" spans="1:20" ht="15.75" x14ac:dyDescent="0.25">
      <c r="A2260" s="9" t="s">
        <v>501</v>
      </c>
      <c r="B2260" s="8">
        <v>46329</v>
      </c>
      <c r="C2260" s="7" t="s">
        <v>15</v>
      </c>
      <c r="D2260" s="7" t="s">
        <v>14</v>
      </c>
      <c r="E2260" s="7" t="s">
        <v>3</v>
      </c>
      <c r="F2260" s="7" t="s">
        <v>23</v>
      </c>
      <c r="G2260" s="7" t="s">
        <v>1</v>
      </c>
      <c r="H2260" s="7" t="s">
        <v>17</v>
      </c>
      <c r="I2260" s="3">
        <v>1</v>
      </c>
      <c r="J2260" s="5">
        <v>39.97</v>
      </c>
      <c r="K2260" s="6">
        <v>0.1</v>
      </c>
      <c r="L2260" s="5">
        <v>16.93</v>
      </c>
      <c r="M2260" s="5">
        <f>I2260*J2260*(1-K2260)</f>
        <v>35.972999999999999</v>
      </c>
      <c r="N2260" s="5">
        <f>I2260*L2260</f>
        <v>16.93</v>
      </c>
      <c r="O2260" s="5">
        <f>M2260-N2260</f>
        <v>19.042999999999999</v>
      </c>
      <c r="P2260" s="2">
        <f>IFERROR(O2260/M2260,0)</f>
        <v>0.52936924915909156</v>
      </c>
      <c r="Q2260" s="4">
        <f>YEAR(SalesDataTable[[#This Row],[Order Date]])</f>
        <v>2026</v>
      </c>
      <c r="R2260" s="2" t="str">
        <f>"Q"&amp;ROUNDUP(MONTH(SalesDataTable[[#This Row],[Order Date]])/3,0)</f>
        <v>Q4</v>
      </c>
      <c r="S2260" s="3">
        <f>MONTH(SalesDataTable[[#This Row],[Order Date]])</f>
        <v>11</v>
      </c>
      <c r="T2260" s="2" t="str">
        <f>TEXT(SalesDataTable[[#This Row],[Order Date]],"mmm")</f>
        <v>Nov</v>
      </c>
    </row>
    <row r="2261" spans="1:20" ht="15.75" x14ac:dyDescent="0.25">
      <c r="A2261" s="9" t="s">
        <v>500</v>
      </c>
      <c r="B2261" s="8">
        <v>46329</v>
      </c>
      <c r="C2261" s="7" t="s">
        <v>9</v>
      </c>
      <c r="D2261" s="7" t="s">
        <v>8</v>
      </c>
      <c r="E2261" s="7" t="s">
        <v>18</v>
      </c>
      <c r="F2261" s="7" t="s">
        <v>23</v>
      </c>
      <c r="G2261" s="7" t="s">
        <v>26</v>
      </c>
      <c r="H2261" s="7" t="s">
        <v>56</v>
      </c>
      <c r="I2261" s="3">
        <v>2</v>
      </c>
      <c r="J2261" s="5">
        <v>335.46</v>
      </c>
      <c r="K2261" s="6">
        <v>0.1</v>
      </c>
      <c r="L2261" s="5">
        <v>199.87</v>
      </c>
      <c r="M2261" s="5">
        <f>I2261*J2261*(1-K2261)</f>
        <v>603.82799999999997</v>
      </c>
      <c r="N2261" s="5">
        <f>I2261*L2261</f>
        <v>399.74</v>
      </c>
      <c r="O2261" s="5">
        <f>M2261-N2261</f>
        <v>204.08799999999997</v>
      </c>
      <c r="P2261" s="2">
        <f>IFERROR(O2261/M2261,0)</f>
        <v>0.33799028862523761</v>
      </c>
      <c r="Q2261" s="4">
        <f>YEAR(SalesDataTable[[#This Row],[Order Date]])</f>
        <v>2026</v>
      </c>
      <c r="R2261" s="2" t="str">
        <f>"Q"&amp;ROUNDUP(MONTH(SalesDataTable[[#This Row],[Order Date]])/3,0)</f>
        <v>Q4</v>
      </c>
      <c r="S2261" s="3">
        <f>MONTH(SalesDataTable[[#This Row],[Order Date]])</f>
        <v>11</v>
      </c>
      <c r="T2261" s="2" t="str">
        <f>TEXT(SalesDataTable[[#This Row],[Order Date]],"mmm")</f>
        <v>Nov</v>
      </c>
    </row>
    <row r="2262" spans="1:20" ht="15.75" x14ac:dyDescent="0.25">
      <c r="A2262" s="9" t="s">
        <v>499</v>
      </c>
      <c r="B2262" s="8">
        <v>46329</v>
      </c>
      <c r="C2262" s="7" t="s">
        <v>9</v>
      </c>
      <c r="D2262" s="7" t="s">
        <v>8</v>
      </c>
      <c r="E2262" s="7" t="s">
        <v>3</v>
      </c>
      <c r="F2262" s="7" t="s">
        <v>2</v>
      </c>
      <c r="G2262" s="7" t="s">
        <v>22</v>
      </c>
      <c r="H2262" s="7" t="s">
        <v>92</v>
      </c>
      <c r="I2262" s="3">
        <v>4</v>
      </c>
      <c r="J2262" s="5">
        <v>154.46</v>
      </c>
      <c r="K2262" s="6">
        <v>0.05</v>
      </c>
      <c r="L2262" s="5">
        <v>80.48</v>
      </c>
      <c r="M2262" s="5">
        <f>I2262*J2262*(1-K2262)</f>
        <v>586.94799999999998</v>
      </c>
      <c r="N2262" s="5">
        <f>I2262*L2262</f>
        <v>321.92</v>
      </c>
      <c r="O2262" s="5">
        <f>M2262-N2262</f>
        <v>265.02799999999996</v>
      </c>
      <c r="P2262" s="2">
        <f>IFERROR(O2262/M2262,0)</f>
        <v>0.45153574081519993</v>
      </c>
      <c r="Q2262" s="4">
        <f>YEAR(SalesDataTable[[#This Row],[Order Date]])</f>
        <v>2026</v>
      </c>
      <c r="R2262" s="2" t="str">
        <f>"Q"&amp;ROUNDUP(MONTH(SalesDataTable[[#This Row],[Order Date]])/3,0)</f>
        <v>Q4</v>
      </c>
      <c r="S2262" s="3">
        <f>MONTH(SalesDataTable[[#This Row],[Order Date]])</f>
        <v>11</v>
      </c>
      <c r="T2262" s="2" t="str">
        <f>TEXT(SalesDataTable[[#This Row],[Order Date]],"mmm")</f>
        <v>Nov</v>
      </c>
    </row>
    <row r="2263" spans="1:20" ht="15.75" x14ac:dyDescent="0.25">
      <c r="A2263" s="9" t="s">
        <v>498</v>
      </c>
      <c r="B2263" s="8">
        <v>46329</v>
      </c>
      <c r="C2263" s="7" t="s">
        <v>42</v>
      </c>
      <c r="D2263" s="7" t="s">
        <v>95</v>
      </c>
      <c r="E2263" s="7" t="s">
        <v>60</v>
      </c>
      <c r="F2263" s="7" t="s">
        <v>12</v>
      </c>
      <c r="G2263" s="7" t="s">
        <v>34</v>
      </c>
      <c r="H2263" s="7" t="s">
        <v>83</v>
      </c>
      <c r="I2263" s="3">
        <v>10</v>
      </c>
      <c r="J2263" s="5">
        <v>39.869999999999997</v>
      </c>
      <c r="K2263" s="6">
        <v>0.15</v>
      </c>
      <c r="L2263" s="5">
        <v>14.31</v>
      </c>
      <c r="M2263" s="5">
        <f>I2263*J2263*(1-K2263)</f>
        <v>338.89499999999998</v>
      </c>
      <c r="N2263" s="5">
        <f>I2263*L2263</f>
        <v>143.1</v>
      </c>
      <c r="O2263" s="5">
        <f>M2263-N2263</f>
        <v>195.79499999999999</v>
      </c>
      <c r="P2263" s="2">
        <f>IFERROR(O2263/M2263,0)</f>
        <v>0.57774531934670026</v>
      </c>
      <c r="Q2263" s="4">
        <f>YEAR(SalesDataTable[[#This Row],[Order Date]])</f>
        <v>2026</v>
      </c>
      <c r="R2263" s="2" t="str">
        <f>"Q"&amp;ROUNDUP(MONTH(SalesDataTable[[#This Row],[Order Date]])/3,0)</f>
        <v>Q4</v>
      </c>
      <c r="S2263" s="3">
        <f>MONTH(SalesDataTable[[#This Row],[Order Date]])</f>
        <v>11</v>
      </c>
      <c r="T2263" s="2" t="str">
        <f>TEXT(SalesDataTable[[#This Row],[Order Date]],"mmm")</f>
        <v>Nov</v>
      </c>
    </row>
    <row r="2264" spans="1:20" ht="15.75" x14ac:dyDescent="0.25">
      <c r="A2264" s="9" t="s">
        <v>497</v>
      </c>
      <c r="B2264" s="8">
        <v>46330</v>
      </c>
      <c r="C2264" s="7" t="s">
        <v>42</v>
      </c>
      <c r="D2264" s="7" t="s">
        <v>41</v>
      </c>
      <c r="E2264" s="7" t="s">
        <v>3</v>
      </c>
      <c r="F2264" s="7" t="s">
        <v>12</v>
      </c>
      <c r="G2264" s="7" t="s">
        <v>22</v>
      </c>
      <c r="H2264" s="7" t="s">
        <v>44</v>
      </c>
      <c r="I2264" s="3">
        <v>2</v>
      </c>
      <c r="J2264" s="5">
        <v>93.19</v>
      </c>
      <c r="K2264" s="6">
        <v>0.2</v>
      </c>
      <c r="L2264" s="5">
        <v>45.7</v>
      </c>
      <c r="M2264" s="5">
        <f>I2264*J2264*(1-K2264)</f>
        <v>149.10400000000001</v>
      </c>
      <c r="N2264" s="5">
        <f>I2264*L2264</f>
        <v>91.4</v>
      </c>
      <c r="O2264" s="5">
        <f>M2264-N2264</f>
        <v>57.704000000000008</v>
      </c>
      <c r="P2264" s="2">
        <f>IFERROR(O2264/M2264,0)</f>
        <v>0.38700504345959869</v>
      </c>
      <c r="Q2264" s="4">
        <f>YEAR(SalesDataTable[[#This Row],[Order Date]])</f>
        <v>2026</v>
      </c>
      <c r="R2264" s="2" t="str">
        <f>"Q"&amp;ROUNDUP(MONTH(SalesDataTable[[#This Row],[Order Date]])/3,0)</f>
        <v>Q4</v>
      </c>
      <c r="S2264" s="3">
        <f>MONTH(SalesDataTable[[#This Row],[Order Date]])</f>
        <v>11</v>
      </c>
      <c r="T2264" s="2" t="str">
        <f>TEXT(SalesDataTable[[#This Row],[Order Date]],"mmm")</f>
        <v>Nov</v>
      </c>
    </row>
    <row r="2265" spans="1:20" ht="15.75" x14ac:dyDescent="0.25">
      <c r="A2265" s="9" t="s">
        <v>496</v>
      </c>
      <c r="B2265" s="8">
        <v>46330</v>
      </c>
      <c r="C2265" s="7" t="s">
        <v>9</v>
      </c>
      <c r="D2265" s="7" t="s">
        <v>8</v>
      </c>
      <c r="E2265" s="7" t="s">
        <v>3</v>
      </c>
      <c r="F2265" s="7" t="s">
        <v>23</v>
      </c>
      <c r="G2265" s="7" t="s">
        <v>34</v>
      </c>
      <c r="H2265" s="7" t="s">
        <v>83</v>
      </c>
      <c r="I2265" s="3">
        <v>3</v>
      </c>
      <c r="J2265" s="5">
        <v>41.29</v>
      </c>
      <c r="K2265" s="6">
        <v>0.05</v>
      </c>
      <c r="L2265" s="5">
        <v>14.43</v>
      </c>
      <c r="M2265" s="5">
        <f>I2265*J2265*(1-K2265)</f>
        <v>117.6765</v>
      </c>
      <c r="N2265" s="5">
        <f>I2265*L2265</f>
        <v>43.29</v>
      </c>
      <c r="O2265" s="5">
        <f>M2265-N2265</f>
        <v>74.386500000000012</v>
      </c>
      <c r="P2265" s="2">
        <f>IFERROR(O2265/M2265,0)</f>
        <v>0.63212706020318421</v>
      </c>
      <c r="Q2265" s="4">
        <f>YEAR(SalesDataTable[[#This Row],[Order Date]])</f>
        <v>2026</v>
      </c>
      <c r="R2265" s="2" t="str">
        <f>"Q"&amp;ROUNDUP(MONTH(SalesDataTable[[#This Row],[Order Date]])/3,0)</f>
        <v>Q4</v>
      </c>
      <c r="S2265" s="3">
        <f>MONTH(SalesDataTable[[#This Row],[Order Date]])</f>
        <v>11</v>
      </c>
      <c r="T2265" s="2" t="str">
        <f>TEXT(SalesDataTable[[#This Row],[Order Date]],"mmm")</f>
        <v>Nov</v>
      </c>
    </row>
    <row r="2266" spans="1:20" ht="15.75" x14ac:dyDescent="0.25">
      <c r="A2266" s="9" t="s">
        <v>495</v>
      </c>
      <c r="B2266" s="8">
        <v>46330</v>
      </c>
      <c r="C2266" s="7" t="s">
        <v>15</v>
      </c>
      <c r="D2266" s="7" t="s">
        <v>61</v>
      </c>
      <c r="E2266" s="7" t="s">
        <v>3</v>
      </c>
      <c r="F2266" s="7" t="s">
        <v>23</v>
      </c>
      <c r="G2266" s="7" t="s">
        <v>1</v>
      </c>
      <c r="H2266" s="7" t="s">
        <v>0</v>
      </c>
      <c r="I2266" s="3">
        <v>1</v>
      </c>
      <c r="J2266" s="5">
        <v>50.76</v>
      </c>
      <c r="K2266" s="6">
        <v>0.1</v>
      </c>
      <c r="L2266" s="5">
        <v>22.72</v>
      </c>
      <c r="M2266" s="5">
        <f>I2266*J2266*(1-K2266)</f>
        <v>45.683999999999997</v>
      </c>
      <c r="N2266" s="5">
        <f>I2266*L2266</f>
        <v>22.72</v>
      </c>
      <c r="O2266" s="5">
        <f>M2266-N2266</f>
        <v>22.963999999999999</v>
      </c>
      <c r="P2266" s="2">
        <f>IFERROR(O2266/M2266,0)</f>
        <v>0.50267051921898254</v>
      </c>
      <c r="Q2266" s="4">
        <f>YEAR(SalesDataTable[[#This Row],[Order Date]])</f>
        <v>2026</v>
      </c>
      <c r="R2266" s="2" t="str">
        <f>"Q"&amp;ROUNDUP(MONTH(SalesDataTable[[#This Row],[Order Date]])/3,0)</f>
        <v>Q4</v>
      </c>
      <c r="S2266" s="3">
        <f>MONTH(SalesDataTable[[#This Row],[Order Date]])</f>
        <v>11</v>
      </c>
      <c r="T2266" s="2" t="str">
        <f>TEXT(SalesDataTable[[#This Row],[Order Date]],"mmm")</f>
        <v>Nov</v>
      </c>
    </row>
    <row r="2267" spans="1:20" ht="15.75" x14ac:dyDescent="0.25">
      <c r="A2267" s="9" t="s">
        <v>494</v>
      </c>
      <c r="B2267" s="8">
        <v>46330</v>
      </c>
      <c r="C2267" s="7" t="s">
        <v>5</v>
      </c>
      <c r="D2267" s="7" t="s">
        <v>76</v>
      </c>
      <c r="E2267" s="7" t="s">
        <v>13</v>
      </c>
      <c r="F2267" s="7" t="s">
        <v>12</v>
      </c>
      <c r="G2267" s="7" t="s">
        <v>29</v>
      </c>
      <c r="H2267" s="7" t="s">
        <v>28</v>
      </c>
      <c r="I2267" s="3">
        <v>1</v>
      </c>
      <c r="J2267" s="5">
        <v>35.94</v>
      </c>
      <c r="K2267" s="6">
        <v>0.05</v>
      </c>
      <c r="L2267" s="5">
        <v>13.39</v>
      </c>
      <c r="M2267" s="5">
        <f>I2267*J2267*(1-K2267)</f>
        <v>34.142999999999994</v>
      </c>
      <c r="N2267" s="5">
        <f>I2267*L2267</f>
        <v>13.39</v>
      </c>
      <c r="O2267" s="5">
        <f>M2267-N2267</f>
        <v>20.752999999999993</v>
      </c>
      <c r="P2267" s="2">
        <f>IFERROR(O2267/M2267,0)</f>
        <v>0.60782590867820629</v>
      </c>
      <c r="Q2267" s="4">
        <f>YEAR(SalesDataTable[[#This Row],[Order Date]])</f>
        <v>2026</v>
      </c>
      <c r="R2267" s="2" t="str">
        <f>"Q"&amp;ROUNDUP(MONTH(SalesDataTable[[#This Row],[Order Date]])/3,0)</f>
        <v>Q4</v>
      </c>
      <c r="S2267" s="3">
        <f>MONTH(SalesDataTable[[#This Row],[Order Date]])</f>
        <v>11</v>
      </c>
      <c r="T2267" s="2" t="str">
        <f>TEXT(SalesDataTable[[#This Row],[Order Date]],"mmm")</f>
        <v>Nov</v>
      </c>
    </row>
    <row r="2268" spans="1:20" ht="15.75" x14ac:dyDescent="0.25">
      <c r="A2268" s="9" t="s">
        <v>493</v>
      </c>
      <c r="B2268" s="8">
        <v>46330</v>
      </c>
      <c r="C2268" s="7" t="s">
        <v>42</v>
      </c>
      <c r="D2268" s="7" t="s">
        <v>41</v>
      </c>
      <c r="E2268" s="7" t="s">
        <v>13</v>
      </c>
      <c r="F2268" s="7" t="s">
        <v>2</v>
      </c>
      <c r="G2268" s="7" t="s">
        <v>22</v>
      </c>
      <c r="H2268" s="7" t="s">
        <v>21</v>
      </c>
      <c r="I2268" s="3">
        <v>4</v>
      </c>
      <c r="J2268" s="5">
        <v>70.010000000000005</v>
      </c>
      <c r="K2268" s="6">
        <v>0.05</v>
      </c>
      <c r="L2268" s="5">
        <v>31.43</v>
      </c>
      <c r="M2268" s="5">
        <f>I2268*J2268*(1-K2268)</f>
        <v>266.03800000000001</v>
      </c>
      <c r="N2268" s="5">
        <f>I2268*L2268</f>
        <v>125.72</v>
      </c>
      <c r="O2268" s="5">
        <f>M2268-N2268</f>
        <v>140.31800000000001</v>
      </c>
      <c r="P2268" s="2">
        <f>IFERROR(O2268/M2268,0)</f>
        <v>0.52743593020545942</v>
      </c>
      <c r="Q2268" s="4">
        <f>YEAR(SalesDataTable[[#This Row],[Order Date]])</f>
        <v>2026</v>
      </c>
      <c r="R2268" s="2" t="str">
        <f>"Q"&amp;ROUNDUP(MONTH(SalesDataTable[[#This Row],[Order Date]])/3,0)</f>
        <v>Q4</v>
      </c>
      <c r="S2268" s="3">
        <f>MONTH(SalesDataTable[[#This Row],[Order Date]])</f>
        <v>11</v>
      </c>
      <c r="T2268" s="2" t="str">
        <f>TEXT(SalesDataTable[[#This Row],[Order Date]],"mmm")</f>
        <v>Nov</v>
      </c>
    </row>
    <row r="2269" spans="1:20" ht="15.75" x14ac:dyDescent="0.25">
      <c r="A2269" s="9" t="s">
        <v>492</v>
      </c>
      <c r="B2269" s="8">
        <v>46330</v>
      </c>
      <c r="C2269" s="7" t="s">
        <v>42</v>
      </c>
      <c r="D2269" s="7" t="s">
        <v>41</v>
      </c>
      <c r="E2269" s="7" t="s">
        <v>18</v>
      </c>
      <c r="F2269" s="7" t="s">
        <v>23</v>
      </c>
      <c r="G2269" s="7" t="s">
        <v>22</v>
      </c>
      <c r="H2269" s="7" t="s">
        <v>92</v>
      </c>
      <c r="I2269" s="3">
        <v>3</v>
      </c>
      <c r="J2269" s="5">
        <v>152.32</v>
      </c>
      <c r="K2269" s="6">
        <v>0.1</v>
      </c>
      <c r="L2269" s="5">
        <v>79.36</v>
      </c>
      <c r="M2269" s="5">
        <f>I2269*J2269*(1-K2269)</f>
        <v>411.26400000000001</v>
      </c>
      <c r="N2269" s="5">
        <f>I2269*L2269</f>
        <v>238.07999999999998</v>
      </c>
      <c r="O2269" s="5">
        <f>M2269-N2269</f>
        <v>173.18400000000003</v>
      </c>
      <c r="P2269" s="2">
        <f>IFERROR(O2269/M2269,0)</f>
        <v>0.42110177404295057</v>
      </c>
      <c r="Q2269" s="4">
        <f>YEAR(SalesDataTable[[#This Row],[Order Date]])</f>
        <v>2026</v>
      </c>
      <c r="R2269" s="2" t="str">
        <f>"Q"&amp;ROUNDUP(MONTH(SalesDataTable[[#This Row],[Order Date]])/3,0)</f>
        <v>Q4</v>
      </c>
      <c r="S2269" s="3">
        <f>MONTH(SalesDataTable[[#This Row],[Order Date]])</f>
        <v>11</v>
      </c>
      <c r="T2269" s="2" t="str">
        <f>TEXT(SalesDataTable[[#This Row],[Order Date]],"mmm")</f>
        <v>Nov</v>
      </c>
    </row>
    <row r="2270" spans="1:20" ht="15.75" x14ac:dyDescent="0.25">
      <c r="A2270" s="9" t="s">
        <v>491</v>
      </c>
      <c r="B2270" s="8">
        <v>46330</v>
      </c>
      <c r="C2270" s="7" t="s">
        <v>15</v>
      </c>
      <c r="D2270" s="7" t="s">
        <v>61</v>
      </c>
      <c r="E2270" s="7" t="s">
        <v>3</v>
      </c>
      <c r="F2270" s="7" t="s">
        <v>12</v>
      </c>
      <c r="G2270" s="7" t="s">
        <v>1</v>
      </c>
      <c r="H2270" s="7" t="s">
        <v>0</v>
      </c>
      <c r="I2270" s="3">
        <v>1</v>
      </c>
      <c r="J2270" s="5">
        <v>50.32</v>
      </c>
      <c r="K2270" s="6">
        <v>0.05</v>
      </c>
      <c r="L2270" s="5">
        <v>22.46</v>
      </c>
      <c r="M2270" s="5">
        <f>I2270*J2270*(1-K2270)</f>
        <v>47.803999999999995</v>
      </c>
      <c r="N2270" s="5">
        <f>I2270*L2270</f>
        <v>22.46</v>
      </c>
      <c r="O2270" s="5">
        <f>M2270-N2270</f>
        <v>25.343999999999994</v>
      </c>
      <c r="P2270" s="2">
        <f>IFERROR(O2270/M2270,0)</f>
        <v>0.53016483976236295</v>
      </c>
      <c r="Q2270" s="4">
        <f>YEAR(SalesDataTable[[#This Row],[Order Date]])</f>
        <v>2026</v>
      </c>
      <c r="R2270" s="2" t="str">
        <f>"Q"&amp;ROUNDUP(MONTH(SalesDataTable[[#This Row],[Order Date]])/3,0)</f>
        <v>Q4</v>
      </c>
      <c r="S2270" s="3">
        <f>MONTH(SalesDataTable[[#This Row],[Order Date]])</f>
        <v>11</v>
      </c>
      <c r="T2270" s="2" t="str">
        <f>TEXT(SalesDataTable[[#This Row],[Order Date]],"mmm")</f>
        <v>Nov</v>
      </c>
    </row>
    <row r="2271" spans="1:20" ht="15.75" x14ac:dyDescent="0.25">
      <c r="A2271" s="9" t="s">
        <v>490</v>
      </c>
      <c r="B2271" s="8">
        <v>46330</v>
      </c>
      <c r="C2271" s="7" t="s">
        <v>5</v>
      </c>
      <c r="D2271" s="7" t="s">
        <v>66</v>
      </c>
      <c r="E2271" s="7" t="s">
        <v>13</v>
      </c>
      <c r="F2271" s="7" t="s">
        <v>23</v>
      </c>
      <c r="G2271" s="7" t="s">
        <v>22</v>
      </c>
      <c r="H2271" s="7" t="s">
        <v>92</v>
      </c>
      <c r="I2271" s="3">
        <v>2</v>
      </c>
      <c r="J2271" s="5">
        <v>151.04</v>
      </c>
      <c r="K2271" s="6">
        <v>0.15</v>
      </c>
      <c r="L2271" s="5">
        <v>76.97</v>
      </c>
      <c r="M2271" s="5">
        <f>I2271*J2271*(1-K2271)</f>
        <v>256.76799999999997</v>
      </c>
      <c r="N2271" s="5">
        <f>I2271*L2271</f>
        <v>153.94</v>
      </c>
      <c r="O2271" s="5">
        <f>M2271-N2271</f>
        <v>102.82799999999997</v>
      </c>
      <c r="P2271" s="2">
        <f>IFERROR(O2271/M2271,0)</f>
        <v>0.40047046360917243</v>
      </c>
      <c r="Q2271" s="4">
        <f>YEAR(SalesDataTable[[#This Row],[Order Date]])</f>
        <v>2026</v>
      </c>
      <c r="R2271" s="2" t="str">
        <f>"Q"&amp;ROUNDUP(MONTH(SalesDataTable[[#This Row],[Order Date]])/3,0)</f>
        <v>Q4</v>
      </c>
      <c r="S2271" s="3">
        <f>MONTH(SalesDataTable[[#This Row],[Order Date]])</f>
        <v>11</v>
      </c>
      <c r="T2271" s="2" t="str">
        <f>TEXT(SalesDataTable[[#This Row],[Order Date]],"mmm")</f>
        <v>Nov</v>
      </c>
    </row>
    <row r="2272" spans="1:20" ht="15.75" x14ac:dyDescent="0.25">
      <c r="A2272" s="9" t="s">
        <v>489</v>
      </c>
      <c r="B2272" s="8">
        <v>46330</v>
      </c>
      <c r="C2272" s="7" t="s">
        <v>42</v>
      </c>
      <c r="D2272" s="7" t="s">
        <v>41</v>
      </c>
      <c r="E2272" s="7" t="s">
        <v>18</v>
      </c>
      <c r="F2272" s="7" t="s">
        <v>23</v>
      </c>
      <c r="G2272" s="7" t="s">
        <v>1</v>
      </c>
      <c r="H2272" s="7" t="s">
        <v>17</v>
      </c>
      <c r="I2272" s="3">
        <v>3</v>
      </c>
      <c r="J2272" s="5">
        <v>41.12</v>
      </c>
      <c r="K2272" s="6">
        <v>0.1</v>
      </c>
      <c r="L2272" s="5">
        <v>16.670000000000002</v>
      </c>
      <c r="M2272" s="5">
        <f>I2272*J2272*(1-K2272)</f>
        <v>111.02399999999999</v>
      </c>
      <c r="N2272" s="5">
        <f>I2272*L2272</f>
        <v>50.010000000000005</v>
      </c>
      <c r="O2272" s="5">
        <f>M2272-N2272</f>
        <v>61.013999999999982</v>
      </c>
      <c r="P2272" s="2">
        <f>IFERROR(O2272/M2272,0)</f>
        <v>0.54955685257241671</v>
      </c>
      <c r="Q2272" s="4">
        <f>YEAR(SalesDataTable[[#This Row],[Order Date]])</f>
        <v>2026</v>
      </c>
      <c r="R2272" s="2" t="str">
        <f>"Q"&amp;ROUNDUP(MONTH(SalesDataTable[[#This Row],[Order Date]])/3,0)</f>
        <v>Q4</v>
      </c>
      <c r="S2272" s="3">
        <f>MONTH(SalesDataTable[[#This Row],[Order Date]])</f>
        <v>11</v>
      </c>
      <c r="T2272" s="2" t="str">
        <f>TEXT(SalesDataTable[[#This Row],[Order Date]],"mmm")</f>
        <v>Nov</v>
      </c>
    </row>
    <row r="2273" spans="1:20" ht="15.75" x14ac:dyDescent="0.25">
      <c r="A2273" s="9" t="s">
        <v>488</v>
      </c>
      <c r="B2273" s="8">
        <v>46331</v>
      </c>
      <c r="C2273" s="7" t="s">
        <v>42</v>
      </c>
      <c r="D2273" s="7" t="s">
        <v>41</v>
      </c>
      <c r="E2273" s="7" t="s">
        <v>3</v>
      </c>
      <c r="F2273" s="7" t="s">
        <v>2</v>
      </c>
      <c r="G2273" s="7" t="s">
        <v>22</v>
      </c>
      <c r="H2273" s="7" t="s">
        <v>37</v>
      </c>
      <c r="I2273" s="3">
        <v>1</v>
      </c>
      <c r="J2273" s="5">
        <v>140.59</v>
      </c>
      <c r="K2273" s="6">
        <v>0.1</v>
      </c>
      <c r="L2273" s="5">
        <v>79.510000000000005</v>
      </c>
      <c r="M2273" s="5">
        <f>I2273*J2273*(1-K2273)</f>
        <v>126.53100000000001</v>
      </c>
      <c r="N2273" s="5">
        <f>I2273*L2273</f>
        <v>79.510000000000005</v>
      </c>
      <c r="O2273" s="5">
        <f>M2273-N2273</f>
        <v>47.021000000000001</v>
      </c>
      <c r="P2273" s="2">
        <f>IFERROR(O2273/M2273,0)</f>
        <v>0.37161644182058151</v>
      </c>
      <c r="Q2273" s="4">
        <f>YEAR(SalesDataTable[[#This Row],[Order Date]])</f>
        <v>2026</v>
      </c>
      <c r="R2273" s="2" t="str">
        <f>"Q"&amp;ROUNDUP(MONTH(SalesDataTable[[#This Row],[Order Date]])/3,0)</f>
        <v>Q4</v>
      </c>
      <c r="S2273" s="3">
        <f>MONTH(SalesDataTable[[#This Row],[Order Date]])</f>
        <v>11</v>
      </c>
      <c r="T2273" s="2" t="str">
        <f>TEXT(SalesDataTable[[#This Row],[Order Date]],"mmm")</f>
        <v>Nov</v>
      </c>
    </row>
    <row r="2274" spans="1:20" ht="15.75" x14ac:dyDescent="0.25">
      <c r="A2274" s="9" t="s">
        <v>487</v>
      </c>
      <c r="B2274" s="8">
        <v>46331</v>
      </c>
      <c r="C2274" s="7" t="s">
        <v>9</v>
      </c>
      <c r="D2274" s="7" t="s">
        <v>47</v>
      </c>
      <c r="E2274" s="7" t="s">
        <v>3</v>
      </c>
      <c r="F2274" s="7" t="s">
        <v>23</v>
      </c>
      <c r="G2274" s="7" t="s">
        <v>29</v>
      </c>
      <c r="H2274" s="7" t="s">
        <v>88</v>
      </c>
      <c r="I2274" s="3">
        <v>2</v>
      </c>
      <c r="J2274" s="5">
        <v>160.68</v>
      </c>
      <c r="K2274" s="6">
        <v>0</v>
      </c>
      <c r="L2274" s="5">
        <v>89.49</v>
      </c>
      <c r="M2274" s="5">
        <f>I2274*J2274*(1-K2274)</f>
        <v>321.36</v>
      </c>
      <c r="N2274" s="5">
        <f>I2274*L2274</f>
        <v>178.98</v>
      </c>
      <c r="O2274" s="5">
        <f>M2274-N2274</f>
        <v>142.38000000000002</v>
      </c>
      <c r="P2274" s="2">
        <f>IFERROR(O2274/M2274,0)</f>
        <v>0.4430545182972368</v>
      </c>
      <c r="Q2274" s="4">
        <f>YEAR(SalesDataTable[[#This Row],[Order Date]])</f>
        <v>2026</v>
      </c>
      <c r="R2274" s="2" t="str">
        <f>"Q"&amp;ROUNDUP(MONTH(SalesDataTable[[#This Row],[Order Date]])/3,0)</f>
        <v>Q4</v>
      </c>
      <c r="S2274" s="3">
        <f>MONTH(SalesDataTable[[#This Row],[Order Date]])</f>
        <v>11</v>
      </c>
      <c r="T2274" s="2" t="str">
        <f>TEXT(SalesDataTable[[#This Row],[Order Date]],"mmm")</f>
        <v>Nov</v>
      </c>
    </row>
    <row r="2275" spans="1:20" ht="15.75" x14ac:dyDescent="0.25">
      <c r="A2275" s="9" t="s">
        <v>486</v>
      </c>
      <c r="B2275" s="8">
        <v>46331</v>
      </c>
      <c r="C2275" s="7" t="s">
        <v>15</v>
      </c>
      <c r="D2275" s="7" t="s">
        <v>51</v>
      </c>
      <c r="E2275" s="7" t="s">
        <v>3</v>
      </c>
      <c r="F2275" s="7" t="s">
        <v>23</v>
      </c>
      <c r="G2275" s="7" t="s">
        <v>34</v>
      </c>
      <c r="H2275" s="7" t="s">
        <v>33</v>
      </c>
      <c r="I2275" s="3">
        <v>6</v>
      </c>
      <c r="J2275" s="5">
        <v>49.7</v>
      </c>
      <c r="K2275" s="6">
        <v>0</v>
      </c>
      <c r="L2275" s="5">
        <v>22.34</v>
      </c>
      <c r="M2275" s="5">
        <f>I2275*J2275*(1-K2275)</f>
        <v>298.20000000000005</v>
      </c>
      <c r="N2275" s="5">
        <f>I2275*L2275</f>
        <v>134.04</v>
      </c>
      <c r="O2275" s="5">
        <f>M2275-N2275</f>
        <v>164.16000000000005</v>
      </c>
      <c r="P2275" s="2">
        <f>IFERROR(O2275/M2275,0)</f>
        <v>0.55050301810865199</v>
      </c>
      <c r="Q2275" s="4">
        <f>YEAR(SalesDataTable[[#This Row],[Order Date]])</f>
        <v>2026</v>
      </c>
      <c r="R2275" s="2" t="str">
        <f>"Q"&amp;ROUNDUP(MONTH(SalesDataTable[[#This Row],[Order Date]])/3,0)</f>
        <v>Q4</v>
      </c>
      <c r="S2275" s="3">
        <f>MONTH(SalesDataTable[[#This Row],[Order Date]])</f>
        <v>11</v>
      </c>
      <c r="T2275" s="2" t="str">
        <f>TEXT(SalesDataTable[[#This Row],[Order Date]],"mmm")</f>
        <v>Nov</v>
      </c>
    </row>
    <row r="2276" spans="1:20" ht="15.75" x14ac:dyDescent="0.25">
      <c r="A2276" s="9" t="s">
        <v>485</v>
      </c>
      <c r="B2276" s="8">
        <v>46331</v>
      </c>
      <c r="C2276" s="7" t="s">
        <v>9</v>
      </c>
      <c r="D2276" s="7" t="s">
        <v>45</v>
      </c>
      <c r="E2276" s="7" t="s">
        <v>13</v>
      </c>
      <c r="F2276" s="7" t="s">
        <v>23</v>
      </c>
      <c r="G2276" s="7" t="s">
        <v>1</v>
      </c>
      <c r="H2276" s="7" t="s">
        <v>11</v>
      </c>
      <c r="I2276" s="3">
        <v>3</v>
      </c>
      <c r="J2276" s="5">
        <v>80.400000000000006</v>
      </c>
      <c r="K2276" s="6">
        <v>0.05</v>
      </c>
      <c r="L2276" s="5">
        <v>42.82</v>
      </c>
      <c r="M2276" s="5">
        <f>I2276*J2276*(1-K2276)</f>
        <v>229.14000000000001</v>
      </c>
      <c r="N2276" s="5">
        <f>I2276*L2276</f>
        <v>128.46</v>
      </c>
      <c r="O2276" s="5">
        <f>M2276-N2276</f>
        <v>100.68</v>
      </c>
      <c r="P2276" s="2">
        <f>IFERROR(O2276/M2276,0)</f>
        <v>0.43938203718250851</v>
      </c>
      <c r="Q2276" s="4">
        <f>YEAR(SalesDataTable[[#This Row],[Order Date]])</f>
        <v>2026</v>
      </c>
      <c r="R2276" s="2" t="str">
        <f>"Q"&amp;ROUNDUP(MONTH(SalesDataTable[[#This Row],[Order Date]])/3,0)</f>
        <v>Q4</v>
      </c>
      <c r="S2276" s="3">
        <f>MONTH(SalesDataTable[[#This Row],[Order Date]])</f>
        <v>11</v>
      </c>
      <c r="T2276" s="2" t="str">
        <f>TEXT(SalesDataTable[[#This Row],[Order Date]],"mmm")</f>
        <v>Nov</v>
      </c>
    </row>
    <row r="2277" spans="1:20" ht="15.75" x14ac:dyDescent="0.25">
      <c r="A2277" s="9" t="s">
        <v>484</v>
      </c>
      <c r="B2277" s="8">
        <v>46331</v>
      </c>
      <c r="C2277" s="7" t="s">
        <v>9</v>
      </c>
      <c r="D2277" s="7" t="s">
        <v>79</v>
      </c>
      <c r="E2277" s="7" t="s">
        <v>13</v>
      </c>
      <c r="F2277" s="7" t="s">
        <v>2</v>
      </c>
      <c r="G2277" s="7" t="s">
        <v>22</v>
      </c>
      <c r="H2277" s="7" t="s">
        <v>92</v>
      </c>
      <c r="I2277" s="3">
        <v>4</v>
      </c>
      <c r="J2277" s="5">
        <v>151.38999999999999</v>
      </c>
      <c r="K2277" s="6">
        <v>0.05</v>
      </c>
      <c r="L2277" s="5">
        <v>80.66</v>
      </c>
      <c r="M2277" s="5">
        <f>I2277*J2277*(1-K2277)</f>
        <v>575.28199999999993</v>
      </c>
      <c r="N2277" s="5">
        <f>I2277*L2277</f>
        <v>322.64</v>
      </c>
      <c r="O2277" s="5">
        <f>M2277-N2277</f>
        <v>252.64199999999994</v>
      </c>
      <c r="P2277" s="2">
        <f>IFERROR(O2277/M2277,0)</f>
        <v>0.43916201097896329</v>
      </c>
      <c r="Q2277" s="4">
        <f>YEAR(SalesDataTable[[#This Row],[Order Date]])</f>
        <v>2026</v>
      </c>
      <c r="R2277" s="2" t="str">
        <f>"Q"&amp;ROUNDUP(MONTH(SalesDataTable[[#This Row],[Order Date]])/3,0)</f>
        <v>Q4</v>
      </c>
      <c r="S2277" s="3">
        <f>MONTH(SalesDataTable[[#This Row],[Order Date]])</f>
        <v>11</v>
      </c>
      <c r="T2277" s="2" t="str">
        <f>TEXT(SalesDataTable[[#This Row],[Order Date]],"mmm")</f>
        <v>Nov</v>
      </c>
    </row>
    <row r="2278" spans="1:20" ht="15.75" x14ac:dyDescent="0.25">
      <c r="A2278" s="9" t="s">
        <v>483</v>
      </c>
      <c r="B2278" s="8">
        <v>46331</v>
      </c>
      <c r="C2278" s="7" t="s">
        <v>9</v>
      </c>
      <c r="D2278" s="7" t="s">
        <v>47</v>
      </c>
      <c r="E2278" s="7" t="s">
        <v>13</v>
      </c>
      <c r="F2278" s="7" t="s">
        <v>12</v>
      </c>
      <c r="G2278" s="7" t="s">
        <v>29</v>
      </c>
      <c r="H2278" s="7" t="s">
        <v>39</v>
      </c>
      <c r="I2278" s="3">
        <v>2</v>
      </c>
      <c r="J2278" s="5">
        <v>45.44</v>
      </c>
      <c r="K2278" s="6">
        <v>0.05</v>
      </c>
      <c r="L2278" s="5">
        <v>18.2</v>
      </c>
      <c r="M2278" s="5">
        <f>I2278*J2278*(1-K2278)</f>
        <v>86.335999999999999</v>
      </c>
      <c r="N2278" s="5">
        <f>I2278*L2278</f>
        <v>36.4</v>
      </c>
      <c r="O2278" s="5">
        <f>M2278-N2278</f>
        <v>49.936</v>
      </c>
      <c r="P2278" s="2">
        <f>IFERROR(O2278/M2278,0)</f>
        <v>0.57839140103780584</v>
      </c>
      <c r="Q2278" s="4">
        <f>YEAR(SalesDataTable[[#This Row],[Order Date]])</f>
        <v>2026</v>
      </c>
      <c r="R2278" s="2" t="str">
        <f>"Q"&amp;ROUNDUP(MONTH(SalesDataTable[[#This Row],[Order Date]])/3,0)</f>
        <v>Q4</v>
      </c>
      <c r="S2278" s="3">
        <f>MONTH(SalesDataTable[[#This Row],[Order Date]])</f>
        <v>11</v>
      </c>
      <c r="T2278" s="2" t="str">
        <f>TEXT(SalesDataTable[[#This Row],[Order Date]],"mmm")</f>
        <v>Nov</v>
      </c>
    </row>
    <row r="2279" spans="1:20" ht="15.75" x14ac:dyDescent="0.25">
      <c r="A2279" s="9" t="s">
        <v>482</v>
      </c>
      <c r="B2279" s="8">
        <v>46331</v>
      </c>
      <c r="C2279" s="7" t="s">
        <v>15</v>
      </c>
      <c r="D2279" s="7" t="s">
        <v>19</v>
      </c>
      <c r="E2279" s="7" t="s">
        <v>3</v>
      </c>
      <c r="F2279" s="7" t="s">
        <v>2</v>
      </c>
      <c r="G2279" s="7" t="s">
        <v>22</v>
      </c>
      <c r="H2279" s="7" t="s">
        <v>21</v>
      </c>
      <c r="I2279" s="3">
        <v>2</v>
      </c>
      <c r="J2279" s="5">
        <v>70.790000000000006</v>
      </c>
      <c r="K2279" s="6">
        <v>0.15</v>
      </c>
      <c r="L2279" s="5">
        <v>33.32</v>
      </c>
      <c r="M2279" s="5">
        <f>I2279*J2279*(1-K2279)</f>
        <v>120.343</v>
      </c>
      <c r="N2279" s="5">
        <f>I2279*L2279</f>
        <v>66.64</v>
      </c>
      <c r="O2279" s="5">
        <f>M2279-N2279</f>
        <v>53.703000000000003</v>
      </c>
      <c r="P2279" s="2">
        <f>IFERROR(O2279/M2279,0)</f>
        <v>0.44624947026416162</v>
      </c>
      <c r="Q2279" s="4">
        <f>YEAR(SalesDataTable[[#This Row],[Order Date]])</f>
        <v>2026</v>
      </c>
      <c r="R2279" s="2" t="str">
        <f>"Q"&amp;ROUNDUP(MONTH(SalesDataTable[[#This Row],[Order Date]])/3,0)</f>
        <v>Q4</v>
      </c>
      <c r="S2279" s="3">
        <f>MONTH(SalesDataTable[[#This Row],[Order Date]])</f>
        <v>11</v>
      </c>
      <c r="T2279" s="2" t="str">
        <f>TEXT(SalesDataTable[[#This Row],[Order Date]],"mmm")</f>
        <v>Nov</v>
      </c>
    </row>
    <row r="2280" spans="1:20" ht="15.75" x14ac:dyDescent="0.25">
      <c r="A2280" s="9" t="s">
        <v>481</v>
      </c>
      <c r="B2280" s="8">
        <v>46331</v>
      </c>
      <c r="C2280" s="7" t="s">
        <v>5</v>
      </c>
      <c r="D2280" s="7" t="s">
        <v>69</v>
      </c>
      <c r="E2280" s="7" t="s">
        <v>13</v>
      </c>
      <c r="F2280" s="7" t="s">
        <v>23</v>
      </c>
      <c r="G2280" s="7" t="s">
        <v>29</v>
      </c>
      <c r="H2280" s="7" t="s">
        <v>28</v>
      </c>
      <c r="I2280" s="3">
        <v>1</v>
      </c>
      <c r="J2280" s="5">
        <v>35.630000000000003</v>
      </c>
      <c r="K2280" s="6">
        <v>0</v>
      </c>
      <c r="L2280" s="5">
        <v>13.47</v>
      </c>
      <c r="M2280" s="5">
        <f>I2280*J2280*(1-K2280)</f>
        <v>35.630000000000003</v>
      </c>
      <c r="N2280" s="5">
        <f>I2280*L2280</f>
        <v>13.47</v>
      </c>
      <c r="O2280" s="5">
        <f>M2280-N2280</f>
        <v>22.160000000000004</v>
      </c>
      <c r="P2280" s="2">
        <f>IFERROR(O2280/M2280,0)</f>
        <v>0.62194779680044909</v>
      </c>
      <c r="Q2280" s="4">
        <f>YEAR(SalesDataTable[[#This Row],[Order Date]])</f>
        <v>2026</v>
      </c>
      <c r="R2280" s="2" t="str">
        <f>"Q"&amp;ROUNDUP(MONTH(SalesDataTable[[#This Row],[Order Date]])/3,0)</f>
        <v>Q4</v>
      </c>
      <c r="S2280" s="3">
        <f>MONTH(SalesDataTable[[#This Row],[Order Date]])</f>
        <v>11</v>
      </c>
      <c r="T2280" s="2" t="str">
        <f>TEXT(SalesDataTable[[#This Row],[Order Date]],"mmm")</f>
        <v>Nov</v>
      </c>
    </row>
    <row r="2281" spans="1:20" ht="15.75" x14ac:dyDescent="0.25">
      <c r="A2281" s="9" t="s">
        <v>480</v>
      </c>
      <c r="B2281" s="8">
        <v>46331</v>
      </c>
      <c r="C2281" s="7" t="s">
        <v>42</v>
      </c>
      <c r="D2281" s="7" t="s">
        <v>41</v>
      </c>
      <c r="E2281" s="7" t="s">
        <v>3</v>
      </c>
      <c r="F2281" s="7" t="s">
        <v>12</v>
      </c>
      <c r="G2281" s="7" t="s">
        <v>22</v>
      </c>
      <c r="H2281" s="7" t="s">
        <v>21</v>
      </c>
      <c r="I2281" s="3">
        <v>3</v>
      </c>
      <c r="J2281" s="5">
        <v>73.010000000000005</v>
      </c>
      <c r="K2281" s="6">
        <v>0.15</v>
      </c>
      <c r="L2281" s="5">
        <v>32.49</v>
      </c>
      <c r="M2281" s="5">
        <f>I2281*J2281*(1-K2281)</f>
        <v>186.17550000000003</v>
      </c>
      <c r="N2281" s="5">
        <f>I2281*L2281</f>
        <v>97.47</v>
      </c>
      <c r="O2281" s="5">
        <f>M2281-N2281</f>
        <v>88.705500000000029</v>
      </c>
      <c r="P2281" s="2">
        <f>IFERROR(O2281/M2281,0)</f>
        <v>0.47646172562984934</v>
      </c>
      <c r="Q2281" s="4">
        <f>YEAR(SalesDataTable[[#This Row],[Order Date]])</f>
        <v>2026</v>
      </c>
      <c r="R2281" s="2" t="str">
        <f>"Q"&amp;ROUNDUP(MONTH(SalesDataTable[[#This Row],[Order Date]])/3,0)</f>
        <v>Q4</v>
      </c>
      <c r="S2281" s="3">
        <f>MONTH(SalesDataTable[[#This Row],[Order Date]])</f>
        <v>11</v>
      </c>
      <c r="T2281" s="2" t="str">
        <f>TEXT(SalesDataTable[[#This Row],[Order Date]],"mmm")</f>
        <v>Nov</v>
      </c>
    </row>
    <row r="2282" spans="1:20" ht="15.75" x14ac:dyDescent="0.25">
      <c r="A2282" s="9" t="s">
        <v>479</v>
      </c>
      <c r="B2282" s="8">
        <v>46332</v>
      </c>
      <c r="C2282" s="7" t="s">
        <v>9</v>
      </c>
      <c r="D2282" s="7" t="s">
        <v>79</v>
      </c>
      <c r="E2282" s="7" t="s">
        <v>18</v>
      </c>
      <c r="F2282" s="7" t="s">
        <v>12</v>
      </c>
      <c r="G2282" s="7" t="s">
        <v>22</v>
      </c>
      <c r="H2282" s="7" t="s">
        <v>44</v>
      </c>
      <c r="I2282" s="3">
        <v>1</v>
      </c>
      <c r="J2282" s="5">
        <v>93.48</v>
      </c>
      <c r="K2282" s="6">
        <v>0.05</v>
      </c>
      <c r="L2282" s="5">
        <v>46.34</v>
      </c>
      <c r="M2282" s="5">
        <f>I2282*J2282*(1-K2282)</f>
        <v>88.805999999999997</v>
      </c>
      <c r="N2282" s="5">
        <f>I2282*L2282</f>
        <v>46.34</v>
      </c>
      <c r="O2282" s="5">
        <f>M2282-N2282</f>
        <v>42.465999999999994</v>
      </c>
      <c r="P2282" s="2">
        <f>IFERROR(O2282/M2282,0)</f>
        <v>0.47818841069297113</v>
      </c>
      <c r="Q2282" s="4">
        <f>YEAR(SalesDataTable[[#This Row],[Order Date]])</f>
        <v>2026</v>
      </c>
      <c r="R2282" s="2" t="str">
        <f>"Q"&amp;ROUNDUP(MONTH(SalesDataTable[[#This Row],[Order Date]])/3,0)</f>
        <v>Q4</v>
      </c>
      <c r="S2282" s="3">
        <f>MONTH(SalesDataTable[[#This Row],[Order Date]])</f>
        <v>11</v>
      </c>
      <c r="T2282" s="2" t="str">
        <f>TEXT(SalesDataTable[[#This Row],[Order Date]],"mmm")</f>
        <v>Nov</v>
      </c>
    </row>
    <row r="2283" spans="1:20" ht="15.75" x14ac:dyDescent="0.25">
      <c r="A2283" s="9" t="s">
        <v>478</v>
      </c>
      <c r="B2283" s="8">
        <v>46332</v>
      </c>
      <c r="C2283" s="7" t="s">
        <v>9</v>
      </c>
      <c r="D2283" s="7" t="s">
        <v>79</v>
      </c>
      <c r="E2283" s="7" t="s">
        <v>3</v>
      </c>
      <c r="F2283" s="7" t="s">
        <v>12</v>
      </c>
      <c r="G2283" s="7" t="s">
        <v>1</v>
      </c>
      <c r="H2283" s="7" t="s">
        <v>11</v>
      </c>
      <c r="I2283" s="3">
        <v>1</v>
      </c>
      <c r="J2283" s="5">
        <v>82.89</v>
      </c>
      <c r="K2283" s="6">
        <v>0</v>
      </c>
      <c r="L2283" s="5">
        <v>41.44</v>
      </c>
      <c r="M2283" s="5">
        <f>I2283*J2283*(1-K2283)</f>
        <v>82.89</v>
      </c>
      <c r="N2283" s="5">
        <f>I2283*L2283</f>
        <v>41.44</v>
      </c>
      <c r="O2283" s="5">
        <f>M2283-N2283</f>
        <v>41.45</v>
      </c>
      <c r="P2283" s="2">
        <f>IFERROR(O2283/M2283,0)</f>
        <v>0.50006032090722652</v>
      </c>
      <c r="Q2283" s="4">
        <f>YEAR(SalesDataTable[[#This Row],[Order Date]])</f>
        <v>2026</v>
      </c>
      <c r="R2283" s="2" t="str">
        <f>"Q"&amp;ROUNDUP(MONTH(SalesDataTable[[#This Row],[Order Date]])/3,0)</f>
        <v>Q4</v>
      </c>
      <c r="S2283" s="3">
        <f>MONTH(SalesDataTable[[#This Row],[Order Date]])</f>
        <v>11</v>
      </c>
      <c r="T2283" s="2" t="str">
        <f>TEXT(SalesDataTable[[#This Row],[Order Date]],"mmm")</f>
        <v>Nov</v>
      </c>
    </row>
    <row r="2284" spans="1:20" ht="15.75" x14ac:dyDescent="0.25">
      <c r="A2284" s="9" t="s">
        <v>477</v>
      </c>
      <c r="B2284" s="8">
        <v>46332</v>
      </c>
      <c r="C2284" s="7" t="s">
        <v>15</v>
      </c>
      <c r="D2284" s="7" t="s">
        <v>14</v>
      </c>
      <c r="E2284" s="7" t="s">
        <v>3</v>
      </c>
      <c r="F2284" s="7" t="s">
        <v>2</v>
      </c>
      <c r="G2284" s="7" t="s">
        <v>29</v>
      </c>
      <c r="H2284" s="7" t="s">
        <v>28</v>
      </c>
      <c r="I2284" s="3">
        <v>2</v>
      </c>
      <c r="J2284" s="5">
        <v>35.71</v>
      </c>
      <c r="K2284" s="6">
        <v>0.2</v>
      </c>
      <c r="L2284" s="5">
        <v>13.48</v>
      </c>
      <c r="M2284" s="5">
        <f>I2284*J2284*(1-K2284)</f>
        <v>57.136000000000003</v>
      </c>
      <c r="N2284" s="5">
        <f>I2284*L2284</f>
        <v>26.96</v>
      </c>
      <c r="O2284" s="5">
        <f>M2284-N2284</f>
        <v>30.176000000000002</v>
      </c>
      <c r="P2284" s="2">
        <f>IFERROR(O2284/M2284,0)</f>
        <v>0.52814337720526461</v>
      </c>
      <c r="Q2284" s="4">
        <f>YEAR(SalesDataTable[[#This Row],[Order Date]])</f>
        <v>2026</v>
      </c>
      <c r="R2284" s="2" t="str">
        <f>"Q"&amp;ROUNDUP(MONTH(SalesDataTable[[#This Row],[Order Date]])/3,0)</f>
        <v>Q4</v>
      </c>
      <c r="S2284" s="3">
        <f>MONTH(SalesDataTable[[#This Row],[Order Date]])</f>
        <v>11</v>
      </c>
      <c r="T2284" s="2" t="str">
        <f>TEXT(SalesDataTable[[#This Row],[Order Date]],"mmm")</f>
        <v>Nov</v>
      </c>
    </row>
    <row r="2285" spans="1:20" ht="15.75" x14ac:dyDescent="0.25">
      <c r="A2285" s="9" t="s">
        <v>476</v>
      </c>
      <c r="B2285" s="8">
        <v>46332</v>
      </c>
      <c r="C2285" s="7" t="s">
        <v>15</v>
      </c>
      <c r="D2285" s="7" t="s">
        <v>19</v>
      </c>
      <c r="E2285" s="7" t="s">
        <v>13</v>
      </c>
      <c r="F2285" s="7" t="s">
        <v>2</v>
      </c>
      <c r="G2285" s="7" t="s">
        <v>34</v>
      </c>
      <c r="H2285" s="7" t="s">
        <v>83</v>
      </c>
      <c r="I2285" s="3">
        <v>1</v>
      </c>
      <c r="J2285" s="5">
        <v>40.380000000000003</v>
      </c>
      <c r="K2285" s="6">
        <v>0.15</v>
      </c>
      <c r="L2285" s="5">
        <v>14.53</v>
      </c>
      <c r="M2285" s="5">
        <f>I2285*J2285*(1-K2285)</f>
        <v>34.323</v>
      </c>
      <c r="N2285" s="5">
        <f>I2285*L2285</f>
        <v>14.53</v>
      </c>
      <c r="O2285" s="5">
        <f>M2285-N2285</f>
        <v>19.792999999999999</v>
      </c>
      <c r="P2285" s="2">
        <f>IFERROR(O2285/M2285,0)</f>
        <v>0.57666870611543275</v>
      </c>
      <c r="Q2285" s="4">
        <f>YEAR(SalesDataTable[[#This Row],[Order Date]])</f>
        <v>2026</v>
      </c>
      <c r="R2285" s="2" t="str">
        <f>"Q"&amp;ROUNDUP(MONTH(SalesDataTable[[#This Row],[Order Date]])/3,0)</f>
        <v>Q4</v>
      </c>
      <c r="S2285" s="3">
        <f>MONTH(SalesDataTable[[#This Row],[Order Date]])</f>
        <v>11</v>
      </c>
      <c r="T2285" s="2" t="str">
        <f>TEXT(SalesDataTable[[#This Row],[Order Date]],"mmm")</f>
        <v>Nov</v>
      </c>
    </row>
    <row r="2286" spans="1:20" ht="15.75" x14ac:dyDescent="0.25">
      <c r="A2286" s="9" t="s">
        <v>475</v>
      </c>
      <c r="B2286" s="8">
        <v>46332</v>
      </c>
      <c r="C2286" s="7" t="s">
        <v>9</v>
      </c>
      <c r="D2286" s="7" t="s">
        <v>8</v>
      </c>
      <c r="E2286" s="7" t="s">
        <v>18</v>
      </c>
      <c r="F2286" s="7" t="s">
        <v>2</v>
      </c>
      <c r="G2286" s="7" t="s">
        <v>22</v>
      </c>
      <c r="H2286" s="7" t="s">
        <v>37</v>
      </c>
      <c r="I2286" s="3">
        <v>1</v>
      </c>
      <c r="J2286" s="5">
        <v>142</v>
      </c>
      <c r="K2286" s="6">
        <v>0.05</v>
      </c>
      <c r="L2286" s="5">
        <v>81.099999999999994</v>
      </c>
      <c r="M2286" s="5">
        <f>I2286*J2286*(1-K2286)</f>
        <v>134.9</v>
      </c>
      <c r="N2286" s="5">
        <f>I2286*L2286</f>
        <v>81.099999999999994</v>
      </c>
      <c r="O2286" s="5">
        <f>M2286-N2286</f>
        <v>53.800000000000011</v>
      </c>
      <c r="P2286" s="2">
        <f>IFERROR(O2286/M2286,0)</f>
        <v>0.39881393624907346</v>
      </c>
      <c r="Q2286" s="4">
        <f>YEAR(SalesDataTable[[#This Row],[Order Date]])</f>
        <v>2026</v>
      </c>
      <c r="R2286" s="2" t="str">
        <f>"Q"&amp;ROUNDUP(MONTH(SalesDataTable[[#This Row],[Order Date]])/3,0)</f>
        <v>Q4</v>
      </c>
      <c r="S2286" s="3">
        <f>MONTH(SalesDataTable[[#This Row],[Order Date]])</f>
        <v>11</v>
      </c>
      <c r="T2286" s="2" t="str">
        <f>TEXT(SalesDataTable[[#This Row],[Order Date]],"mmm")</f>
        <v>Nov</v>
      </c>
    </row>
    <row r="2287" spans="1:20" ht="15.75" x14ac:dyDescent="0.25">
      <c r="A2287" s="9" t="s">
        <v>474</v>
      </c>
      <c r="B2287" s="8">
        <v>46332</v>
      </c>
      <c r="C2287" s="7" t="s">
        <v>42</v>
      </c>
      <c r="D2287" s="7" t="s">
        <v>41</v>
      </c>
      <c r="E2287" s="7" t="s">
        <v>18</v>
      </c>
      <c r="F2287" s="7" t="s">
        <v>2</v>
      </c>
      <c r="G2287" s="7" t="s">
        <v>29</v>
      </c>
      <c r="H2287" s="7" t="s">
        <v>28</v>
      </c>
      <c r="I2287" s="3">
        <v>2</v>
      </c>
      <c r="J2287" s="5">
        <v>36.29</v>
      </c>
      <c r="K2287" s="6">
        <v>0.15</v>
      </c>
      <c r="L2287" s="5">
        <v>13.93</v>
      </c>
      <c r="M2287" s="5">
        <f>I2287*J2287*(1-K2287)</f>
        <v>61.692999999999998</v>
      </c>
      <c r="N2287" s="5">
        <f>I2287*L2287</f>
        <v>27.86</v>
      </c>
      <c r="O2287" s="5">
        <f>M2287-N2287</f>
        <v>33.832999999999998</v>
      </c>
      <c r="P2287" s="2">
        <f>IFERROR(O2287/M2287,0)</f>
        <v>0.54840905775371596</v>
      </c>
      <c r="Q2287" s="4">
        <f>YEAR(SalesDataTable[[#This Row],[Order Date]])</f>
        <v>2026</v>
      </c>
      <c r="R2287" s="2" t="str">
        <f>"Q"&amp;ROUNDUP(MONTH(SalesDataTable[[#This Row],[Order Date]])/3,0)</f>
        <v>Q4</v>
      </c>
      <c r="S2287" s="3">
        <f>MONTH(SalesDataTable[[#This Row],[Order Date]])</f>
        <v>11</v>
      </c>
      <c r="T2287" s="2" t="str">
        <f>TEXT(SalesDataTable[[#This Row],[Order Date]],"mmm")</f>
        <v>Nov</v>
      </c>
    </row>
    <row r="2288" spans="1:20" ht="15.75" x14ac:dyDescent="0.25">
      <c r="A2288" s="9" t="s">
        <v>473</v>
      </c>
      <c r="B2288" s="8">
        <v>46332</v>
      </c>
      <c r="C2288" s="7" t="s">
        <v>15</v>
      </c>
      <c r="D2288" s="7" t="s">
        <v>61</v>
      </c>
      <c r="E2288" s="7" t="s">
        <v>3</v>
      </c>
      <c r="F2288" s="7" t="s">
        <v>2</v>
      </c>
      <c r="G2288" s="7" t="s">
        <v>26</v>
      </c>
      <c r="H2288" s="7" t="s">
        <v>50</v>
      </c>
      <c r="I2288" s="3">
        <v>1</v>
      </c>
      <c r="J2288" s="5">
        <v>121.66</v>
      </c>
      <c r="K2288" s="6">
        <v>0</v>
      </c>
      <c r="L2288" s="5">
        <v>61.66</v>
      </c>
      <c r="M2288" s="5">
        <f>I2288*J2288*(1-K2288)</f>
        <v>121.66</v>
      </c>
      <c r="N2288" s="5">
        <f>I2288*L2288</f>
        <v>61.66</v>
      </c>
      <c r="O2288" s="5">
        <f>M2288-N2288</f>
        <v>60</v>
      </c>
      <c r="P2288" s="2">
        <f>IFERROR(O2288/M2288,0)</f>
        <v>0.49317770836758179</v>
      </c>
      <c r="Q2288" s="4">
        <f>YEAR(SalesDataTable[[#This Row],[Order Date]])</f>
        <v>2026</v>
      </c>
      <c r="R2288" s="2" t="str">
        <f>"Q"&amp;ROUNDUP(MONTH(SalesDataTable[[#This Row],[Order Date]])/3,0)</f>
        <v>Q4</v>
      </c>
      <c r="S2288" s="3">
        <f>MONTH(SalesDataTable[[#This Row],[Order Date]])</f>
        <v>11</v>
      </c>
      <c r="T2288" s="2" t="str">
        <f>TEXT(SalesDataTable[[#This Row],[Order Date]],"mmm")</f>
        <v>Nov</v>
      </c>
    </row>
    <row r="2289" spans="1:20" ht="15.75" x14ac:dyDescent="0.25">
      <c r="A2289" s="9" t="s">
        <v>472</v>
      </c>
      <c r="B2289" s="8">
        <v>46332</v>
      </c>
      <c r="C2289" s="7" t="s">
        <v>9</v>
      </c>
      <c r="D2289" s="7" t="s">
        <v>47</v>
      </c>
      <c r="E2289" s="7" t="s">
        <v>3</v>
      </c>
      <c r="F2289" s="7" t="s">
        <v>23</v>
      </c>
      <c r="G2289" s="7" t="s">
        <v>26</v>
      </c>
      <c r="H2289" s="7" t="s">
        <v>50</v>
      </c>
      <c r="I2289" s="3">
        <v>3</v>
      </c>
      <c r="J2289" s="5">
        <v>124.65</v>
      </c>
      <c r="K2289" s="6">
        <v>0.05</v>
      </c>
      <c r="L2289" s="5">
        <v>62.27</v>
      </c>
      <c r="M2289" s="5">
        <f>I2289*J2289*(1-K2289)</f>
        <v>355.25250000000005</v>
      </c>
      <c r="N2289" s="5">
        <f>I2289*L2289</f>
        <v>186.81</v>
      </c>
      <c r="O2289" s="5">
        <f>M2289-N2289</f>
        <v>168.44250000000005</v>
      </c>
      <c r="P2289" s="2">
        <f>IFERROR(O2289/M2289,0)</f>
        <v>0.47414866890451163</v>
      </c>
      <c r="Q2289" s="4">
        <f>YEAR(SalesDataTable[[#This Row],[Order Date]])</f>
        <v>2026</v>
      </c>
      <c r="R2289" s="2" t="str">
        <f>"Q"&amp;ROUNDUP(MONTH(SalesDataTable[[#This Row],[Order Date]])/3,0)</f>
        <v>Q4</v>
      </c>
      <c r="S2289" s="3">
        <f>MONTH(SalesDataTable[[#This Row],[Order Date]])</f>
        <v>11</v>
      </c>
      <c r="T2289" s="2" t="str">
        <f>TEXT(SalesDataTable[[#This Row],[Order Date]],"mmm")</f>
        <v>Nov</v>
      </c>
    </row>
    <row r="2290" spans="1:20" ht="15.75" x14ac:dyDescent="0.25">
      <c r="A2290" s="9" t="s">
        <v>471</v>
      </c>
      <c r="B2290" s="8">
        <v>46332</v>
      </c>
      <c r="C2290" s="7" t="s">
        <v>42</v>
      </c>
      <c r="D2290" s="7" t="s">
        <v>41</v>
      </c>
      <c r="E2290" s="7" t="s">
        <v>3</v>
      </c>
      <c r="F2290" s="7" t="s">
        <v>2</v>
      </c>
      <c r="G2290" s="7" t="s">
        <v>1</v>
      </c>
      <c r="H2290" s="7" t="s">
        <v>11</v>
      </c>
      <c r="I2290" s="3">
        <v>2</v>
      </c>
      <c r="J2290" s="5">
        <v>80.61</v>
      </c>
      <c r="K2290" s="6">
        <v>0</v>
      </c>
      <c r="L2290" s="5">
        <v>43.72</v>
      </c>
      <c r="M2290" s="5">
        <f>I2290*J2290*(1-K2290)</f>
        <v>161.22</v>
      </c>
      <c r="N2290" s="5">
        <f>I2290*L2290</f>
        <v>87.44</v>
      </c>
      <c r="O2290" s="5">
        <f>M2290-N2290</f>
        <v>73.78</v>
      </c>
      <c r="P2290" s="2">
        <f>IFERROR(O2290/M2290,0)</f>
        <v>0.45763552909068356</v>
      </c>
      <c r="Q2290" s="4">
        <f>YEAR(SalesDataTable[[#This Row],[Order Date]])</f>
        <v>2026</v>
      </c>
      <c r="R2290" s="2" t="str">
        <f>"Q"&amp;ROUNDUP(MONTH(SalesDataTable[[#This Row],[Order Date]])/3,0)</f>
        <v>Q4</v>
      </c>
      <c r="S2290" s="3">
        <f>MONTH(SalesDataTable[[#This Row],[Order Date]])</f>
        <v>11</v>
      </c>
      <c r="T2290" s="2" t="str">
        <f>TEXT(SalesDataTable[[#This Row],[Order Date]],"mmm")</f>
        <v>Nov</v>
      </c>
    </row>
    <row r="2291" spans="1:20" ht="15.75" x14ac:dyDescent="0.25">
      <c r="A2291" s="9" t="s">
        <v>470</v>
      </c>
      <c r="B2291" s="8">
        <v>46333</v>
      </c>
      <c r="C2291" s="7" t="s">
        <v>9</v>
      </c>
      <c r="D2291" s="7" t="s">
        <v>45</v>
      </c>
      <c r="E2291" s="7" t="s">
        <v>3</v>
      </c>
      <c r="F2291" s="7" t="s">
        <v>2</v>
      </c>
      <c r="G2291" s="7" t="s">
        <v>22</v>
      </c>
      <c r="H2291" s="7" t="s">
        <v>92</v>
      </c>
      <c r="I2291" s="3">
        <v>1</v>
      </c>
      <c r="J2291" s="5">
        <v>153.96</v>
      </c>
      <c r="K2291" s="6">
        <v>0</v>
      </c>
      <c r="L2291" s="5">
        <v>80.62</v>
      </c>
      <c r="M2291" s="5">
        <f>I2291*J2291*(1-K2291)</f>
        <v>153.96</v>
      </c>
      <c r="N2291" s="5">
        <f>I2291*L2291</f>
        <v>80.62</v>
      </c>
      <c r="O2291" s="5">
        <f>M2291-N2291</f>
        <v>73.34</v>
      </c>
      <c r="P2291" s="2">
        <f>IFERROR(O2291/M2291,0)</f>
        <v>0.47635749545336453</v>
      </c>
      <c r="Q2291" s="4">
        <f>YEAR(SalesDataTable[[#This Row],[Order Date]])</f>
        <v>2026</v>
      </c>
      <c r="R2291" s="2" t="str">
        <f>"Q"&amp;ROUNDUP(MONTH(SalesDataTable[[#This Row],[Order Date]])/3,0)</f>
        <v>Q4</v>
      </c>
      <c r="S2291" s="3">
        <f>MONTH(SalesDataTable[[#This Row],[Order Date]])</f>
        <v>11</v>
      </c>
      <c r="T2291" s="2" t="str">
        <f>TEXT(SalesDataTable[[#This Row],[Order Date]],"mmm")</f>
        <v>Nov</v>
      </c>
    </row>
    <row r="2292" spans="1:20" ht="15.75" x14ac:dyDescent="0.25">
      <c r="A2292" s="9" t="s">
        <v>469</v>
      </c>
      <c r="B2292" s="8">
        <v>46333</v>
      </c>
      <c r="C2292" s="7" t="s">
        <v>9</v>
      </c>
      <c r="D2292" s="7" t="s">
        <v>79</v>
      </c>
      <c r="E2292" s="7" t="s">
        <v>13</v>
      </c>
      <c r="F2292" s="7" t="s">
        <v>23</v>
      </c>
      <c r="G2292" s="7" t="s">
        <v>29</v>
      </c>
      <c r="H2292" s="7" t="s">
        <v>28</v>
      </c>
      <c r="I2292" s="3">
        <v>1</v>
      </c>
      <c r="J2292" s="5">
        <v>35.58</v>
      </c>
      <c r="K2292" s="6">
        <v>0</v>
      </c>
      <c r="L2292" s="5">
        <v>13.4</v>
      </c>
      <c r="M2292" s="5">
        <f>I2292*J2292*(1-K2292)</f>
        <v>35.58</v>
      </c>
      <c r="N2292" s="5">
        <f>I2292*L2292</f>
        <v>13.4</v>
      </c>
      <c r="O2292" s="5">
        <f>M2292-N2292</f>
        <v>22.18</v>
      </c>
      <c r="P2292" s="2">
        <f>IFERROR(O2292/M2292,0)</f>
        <v>0.62338392355255767</v>
      </c>
      <c r="Q2292" s="4">
        <f>YEAR(SalesDataTable[[#This Row],[Order Date]])</f>
        <v>2026</v>
      </c>
      <c r="R2292" s="2" t="str">
        <f>"Q"&amp;ROUNDUP(MONTH(SalesDataTable[[#This Row],[Order Date]])/3,0)</f>
        <v>Q4</v>
      </c>
      <c r="S2292" s="3">
        <f>MONTH(SalesDataTable[[#This Row],[Order Date]])</f>
        <v>11</v>
      </c>
      <c r="T2292" s="2" t="str">
        <f>TEXT(SalesDataTable[[#This Row],[Order Date]],"mmm")</f>
        <v>Nov</v>
      </c>
    </row>
    <row r="2293" spans="1:20" ht="15.75" x14ac:dyDescent="0.25">
      <c r="A2293" s="9" t="s">
        <v>468</v>
      </c>
      <c r="B2293" s="8">
        <v>46333</v>
      </c>
      <c r="C2293" s="7" t="s">
        <v>42</v>
      </c>
      <c r="D2293" s="7" t="s">
        <v>95</v>
      </c>
      <c r="E2293" s="7" t="s">
        <v>18</v>
      </c>
      <c r="F2293" s="7" t="s">
        <v>2</v>
      </c>
      <c r="G2293" s="7" t="s">
        <v>34</v>
      </c>
      <c r="H2293" s="7" t="s">
        <v>74</v>
      </c>
      <c r="I2293" s="3">
        <v>5</v>
      </c>
      <c r="J2293" s="5">
        <v>36.369999999999997</v>
      </c>
      <c r="K2293" s="6">
        <v>0.15</v>
      </c>
      <c r="L2293" s="5">
        <v>13.65</v>
      </c>
      <c r="M2293" s="5">
        <f>I2293*J2293*(1-K2293)</f>
        <v>154.57249999999999</v>
      </c>
      <c r="N2293" s="5">
        <f>I2293*L2293</f>
        <v>68.25</v>
      </c>
      <c r="O2293" s="5">
        <f>M2293-N2293</f>
        <v>86.322499999999991</v>
      </c>
      <c r="P2293" s="2">
        <f>IFERROR(O2293/M2293,0)</f>
        <v>0.55845962250723769</v>
      </c>
      <c r="Q2293" s="4">
        <f>YEAR(SalesDataTable[[#This Row],[Order Date]])</f>
        <v>2026</v>
      </c>
      <c r="R2293" s="2" t="str">
        <f>"Q"&amp;ROUNDUP(MONTH(SalesDataTable[[#This Row],[Order Date]])/3,0)</f>
        <v>Q4</v>
      </c>
      <c r="S2293" s="3">
        <f>MONTH(SalesDataTable[[#This Row],[Order Date]])</f>
        <v>11</v>
      </c>
      <c r="T2293" s="2" t="str">
        <f>TEXT(SalesDataTable[[#This Row],[Order Date]],"mmm")</f>
        <v>Nov</v>
      </c>
    </row>
    <row r="2294" spans="1:20" ht="15.75" x14ac:dyDescent="0.25">
      <c r="A2294" s="9" t="s">
        <v>467</v>
      </c>
      <c r="B2294" s="8">
        <v>46333</v>
      </c>
      <c r="C2294" s="7" t="s">
        <v>15</v>
      </c>
      <c r="D2294" s="7" t="s">
        <v>51</v>
      </c>
      <c r="E2294" s="7" t="s">
        <v>18</v>
      </c>
      <c r="F2294" s="7" t="s">
        <v>23</v>
      </c>
      <c r="G2294" s="7" t="s">
        <v>22</v>
      </c>
      <c r="H2294" s="7" t="s">
        <v>92</v>
      </c>
      <c r="I2294" s="3">
        <v>2</v>
      </c>
      <c r="J2294" s="5">
        <v>151.55000000000001</v>
      </c>
      <c r="K2294" s="6">
        <v>0.1</v>
      </c>
      <c r="L2294" s="5">
        <v>80.48</v>
      </c>
      <c r="M2294" s="5">
        <f>I2294*J2294*(1-K2294)</f>
        <v>272.79000000000002</v>
      </c>
      <c r="N2294" s="5">
        <f>I2294*L2294</f>
        <v>160.96</v>
      </c>
      <c r="O2294" s="5">
        <f>M2294-N2294</f>
        <v>111.83000000000001</v>
      </c>
      <c r="P2294" s="2">
        <f>IFERROR(O2294/M2294,0)</f>
        <v>0.40994904505297114</v>
      </c>
      <c r="Q2294" s="4">
        <f>YEAR(SalesDataTable[[#This Row],[Order Date]])</f>
        <v>2026</v>
      </c>
      <c r="R2294" s="2" t="str">
        <f>"Q"&amp;ROUNDUP(MONTH(SalesDataTable[[#This Row],[Order Date]])/3,0)</f>
        <v>Q4</v>
      </c>
      <c r="S2294" s="3">
        <f>MONTH(SalesDataTable[[#This Row],[Order Date]])</f>
        <v>11</v>
      </c>
      <c r="T2294" s="2" t="str">
        <f>TEXT(SalesDataTable[[#This Row],[Order Date]],"mmm")</f>
        <v>Nov</v>
      </c>
    </row>
    <row r="2295" spans="1:20" ht="15.75" x14ac:dyDescent="0.25">
      <c r="A2295" s="9" t="s">
        <v>466</v>
      </c>
      <c r="B2295" s="8">
        <v>46333</v>
      </c>
      <c r="C2295" s="7" t="s">
        <v>42</v>
      </c>
      <c r="D2295" s="7" t="s">
        <v>119</v>
      </c>
      <c r="E2295" s="7" t="s">
        <v>13</v>
      </c>
      <c r="F2295" s="7" t="s">
        <v>2</v>
      </c>
      <c r="G2295" s="7" t="s">
        <v>26</v>
      </c>
      <c r="H2295" s="7" t="s">
        <v>65</v>
      </c>
      <c r="I2295" s="3">
        <v>2</v>
      </c>
      <c r="J2295" s="5">
        <v>80.67</v>
      </c>
      <c r="K2295" s="6">
        <v>0</v>
      </c>
      <c r="L2295" s="5">
        <v>40.5</v>
      </c>
      <c r="M2295" s="5">
        <f>I2295*J2295*(1-K2295)</f>
        <v>161.34</v>
      </c>
      <c r="N2295" s="5">
        <f>I2295*L2295</f>
        <v>81</v>
      </c>
      <c r="O2295" s="5">
        <f>M2295-N2295</f>
        <v>80.34</v>
      </c>
      <c r="P2295" s="2">
        <f>IFERROR(O2295/M2295,0)</f>
        <v>0.49795462997396805</v>
      </c>
      <c r="Q2295" s="4">
        <f>YEAR(SalesDataTable[[#This Row],[Order Date]])</f>
        <v>2026</v>
      </c>
      <c r="R2295" s="2" t="str">
        <f>"Q"&amp;ROUNDUP(MONTH(SalesDataTable[[#This Row],[Order Date]])/3,0)</f>
        <v>Q4</v>
      </c>
      <c r="S2295" s="3">
        <f>MONTH(SalesDataTable[[#This Row],[Order Date]])</f>
        <v>11</v>
      </c>
      <c r="T2295" s="2" t="str">
        <f>TEXT(SalesDataTable[[#This Row],[Order Date]],"mmm")</f>
        <v>Nov</v>
      </c>
    </row>
    <row r="2296" spans="1:20" ht="15.75" x14ac:dyDescent="0.25">
      <c r="A2296" s="9" t="s">
        <v>465</v>
      </c>
      <c r="B2296" s="8">
        <v>46333</v>
      </c>
      <c r="C2296" s="7" t="s">
        <v>15</v>
      </c>
      <c r="D2296" s="7" t="s">
        <v>14</v>
      </c>
      <c r="E2296" s="7" t="s">
        <v>60</v>
      </c>
      <c r="F2296" s="7" t="s">
        <v>12</v>
      </c>
      <c r="G2296" s="7" t="s">
        <v>1</v>
      </c>
      <c r="H2296" s="7" t="s">
        <v>11</v>
      </c>
      <c r="I2296" s="3">
        <v>10</v>
      </c>
      <c r="J2296" s="5">
        <v>81.48</v>
      </c>
      <c r="K2296" s="6">
        <v>0.05</v>
      </c>
      <c r="L2296" s="5">
        <v>43.7</v>
      </c>
      <c r="M2296" s="5">
        <f>I2296*J2296*(1-K2296)</f>
        <v>774.06000000000006</v>
      </c>
      <c r="N2296" s="5">
        <f>I2296*L2296</f>
        <v>437</v>
      </c>
      <c r="O2296" s="5">
        <f>M2296-N2296</f>
        <v>337.06000000000006</v>
      </c>
      <c r="P2296" s="2">
        <f>IFERROR(O2296/M2296,0)</f>
        <v>0.43544428080510561</v>
      </c>
      <c r="Q2296" s="4">
        <f>YEAR(SalesDataTable[[#This Row],[Order Date]])</f>
        <v>2026</v>
      </c>
      <c r="R2296" s="2" t="str">
        <f>"Q"&amp;ROUNDUP(MONTH(SalesDataTable[[#This Row],[Order Date]])/3,0)</f>
        <v>Q4</v>
      </c>
      <c r="S2296" s="3">
        <f>MONTH(SalesDataTable[[#This Row],[Order Date]])</f>
        <v>11</v>
      </c>
      <c r="T2296" s="2" t="str">
        <f>TEXT(SalesDataTable[[#This Row],[Order Date]],"mmm")</f>
        <v>Nov</v>
      </c>
    </row>
    <row r="2297" spans="1:20" ht="15.75" x14ac:dyDescent="0.25">
      <c r="A2297" s="9" t="s">
        <v>464</v>
      </c>
      <c r="B2297" s="8">
        <v>46333</v>
      </c>
      <c r="C2297" s="7" t="s">
        <v>15</v>
      </c>
      <c r="D2297" s="7" t="s">
        <v>61</v>
      </c>
      <c r="E2297" s="7" t="s">
        <v>13</v>
      </c>
      <c r="F2297" s="7" t="s">
        <v>23</v>
      </c>
      <c r="G2297" s="7" t="s">
        <v>29</v>
      </c>
      <c r="H2297" s="7" t="s">
        <v>88</v>
      </c>
      <c r="I2297" s="3">
        <v>2</v>
      </c>
      <c r="J2297" s="5">
        <v>163.58000000000001</v>
      </c>
      <c r="K2297" s="6">
        <v>0.1</v>
      </c>
      <c r="L2297" s="5">
        <v>88.14</v>
      </c>
      <c r="M2297" s="5">
        <f>I2297*J2297*(1-K2297)</f>
        <v>294.44400000000002</v>
      </c>
      <c r="N2297" s="5">
        <f>I2297*L2297</f>
        <v>176.28</v>
      </c>
      <c r="O2297" s="5">
        <f>M2297-N2297</f>
        <v>118.16400000000002</v>
      </c>
      <c r="P2297" s="2">
        <f>IFERROR(O2297/M2297,0)</f>
        <v>0.40131230386762851</v>
      </c>
      <c r="Q2297" s="4">
        <f>YEAR(SalesDataTable[[#This Row],[Order Date]])</f>
        <v>2026</v>
      </c>
      <c r="R2297" s="2" t="str">
        <f>"Q"&amp;ROUNDUP(MONTH(SalesDataTable[[#This Row],[Order Date]])/3,0)</f>
        <v>Q4</v>
      </c>
      <c r="S2297" s="3">
        <f>MONTH(SalesDataTable[[#This Row],[Order Date]])</f>
        <v>11</v>
      </c>
      <c r="T2297" s="2" t="str">
        <f>TEXT(SalesDataTable[[#This Row],[Order Date]],"mmm")</f>
        <v>Nov</v>
      </c>
    </row>
    <row r="2298" spans="1:20" ht="15.75" x14ac:dyDescent="0.25">
      <c r="A2298" s="9" t="s">
        <v>463</v>
      </c>
      <c r="B2298" s="8">
        <v>46333</v>
      </c>
      <c r="C2298" s="7" t="s">
        <v>42</v>
      </c>
      <c r="D2298" s="7" t="s">
        <v>119</v>
      </c>
      <c r="E2298" s="7" t="s">
        <v>13</v>
      </c>
      <c r="F2298" s="7" t="s">
        <v>23</v>
      </c>
      <c r="G2298" s="7" t="s">
        <v>22</v>
      </c>
      <c r="H2298" s="7" t="s">
        <v>21</v>
      </c>
      <c r="I2298" s="3">
        <v>2</v>
      </c>
      <c r="J2298" s="5">
        <v>71.88</v>
      </c>
      <c r="K2298" s="6">
        <v>0.15</v>
      </c>
      <c r="L2298" s="5">
        <v>31.65</v>
      </c>
      <c r="M2298" s="5">
        <f>I2298*J2298*(1-K2298)</f>
        <v>122.19599999999998</v>
      </c>
      <c r="N2298" s="5">
        <f>I2298*L2298</f>
        <v>63.3</v>
      </c>
      <c r="O2298" s="5">
        <f>M2298-N2298</f>
        <v>58.895999999999987</v>
      </c>
      <c r="P2298" s="2">
        <f>IFERROR(O2298/M2298,0)</f>
        <v>0.48197977020524396</v>
      </c>
      <c r="Q2298" s="4">
        <f>YEAR(SalesDataTable[[#This Row],[Order Date]])</f>
        <v>2026</v>
      </c>
      <c r="R2298" s="2" t="str">
        <f>"Q"&amp;ROUNDUP(MONTH(SalesDataTable[[#This Row],[Order Date]])/3,0)</f>
        <v>Q4</v>
      </c>
      <c r="S2298" s="3">
        <f>MONTH(SalesDataTable[[#This Row],[Order Date]])</f>
        <v>11</v>
      </c>
      <c r="T2298" s="2" t="str">
        <f>TEXT(SalesDataTable[[#This Row],[Order Date]],"mmm")</f>
        <v>Nov</v>
      </c>
    </row>
    <row r="2299" spans="1:20" ht="15.75" x14ac:dyDescent="0.25">
      <c r="A2299" s="9" t="s">
        <v>462</v>
      </c>
      <c r="B2299" s="8">
        <v>46334</v>
      </c>
      <c r="C2299" s="7" t="s">
        <v>15</v>
      </c>
      <c r="D2299" s="7" t="s">
        <v>61</v>
      </c>
      <c r="E2299" s="7" t="s">
        <v>3</v>
      </c>
      <c r="F2299" s="7" t="s">
        <v>23</v>
      </c>
      <c r="G2299" s="7" t="s">
        <v>29</v>
      </c>
      <c r="H2299" s="7" t="s">
        <v>28</v>
      </c>
      <c r="I2299" s="3">
        <v>2</v>
      </c>
      <c r="J2299" s="5">
        <v>36.299999999999997</v>
      </c>
      <c r="K2299" s="6">
        <v>0.15</v>
      </c>
      <c r="L2299" s="5">
        <v>13.38</v>
      </c>
      <c r="M2299" s="5">
        <f>I2299*J2299*(1-K2299)</f>
        <v>61.709999999999994</v>
      </c>
      <c r="N2299" s="5">
        <f>I2299*L2299</f>
        <v>26.76</v>
      </c>
      <c r="O2299" s="5">
        <f>M2299-N2299</f>
        <v>34.949999999999989</v>
      </c>
      <c r="P2299" s="2">
        <f>IFERROR(O2299/M2299,0)</f>
        <v>0.56635877491492448</v>
      </c>
      <c r="Q2299" s="4">
        <f>YEAR(SalesDataTable[[#This Row],[Order Date]])</f>
        <v>2026</v>
      </c>
      <c r="R2299" s="2" t="str">
        <f>"Q"&amp;ROUNDUP(MONTH(SalesDataTable[[#This Row],[Order Date]])/3,0)</f>
        <v>Q4</v>
      </c>
      <c r="S2299" s="3">
        <f>MONTH(SalesDataTable[[#This Row],[Order Date]])</f>
        <v>11</v>
      </c>
      <c r="T2299" s="2" t="str">
        <f>TEXT(SalesDataTable[[#This Row],[Order Date]],"mmm")</f>
        <v>Nov</v>
      </c>
    </row>
    <row r="2300" spans="1:20" ht="15.75" x14ac:dyDescent="0.25">
      <c r="A2300" s="9" t="s">
        <v>461</v>
      </c>
      <c r="B2300" s="8">
        <v>46334</v>
      </c>
      <c r="C2300" s="7" t="s">
        <v>9</v>
      </c>
      <c r="D2300" s="7" t="s">
        <v>8</v>
      </c>
      <c r="E2300" s="7" t="s">
        <v>3</v>
      </c>
      <c r="F2300" s="7" t="s">
        <v>2</v>
      </c>
      <c r="G2300" s="7" t="s">
        <v>34</v>
      </c>
      <c r="H2300" s="7" t="s">
        <v>74</v>
      </c>
      <c r="I2300" s="3">
        <v>2</v>
      </c>
      <c r="J2300" s="5">
        <v>36.159999999999997</v>
      </c>
      <c r="K2300" s="6">
        <v>0.1</v>
      </c>
      <c r="L2300" s="5">
        <v>13.79</v>
      </c>
      <c r="M2300" s="5">
        <f>I2300*J2300*(1-K2300)</f>
        <v>65.087999999999994</v>
      </c>
      <c r="N2300" s="5">
        <f>I2300*L2300</f>
        <v>27.58</v>
      </c>
      <c r="O2300" s="5">
        <f>M2300-N2300</f>
        <v>37.507999999999996</v>
      </c>
      <c r="P2300" s="2">
        <f>IFERROR(O2300/M2300,0)</f>
        <v>0.57626597836774829</v>
      </c>
      <c r="Q2300" s="4">
        <f>YEAR(SalesDataTable[[#This Row],[Order Date]])</f>
        <v>2026</v>
      </c>
      <c r="R2300" s="2" t="str">
        <f>"Q"&amp;ROUNDUP(MONTH(SalesDataTable[[#This Row],[Order Date]])/3,0)</f>
        <v>Q4</v>
      </c>
      <c r="S2300" s="3">
        <f>MONTH(SalesDataTable[[#This Row],[Order Date]])</f>
        <v>11</v>
      </c>
      <c r="T2300" s="2" t="str">
        <f>TEXT(SalesDataTable[[#This Row],[Order Date]],"mmm")</f>
        <v>Nov</v>
      </c>
    </row>
    <row r="2301" spans="1:20" ht="15.75" x14ac:dyDescent="0.25">
      <c r="A2301" s="9" t="s">
        <v>460</v>
      </c>
      <c r="B2301" s="8">
        <v>46334</v>
      </c>
      <c r="C2301" s="7" t="s">
        <v>5</v>
      </c>
      <c r="D2301" s="7" t="s">
        <v>69</v>
      </c>
      <c r="E2301" s="7" t="s">
        <v>3</v>
      </c>
      <c r="F2301" s="7" t="s">
        <v>23</v>
      </c>
      <c r="G2301" s="7" t="s">
        <v>29</v>
      </c>
      <c r="H2301" s="7" t="s">
        <v>28</v>
      </c>
      <c r="I2301" s="3">
        <v>2</v>
      </c>
      <c r="J2301" s="5">
        <v>35.49</v>
      </c>
      <c r="K2301" s="6">
        <v>0.1</v>
      </c>
      <c r="L2301" s="5">
        <v>13.78</v>
      </c>
      <c r="M2301" s="5">
        <f>I2301*J2301*(1-K2301)</f>
        <v>63.882000000000005</v>
      </c>
      <c r="N2301" s="5">
        <f>I2301*L2301</f>
        <v>27.56</v>
      </c>
      <c r="O2301" s="5">
        <f>M2301-N2301</f>
        <v>36.322000000000003</v>
      </c>
      <c r="P2301" s="2">
        <f>IFERROR(O2301/M2301,0)</f>
        <v>0.56857956857956859</v>
      </c>
      <c r="Q2301" s="4">
        <f>YEAR(SalesDataTable[[#This Row],[Order Date]])</f>
        <v>2026</v>
      </c>
      <c r="R2301" s="2" t="str">
        <f>"Q"&amp;ROUNDUP(MONTH(SalesDataTable[[#This Row],[Order Date]])/3,0)</f>
        <v>Q4</v>
      </c>
      <c r="S2301" s="3">
        <f>MONTH(SalesDataTable[[#This Row],[Order Date]])</f>
        <v>11</v>
      </c>
      <c r="T2301" s="2" t="str">
        <f>TEXT(SalesDataTable[[#This Row],[Order Date]],"mmm")</f>
        <v>Nov</v>
      </c>
    </row>
    <row r="2302" spans="1:20" ht="15.75" x14ac:dyDescent="0.25">
      <c r="A2302" s="9" t="s">
        <v>459</v>
      </c>
      <c r="B2302" s="8">
        <v>46334</v>
      </c>
      <c r="C2302" s="7" t="s">
        <v>42</v>
      </c>
      <c r="D2302" s="7" t="s">
        <v>119</v>
      </c>
      <c r="E2302" s="7" t="s">
        <v>3</v>
      </c>
      <c r="F2302" s="7" t="s">
        <v>2</v>
      </c>
      <c r="G2302" s="7" t="s">
        <v>22</v>
      </c>
      <c r="H2302" s="7" t="s">
        <v>21</v>
      </c>
      <c r="I2302" s="3">
        <v>1</v>
      </c>
      <c r="J2302" s="5">
        <v>69.760000000000005</v>
      </c>
      <c r="K2302" s="6">
        <v>0.15</v>
      </c>
      <c r="L2302" s="5">
        <v>32.39</v>
      </c>
      <c r="M2302" s="5">
        <f>I2302*J2302*(1-K2302)</f>
        <v>59.295999999999999</v>
      </c>
      <c r="N2302" s="5">
        <f>I2302*L2302</f>
        <v>32.39</v>
      </c>
      <c r="O2302" s="5">
        <f>M2302-N2302</f>
        <v>26.905999999999999</v>
      </c>
      <c r="P2302" s="2">
        <f>IFERROR(O2302/M2302,0)</f>
        <v>0.45375742039935241</v>
      </c>
      <c r="Q2302" s="4">
        <f>YEAR(SalesDataTable[[#This Row],[Order Date]])</f>
        <v>2026</v>
      </c>
      <c r="R2302" s="2" t="str">
        <f>"Q"&amp;ROUNDUP(MONTH(SalesDataTable[[#This Row],[Order Date]])/3,0)</f>
        <v>Q4</v>
      </c>
      <c r="S2302" s="3">
        <f>MONTH(SalesDataTable[[#This Row],[Order Date]])</f>
        <v>11</v>
      </c>
      <c r="T2302" s="2" t="str">
        <f>TEXT(SalesDataTable[[#This Row],[Order Date]],"mmm")</f>
        <v>Nov</v>
      </c>
    </row>
    <row r="2303" spans="1:20" ht="15.75" x14ac:dyDescent="0.25">
      <c r="A2303" s="9" t="s">
        <v>458</v>
      </c>
      <c r="B2303" s="8">
        <v>46334</v>
      </c>
      <c r="C2303" s="7" t="s">
        <v>9</v>
      </c>
      <c r="D2303" s="7" t="s">
        <v>8</v>
      </c>
      <c r="E2303" s="7" t="s">
        <v>13</v>
      </c>
      <c r="F2303" s="7" t="s">
        <v>12</v>
      </c>
      <c r="G2303" s="7" t="s">
        <v>26</v>
      </c>
      <c r="H2303" s="7" t="s">
        <v>65</v>
      </c>
      <c r="I2303" s="3">
        <v>6</v>
      </c>
      <c r="J2303" s="5">
        <v>81.37</v>
      </c>
      <c r="K2303" s="6">
        <v>0</v>
      </c>
      <c r="L2303" s="5">
        <v>39.5</v>
      </c>
      <c r="M2303" s="5">
        <f>I2303*J2303*(1-K2303)</f>
        <v>488.22</v>
      </c>
      <c r="N2303" s="5">
        <f>I2303*L2303</f>
        <v>237</v>
      </c>
      <c r="O2303" s="5">
        <f>M2303-N2303</f>
        <v>251.22000000000003</v>
      </c>
      <c r="P2303" s="2">
        <f>IFERROR(O2303/M2303,0)</f>
        <v>0.5145631067961165</v>
      </c>
      <c r="Q2303" s="4">
        <f>YEAR(SalesDataTable[[#This Row],[Order Date]])</f>
        <v>2026</v>
      </c>
      <c r="R2303" s="2" t="str">
        <f>"Q"&amp;ROUNDUP(MONTH(SalesDataTable[[#This Row],[Order Date]])/3,0)</f>
        <v>Q4</v>
      </c>
      <c r="S2303" s="3">
        <f>MONTH(SalesDataTable[[#This Row],[Order Date]])</f>
        <v>11</v>
      </c>
      <c r="T2303" s="2" t="str">
        <f>TEXT(SalesDataTable[[#This Row],[Order Date]],"mmm")</f>
        <v>Nov</v>
      </c>
    </row>
    <row r="2304" spans="1:20" ht="15.75" x14ac:dyDescent="0.25">
      <c r="A2304" s="9" t="s">
        <v>457</v>
      </c>
      <c r="B2304" s="8">
        <v>46334</v>
      </c>
      <c r="C2304" s="7" t="s">
        <v>9</v>
      </c>
      <c r="D2304" s="7" t="s">
        <v>8</v>
      </c>
      <c r="E2304" s="7" t="s">
        <v>60</v>
      </c>
      <c r="F2304" s="7" t="s">
        <v>23</v>
      </c>
      <c r="G2304" s="7" t="s">
        <v>1</v>
      </c>
      <c r="H2304" s="7" t="s">
        <v>11</v>
      </c>
      <c r="I2304" s="3">
        <v>5</v>
      </c>
      <c r="J2304" s="5">
        <v>82.82</v>
      </c>
      <c r="K2304" s="6">
        <v>0.15</v>
      </c>
      <c r="L2304" s="5">
        <v>43.8</v>
      </c>
      <c r="M2304" s="5">
        <f>I2304*J2304*(1-K2304)</f>
        <v>351.98499999999996</v>
      </c>
      <c r="N2304" s="5">
        <f>I2304*L2304</f>
        <v>219</v>
      </c>
      <c r="O2304" s="5">
        <f>M2304-N2304</f>
        <v>132.98499999999996</v>
      </c>
      <c r="P2304" s="2">
        <f>IFERROR(O2304/M2304,0)</f>
        <v>0.37781439549980816</v>
      </c>
      <c r="Q2304" s="4">
        <f>YEAR(SalesDataTable[[#This Row],[Order Date]])</f>
        <v>2026</v>
      </c>
      <c r="R2304" s="2" t="str">
        <f>"Q"&amp;ROUNDUP(MONTH(SalesDataTable[[#This Row],[Order Date]])/3,0)</f>
        <v>Q4</v>
      </c>
      <c r="S2304" s="3">
        <f>MONTH(SalesDataTable[[#This Row],[Order Date]])</f>
        <v>11</v>
      </c>
      <c r="T2304" s="2" t="str">
        <f>TEXT(SalesDataTable[[#This Row],[Order Date]],"mmm")</f>
        <v>Nov</v>
      </c>
    </row>
    <row r="2305" spans="1:20" ht="15.75" x14ac:dyDescent="0.25">
      <c r="A2305" s="9" t="s">
        <v>456</v>
      </c>
      <c r="B2305" s="8">
        <v>46334</v>
      </c>
      <c r="C2305" s="7" t="s">
        <v>15</v>
      </c>
      <c r="D2305" s="7" t="s">
        <v>19</v>
      </c>
      <c r="E2305" s="7" t="s">
        <v>60</v>
      </c>
      <c r="F2305" s="7" t="s">
        <v>12</v>
      </c>
      <c r="G2305" s="7" t="s">
        <v>1</v>
      </c>
      <c r="H2305" s="7" t="s">
        <v>0</v>
      </c>
      <c r="I2305" s="3">
        <v>15</v>
      </c>
      <c r="J2305" s="5">
        <v>51.05</v>
      </c>
      <c r="K2305" s="6">
        <v>0.1</v>
      </c>
      <c r="L2305" s="5">
        <v>21.95</v>
      </c>
      <c r="M2305" s="5">
        <f>I2305*J2305*(1-K2305)</f>
        <v>689.17500000000007</v>
      </c>
      <c r="N2305" s="5">
        <f>I2305*L2305</f>
        <v>329.25</v>
      </c>
      <c r="O2305" s="5">
        <f>M2305-N2305</f>
        <v>359.92500000000007</v>
      </c>
      <c r="P2305" s="2">
        <f>IFERROR(O2305/M2305,0)</f>
        <v>0.52225486995320491</v>
      </c>
      <c r="Q2305" s="4">
        <f>YEAR(SalesDataTable[[#This Row],[Order Date]])</f>
        <v>2026</v>
      </c>
      <c r="R2305" s="2" t="str">
        <f>"Q"&amp;ROUNDUP(MONTH(SalesDataTable[[#This Row],[Order Date]])/3,0)</f>
        <v>Q4</v>
      </c>
      <c r="S2305" s="3">
        <f>MONTH(SalesDataTable[[#This Row],[Order Date]])</f>
        <v>11</v>
      </c>
      <c r="T2305" s="2" t="str">
        <f>TEXT(SalesDataTable[[#This Row],[Order Date]],"mmm")</f>
        <v>Nov</v>
      </c>
    </row>
    <row r="2306" spans="1:20" ht="15.75" x14ac:dyDescent="0.25">
      <c r="A2306" s="9" t="s">
        <v>455</v>
      </c>
      <c r="B2306" s="8">
        <v>46334</v>
      </c>
      <c r="C2306" s="7" t="s">
        <v>42</v>
      </c>
      <c r="D2306" s="7" t="s">
        <v>41</v>
      </c>
      <c r="E2306" s="7" t="s">
        <v>3</v>
      </c>
      <c r="F2306" s="7" t="s">
        <v>23</v>
      </c>
      <c r="G2306" s="7" t="s">
        <v>1</v>
      </c>
      <c r="H2306" s="7" t="s">
        <v>7</v>
      </c>
      <c r="I2306" s="3">
        <v>3</v>
      </c>
      <c r="J2306" s="5">
        <v>101.68</v>
      </c>
      <c r="K2306" s="6">
        <v>0.1</v>
      </c>
      <c r="L2306" s="5">
        <v>51.9</v>
      </c>
      <c r="M2306" s="5">
        <f>I2306*J2306*(1-K2306)</f>
        <v>274.536</v>
      </c>
      <c r="N2306" s="5">
        <f>I2306*L2306</f>
        <v>155.69999999999999</v>
      </c>
      <c r="O2306" s="5">
        <f>M2306-N2306</f>
        <v>118.83600000000001</v>
      </c>
      <c r="P2306" s="2">
        <f>IFERROR(O2306/M2306,0)</f>
        <v>0.43286126409651199</v>
      </c>
      <c r="Q2306" s="4">
        <f>YEAR(SalesDataTable[[#This Row],[Order Date]])</f>
        <v>2026</v>
      </c>
      <c r="R2306" s="2" t="str">
        <f>"Q"&amp;ROUNDUP(MONTH(SalesDataTable[[#This Row],[Order Date]])/3,0)</f>
        <v>Q4</v>
      </c>
      <c r="S2306" s="3">
        <f>MONTH(SalesDataTable[[#This Row],[Order Date]])</f>
        <v>11</v>
      </c>
      <c r="T2306" s="2" t="str">
        <f>TEXT(SalesDataTable[[#This Row],[Order Date]],"mmm")</f>
        <v>Nov</v>
      </c>
    </row>
    <row r="2307" spans="1:20" ht="15.75" x14ac:dyDescent="0.25">
      <c r="A2307" s="9" t="s">
        <v>454</v>
      </c>
      <c r="B2307" s="8">
        <v>46334</v>
      </c>
      <c r="C2307" s="7" t="s">
        <v>15</v>
      </c>
      <c r="D2307" s="7" t="s">
        <v>19</v>
      </c>
      <c r="E2307" s="7" t="s">
        <v>60</v>
      </c>
      <c r="F2307" s="7" t="s">
        <v>12</v>
      </c>
      <c r="G2307" s="7" t="s">
        <v>26</v>
      </c>
      <c r="H2307" s="7" t="s">
        <v>65</v>
      </c>
      <c r="I2307" s="3">
        <v>6</v>
      </c>
      <c r="J2307" s="5">
        <v>80.83</v>
      </c>
      <c r="K2307" s="6">
        <v>0.15</v>
      </c>
      <c r="L2307" s="5">
        <v>39.32</v>
      </c>
      <c r="M2307" s="5">
        <f>I2307*J2307*(1-K2307)</f>
        <v>412.233</v>
      </c>
      <c r="N2307" s="5">
        <f>I2307*L2307</f>
        <v>235.92000000000002</v>
      </c>
      <c r="O2307" s="5">
        <f>M2307-N2307</f>
        <v>176.31299999999999</v>
      </c>
      <c r="P2307" s="2">
        <f>IFERROR(O2307/M2307,0)</f>
        <v>0.42770229457612563</v>
      </c>
      <c r="Q2307" s="4">
        <f>YEAR(SalesDataTable[[#This Row],[Order Date]])</f>
        <v>2026</v>
      </c>
      <c r="R2307" s="2" t="str">
        <f>"Q"&amp;ROUNDUP(MONTH(SalesDataTable[[#This Row],[Order Date]])/3,0)</f>
        <v>Q4</v>
      </c>
      <c r="S2307" s="3">
        <f>MONTH(SalesDataTable[[#This Row],[Order Date]])</f>
        <v>11</v>
      </c>
      <c r="T2307" s="2" t="str">
        <f>TEXT(SalesDataTable[[#This Row],[Order Date]],"mmm")</f>
        <v>Nov</v>
      </c>
    </row>
    <row r="2308" spans="1:20" ht="15.75" x14ac:dyDescent="0.25">
      <c r="A2308" s="9" t="s">
        <v>453</v>
      </c>
      <c r="B2308" s="8">
        <v>46334</v>
      </c>
      <c r="C2308" s="7" t="s">
        <v>9</v>
      </c>
      <c r="D2308" s="7" t="s">
        <v>8</v>
      </c>
      <c r="E2308" s="7" t="s">
        <v>3</v>
      </c>
      <c r="F2308" s="7" t="s">
        <v>2</v>
      </c>
      <c r="G2308" s="7" t="s">
        <v>26</v>
      </c>
      <c r="H2308" s="7" t="s">
        <v>50</v>
      </c>
      <c r="I2308" s="3">
        <v>6</v>
      </c>
      <c r="J2308" s="5">
        <v>123.67</v>
      </c>
      <c r="K2308" s="6">
        <v>0.15</v>
      </c>
      <c r="L2308" s="5">
        <v>60.55</v>
      </c>
      <c r="M2308" s="5">
        <f>I2308*J2308*(1-K2308)</f>
        <v>630.71699999999998</v>
      </c>
      <c r="N2308" s="5">
        <f>I2308*L2308</f>
        <v>363.29999999999995</v>
      </c>
      <c r="O2308" s="5">
        <f>M2308-N2308</f>
        <v>267.41700000000003</v>
      </c>
      <c r="P2308" s="2">
        <f>IFERROR(O2308/M2308,0)</f>
        <v>0.42398888883603902</v>
      </c>
      <c r="Q2308" s="4">
        <f>YEAR(SalesDataTable[[#This Row],[Order Date]])</f>
        <v>2026</v>
      </c>
      <c r="R2308" s="2" t="str">
        <f>"Q"&amp;ROUNDUP(MONTH(SalesDataTable[[#This Row],[Order Date]])/3,0)</f>
        <v>Q4</v>
      </c>
      <c r="S2308" s="3">
        <f>MONTH(SalesDataTable[[#This Row],[Order Date]])</f>
        <v>11</v>
      </c>
      <c r="T2308" s="2" t="str">
        <f>TEXT(SalesDataTable[[#This Row],[Order Date]],"mmm")</f>
        <v>Nov</v>
      </c>
    </row>
    <row r="2309" spans="1:20" ht="15.75" x14ac:dyDescent="0.25">
      <c r="A2309" s="9" t="s">
        <v>452</v>
      </c>
      <c r="B2309" s="8">
        <v>46334</v>
      </c>
      <c r="C2309" s="7" t="s">
        <v>42</v>
      </c>
      <c r="D2309" s="7" t="s">
        <v>41</v>
      </c>
      <c r="E2309" s="7" t="s">
        <v>3</v>
      </c>
      <c r="F2309" s="7" t="s">
        <v>2</v>
      </c>
      <c r="G2309" s="7" t="s">
        <v>22</v>
      </c>
      <c r="H2309" s="7" t="s">
        <v>44</v>
      </c>
      <c r="I2309" s="3">
        <v>2</v>
      </c>
      <c r="J2309" s="5">
        <v>93.16</v>
      </c>
      <c r="K2309" s="6">
        <v>0.1</v>
      </c>
      <c r="L2309" s="5">
        <v>44.19</v>
      </c>
      <c r="M2309" s="5">
        <f>I2309*J2309*(1-K2309)</f>
        <v>167.68799999999999</v>
      </c>
      <c r="N2309" s="5">
        <f>I2309*L2309</f>
        <v>88.38</v>
      </c>
      <c r="O2309" s="5">
        <f>M2309-N2309</f>
        <v>79.307999999999993</v>
      </c>
      <c r="P2309" s="2">
        <f>IFERROR(O2309/M2309,0)</f>
        <v>0.47294976384714471</v>
      </c>
      <c r="Q2309" s="4">
        <f>YEAR(SalesDataTable[[#This Row],[Order Date]])</f>
        <v>2026</v>
      </c>
      <c r="R2309" s="2" t="str">
        <f>"Q"&amp;ROUNDUP(MONTH(SalesDataTable[[#This Row],[Order Date]])/3,0)</f>
        <v>Q4</v>
      </c>
      <c r="S2309" s="3">
        <f>MONTH(SalesDataTable[[#This Row],[Order Date]])</f>
        <v>11</v>
      </c>
      <c r="T2309" s="2" t="str">
        <f>TEXT(SalesDataTable[[#This Row],[Order Date]],"mmm")</f>
        <v>Nov</v>
      </c>
    </row>
    <row r="2310" spans="1:20" ht="15.75" x14ac:dyDescent="0.25">
      <c r="A2310" s="9" t="s">
        <v>451</v>
      </c>
      <c r="B2310" s="8">
        <v>46334</v>
      </c>
      <c r="C2310" s="7" t="s">
        <v>5</v>
      </c>
      <c r="D2310" s="7" t="s">
        <v>66</v>
      </c>
      <c r="E2310" s="7" t="s">
        <v>18</v>
      </c>
      <c r="F2310" s="7" t="s">
        <v>2</v>
      </c>
      <c r="G2310" s="7" t="s">
        <v>1</v>
      </c>
      <c r="H2310" s="7" t="s">
        <v>11</v>
      </c>
      <c r="I2310" s="3">
        <v>1</v>
      </c>
      <c r="J2310" s="5">
        <v>83.79</v>
      </c>
      <c r="K2310" s="6">
        <v>0.1</v>
      </c>
      <c r="L2310" s="5">
        <v>42.8</v>
      </c>
      <c r="M2310" s="5">
        <f>I2310*J2310*(1-K2310)</f>
        <v>75.411000000000001</v>
      </c>
      <c r="N2310" s="5">
        <f>I2310*L2310</f>
        <v>42.8</v>
      </c>
      <c r="O2310" s="5">
        <f>M2310-N2310</f>
        <v>32.611000000000004</v>
      </c>
      <c r="P2310" s="2">
        <f>IFERROR(O2310/M2310,0)</f>
        <v>0.43244354271923197</v>
      </c>
      <c r="Q2310" s="4">
        <f>YEAR(SalesDataTable[[#This Row],[Order Date]])</f>
        <v>2026</v>
      </c>
      <c r="R2310" s="2" t="str">
        <f>"Q"&amp;ROUNDUP(MONTH(SalesDataTable[[#This Row],[Order Date]])/3,0)</f>
        <v>Q4</v>
      </c>
      <c r="S2310" s="3">
        <f>MONTH(SalesDataTable[[#This Row],[Order Date]])</f>
        <v>11</v>
      </c>
      <c r="T2310" s="2" t="str">
        <f>TEXT(SalesDataTable[[#This Row],[Order Date]],"mmm")</f>
        <v>Nov</v>
      </c>
    </row>
    <row r="2311" spans="1:20" ht="15.75" x14ac:dyDescent="0.25">
      <c r="A2311" s="9" t="s">
        <v>450</v>
      </c>
      <c r="B2311" s="8">
        <v>46334</v>
      </c>
      <c r="C2311" s="7" t="s">
        <v>5</v>
      </c>
      <c r="D2311" s="7" t="s">
        <v>76</v>
      </c>
      <c r="E2311" s="7" t="s">
        <v>3</v>
      </c>
      <c r="F2311" s="7" t="s">
        <v>2</v>
      </c>
      <c r="G2311" s="7" t="s">
        <v>34</v>
      </c>
      <c r="H2311" s="7" t="s">
        <v>121</v>
      </c>
      <c r="I2311" s="3">
        <v>1</v>
      </c>
      <c r="J2311" s="5">
        <v>120.98</v>
      </c>
      <c r="K2311" s="6">
        <v>0.1</v>
      </c>
      <c r="L2311" s="5">
        <v>70.59</v>
      </c>
      <c r="M2311" s="5">
        <f>I2311*J2311*(1-K2311)</f>
        <v>108.88200000000001</v>
      </c>
      <c r="N2311" s="5">
        <f>I2311*L2311</f>
        <v>70.59</v>
      </c>
      <c r="O2311" s="5">
        <f>M2311-N2311</f>
        <v>38.292000000000002</v>
      </c>
      <c r="P2311" s="2">
        <f>IFERROR(O2311/M2311,0)</f>
        <v>0.35168347385242738</v>
      </c>
      <c r="Q2311" s="4">
        <f>YEAR(SalesDataTable[[#This Row],[Order Date]])</f>
        <v>2026</v>
      </c>
      <c r="R2311" s="2" t="str">
        <f>"Q"&amp;ROUNDUP(MONTH(SalesDataTable[[#This Row],[Order Date]])/3,0)</f>
        <v>Q4</v>
      </c>
      <c r="S2311" s="3">
        <f>MONTH(SalesDataTable[[#This Row],[Order Date]])</f>
        <v>11</v>
      </c>
      <c r="T2311" s="2" t="str">
        <f>TEXT(SalesDataTable[[#This Row],[Order Date]],"mmm")</f>
        <v>Nov</v>
      </c>
    </row>
    <row r="2312" spans="1:20" ht="15.75" x14ac:dyDescent="0.25">
      <c r="A2312" s="9" t="s">
        <v>449</v>
      </c>
      <c r="B2312" s="8">
        <v>46335</v>
      </c>
      <c r="C2312" s="7" t="s">
        <v>15</v>
      </c>
      <c r="D2312" s="7" t="s">
        <v>19</v>
      </c>
      <c r="E2312" s="7" t="s">
        <v>13</v>
      </c>
      <c r="F2312" s="7" t="s">
        <v>23</v>
      </c>
      <c r="G2312" s="7" t="s">
        <v>22</v>
      </c>
      <c r="H2312" s="7" t="s">
        <v>92</v>
      </c>
      <c r="I2312" s="3">
        <v>1</v>
      </c>
      <c r="J2312" s="5">
        <v>152.05000000000001</v>
      </c>
      <c r="K2312" s="6">
        <v>0.15</v>
      </c>
      <c r="L2312" s="5">
        <v>80.56</v>
      </c>
      <c r="M2312" s="5">
        <f>I2312*J2312*(1-K2312)</f>
        <v>129.24250000000001</v>
      </c>
      <c r="N2312" s="5">
        <f>I2312*L2312</f>
        <v>80.56</v>
      </c>
      <c r="O2312" s="5">
        <f>M2312-N2312</f>
        <v>48.682500000000005</v>
      </c>
      <c r="P2312" s="2">
        <f>IFERROR(O2312/M2312,0)</f>
        <v>0.37667562914675901</v>
      </c>
      <c r="Q2312" s="4">
        <f>YEAR(SalesDataTable[[#This Row],[Order Date]])</f>
        <v>2026</v>
      </c>
      <c r="R2312" s="2" t="str">
        <f>"Q"&amp;ROUNDUP(MONTH(SalesDataTable[[#This Row],[Order Date]])/3,0)</f>
        <v>Q4</v>
      </c>
      <c r="S2312" s="3">
        <f>MONTH(SalesDataTable[[#This Row],[Order Date]])</f>
        <v>11</v>
      </c>
      <c r="T2312" s="2" t="str">
        <f>TEXT(SalesDataTable[[#This Row],[Order Date]],"mmm")</f>
        <v>Nov</v>
      </c>
    </row>
    <row r="2313" spans="1:20" ht="15.75" x14ac:dyDescent="0.25">
      <c r="A2313" s="9" t="s">
        <v>448</v>
      </c>
      <c r="B2313" s="8">
        <v>46335</v>
      </c>
      <c r="C2313" s="7" t="s">
        <v>42</v>
      </c>
      <c r="D2313" s="7" t="s">
        <v>119</v>
      </c>
      <c r="E2313" s="7" t="s">
        <v>13</v>
      </c>
      <c r="F2313" s="7" t="s">
        <v>2</v>
      </c>
      <c r="G2313" s="7" t="s">
        <v>29</v>
      </c>
      <c r="H2313" s="7" t="s">
        <v>28</v>
      </c>
      <c r="I2313" s="3">
        <v>3</v>
      </c>
      <c r="J2313" s="5">
        <v>36.14</v>
      </c>
      <c r="K2313" s="6">
        <v>0.1</v>
      </c>
      <c r="L2313" s="5">
        <v>13.23</v>
      </c>
      <c r="M2313" s="5">
        <f>I2313*J2313*(1-K2313)</f>
        <v>97.578000000000003</v>
      </c>
      <c r="N2313" s="5">
        <f>I2313*L2313</f>
        <v>39.69</v>
      </c>
      <c r="O2313" s="5">
        <f>M2313-N2313</f>
        <v>57.888000000000005</v>
      </c>
      <c r="P2313" s="2">
        <f>IFERROR(O2313/M2313,0)</f>
        <v>0.59324847814056447</v>
      </c>
      <c r="Q2313" s="4">
        <f>YEAR(SalesDataTable[[#This Row],[Order Date]])</f>
        <v>2026</v>
      </c>
      <c r="R2313" s="2" t="str">
        <f>"Q"&amp;ROUNDUP(MONTH(SalesDataTable[[#This Row],[Order Date]])/3,0)</f>
        <v>Q4</v>
      </c>
      <c r="S2313" s="3">
        <f>MONTH(SalesDataTable[[#This Row],[Order Date]])</f>
        <v>11</v>
      </c>
      <c r="T2313" s="2" t="str">
        <f>TEXT(SalesDataTable[[#This Row],[Order Date]],"mmm")</f>
        <v>Nov</v>
      </c>
    </row>
    <row r="2314" spans="1:20" ht="15.75" x14ac:dyDescent="0.25">
      <c r="A2314" s="9" t="s">
        <v>447</v>
      </c>
      <c r="B2314" s="8">
        <v>46335</v>
      </c>
      <c r="C2314" s="7" t="s">
        <v>15</v>
      </c>
      <c r="D2314" s="7" t="s">
        <v>19</v>
      </c>
      <c r="E2314" s="7" t="s">
        <v>60</v>
      </c>
      <c r="F2314" s="7" t="s">
        <v>12</v>
      </c>
      <c r="G2314" s="7" t="s">
        <v>22</v>
      </c>
      <c r="H2314" s="7" t="s">
        <v>44</v>
      </c>
      <c r="I2314" s="3">
        <v>12</v>
      </c>
      <c r="J2314" s="5">
        <v>90.99</v>
      </c>
      <c r="K2314" s="6">
        <v>0.2</v>
      </c>
      <c r="L2314" s="5">
        <v>45.51</v>
      </c>
      <c r="M2314" s="5">
        <f>I2314*J2314*(1-K2314)</f>
        <v>873.50399999999991</v>
      </c>
      <c r="N2314" s="5">
        <f>I2314*L2314</f>
        <v>546.12</v>
      </c>
      <c r="O2314" s="5">
        <f>M2314-N2314</f>
        <v>327.3839999999999</v>
      </c>
      <c r="P2314" s="2">
        <f>IFERROR(O2314/M2314,0)</f>
        <v>0.37479393339927458</v>
      </c>
      <c r="Q2314" s="4">
        <f>YEAR(SalesDataTable[[#This Row],[Order Date]])</f>
        <v>2026</v>
      </c>
      <c r="R2314" s="2" t="str">
        <f>"Q"&amp;ROUNDUP(MONTH(SalesDataTable[[#This Row],[Order Date]])/3,0)</f>
        <v>Q4</v>
      </c>
      <c r="S2314" s="3">
        <f>MONTH(SalesDataTable[[#This Row],[Order Date]])</f>
        <v>11</v>
      </c>
      <c r="T2314" s="2" t="str">
        <f>TEXT(SalesDataTable[[#This Row],[Order Date]],"mmm")</f>
        <v>Nov</v>
      </c>
    </row>
    <row r="2315" spans="1:20" ht="15.75" x14ac:dyDescent="0.25">
      <c r="A2315" s="9" t="s">
        <v>446</v>
      </c>
      <c r="B2315" s="8">
        <v>46335</v>
      </c>
      <c r="C2315" s="7" t="s">
        <v>15</v>
      </c>
      <c r="D2315" s="7" t="s">
        <v>19</v>
      </c>
      <c r="E2315" s="7" t="s">
        <v>18</v>
      </c>
      <c r="F2315" s="7" t="s">
        <v>12</v>
      </c>
      <c r="G2315" s="7" t="s">
        <v>1</v>
      </c>
      <c r="H2315" s="7" t="s">
        <v>0</v>
      </c>
      <c r="I2315" s="3">
        <v>1</v>
      </c>
      <c r="J2315" s="5">
        <v>50.55</v>
      </c>
      <c r="K2315" s="6">
        <v>0.05</v>
      </c>
      <c r="L2315" s="5">
        <v>22.09</v>
      </c>
      <c r="M2315" s="5">
        <f>I2315*J2315*(1-K2315)</f>
        <v>48.022499999999994</v>
      </c>
      <c r="N2315" s="5">
        <f>I2315*L2315</f>
        <v>22.09</v>
      </c>
      <c r="O2315" s="5">
        <f>M2315-N2315</f>
        <v>25.932499999999994</v>
      </c>
      <c r="P2315" s="2">
        <f>IFERROR(O2315/M2315,0)</f>
        <v>0.54000728825029931</v>
      </c>
      <c r="Q2315" s="4">
        <f>YEAR(SalesDataTable[[#This Row],[Order Date]])</f>
        <v>2026</v>
      </c>
      <c r="R2315" s="2" t="str">
        <f>"Q"&amp;ROUNDUP(MONTH(SalesDataTable[[#This Row],[Order Date]])/3,0)</f>
        <v>Q4</v>
      </c>
      <c r="S2315" s="3">
        <f>MONTH(SalesDataTable[[#This Row],[Order Date]])</f>
        <v>11</v>
      </c>
      <c r="T2315" s="2" t="str">
        <f>TEXT(SalesDataTable[[#This Row],[Order Date]],"mmm")</f>
        <v>Nov</v>
      </c>
    </row>
    <row r="2316" spans="1:20" ht="15.75" x14ac:dyDescent="0.25">
      <c r="A2316" s="9" t="s">
        <v>445</v>
      </c>
      <c r="B2316" s="8">
        <v>46335</v>
      </c>
      <c r="C2316" s="7" t="s">
        <v>42</v>
      </c>
      <c r="D2316" s="7" t="s">
        <v>95</v>
      </c>
      <c r="E2316" s="7" t="s">
        <v>13</v>
      </c>
      <c r="F2316" s="7" t="s">
        <v>2</v>
      </c>
      <c r="G2316" s="7" t="s">
        <v>34</v>
      </c>
      <c r="H2316" s="7" t="s">
        <v>33</v>
      </c>
      <c r="I2316" s="3">
        <v>1</v>
      </c>
      <c r="J2316" s="5">
        <v>51.65</v>
      </c>
      <c r="K2316" s="6">
        <v>0.15</v>
      </c>
      <c r="L2316" s="5">
        <v>21.86</v>
      </c>
      <c r="M2316" s="5">
        <f>I2316*J2316*(1-K2316)</f>
        <v>43.902499999999996</v>
      </c>
      <c r="N2316" s="5">
        <f>I2316*L2316</f>
        <v>21.86</v>
      </c>
      <c r="O2316" s="5">
        <f>M2316-N2316</f>
        <v>22.042499999999997</v>
      </c>
      <c r="P2316" s="2">
        <f>IFERROR(O2316/M2316,0)</f>
        <v>0.50207846933545919</v>
      </c>
      <c r="Q2316" s="4">
        <f>YEAR(SalesDataTable[[#This Row],[Order Date]])</f>
        <v>2026</v>
      </c>
      <c r="R2316" s="2" t="str">
        <f>"Q"&amp;ROUNDUP(MONTH(SalesDataTable[[#This Row],[Order Date]])/3,0)</f>
        <v>Q4</v>
      </c>
      <c r="S2316" s="3">
        <f>MONTH(SalesDataTable[[#This Row],[Order Date]])</f>
        <v>11</v>
      </c>
      <c r="T2316" s="2" t="str">
        <f>TEXT(SalesDataTable[[#This Row],[Order Date]],"mmm")</f>
        <v>Nov</v>
      </c>
    </row>
    <row r="2317" spans="1:20" ht="15.75" x14ac:dyDescent="0.25">
      <c r="A2317" s="9" t="s">
        <v>444</v>
      </c>
      <c r="B2317" s="8">
        <v>46335</v>
      </c>
      <c r="C2317" s="7" t="s">
        <v>9</v>
      </c>
      <c r="D2317" s="7" t="s">
        <v>8</v>
      </c>
      <c r="E2317" s="7" t="s">
        <v>3</v>
      </c>
      <c r="F2317" s="7" t="s">
        <v>2</v>
      </c>
      <c r="G2317" s="7" t="s">
        <v>1</v>
      </c>
      <c r="H2317" s="7" t="s">
        <v>11</v>
      </c>
      <c r="I2317" s="3">
        <v>5</v>
      </c>
      <c r="J2317" s="5">
        <v>82.96</v>
      </c>
      <c r="K2317" s="6">
        <v>0</v>
      </c>
      <c r="L2317" s="5">
        <v>43.55</v>
      </c>
      <c r="M2317" s="5">
        <f>I2317*J2317*(1-K2317)</f>
        <v>414.79999999999995</v>
      </c>
      <c r="N2317" s="5">
        <f>I2317*L2317</f>
        <v>217.75</v>
      </c>
      <c r="O2317" s="5">
        <f>M2317-N2317</f>
        <v>197.04999999999995</v>
      </c>
      <c r="P2317" s="2">
        <f>IFERROR(O2317/M2317,0)</f>
        <v>0.47504821600771452</v>
      </c>
      <c r="Q2317" s="4">
        <f>YEAR(SalesDataTable[[#This Row],[Order Date]])</f>
        <v>2026</v>
      </c>
      <c r="R2317" s="2" t="str">
        <f>"Q"&amp;ROUNDUP(MONTH(SalesDataTable[[#This Row],[Order Date]])/3,0)</f>
        <v>Q4</v>
      </c>
      <c r="S2317" s="3">
        <f>MONTH(SalesDataTable[[#This Row],[Order Date]])</f>
        <v>11</v>
      </c>
      <c r="T2317" s="2" t="str">
        <f>TEXT(SalesDataTable[[#This Row],[Order Date]],"mmm")</f>
        <v>Nov</v>
      </c>
    </row>
    <row r="2318" spans="1:20" ht="15.75" x14ac:dyDescent="0.25">
      <c r="A2318" s="9" t="s">
        <v>443</v>
      </c>
      <c r="B2318" s="8">
        <v>46335</v>
      </c>
      <c r="C2318" s="7" t="s">
        <v>15</v>
      </c>
      <c r="D2318" s="7" t="s">
        <v>51</v>
      </c>
      <c r="E2318" s="7" t="s">
        <v>18</v>
      </c>
      <c r="F2318" s="7" t="s">
        <v>12</v>
      </c>
      <c r="G2318" s="7" t="s">
        <v>22</v>
      </c>
      <c r="H2318" s="7" t="s">
        <v>21</v>
      </c>
      <c r="I2318" s="3">
        <v>1</v>
      </c>
      <c r="J2318" s="5">
        <v>70.3</v>
      </c>
      <c r="K2318" s="6">
        <v>0.05</v>
      </c>
      <c r="L2318" s="5">
        <v>33.31</v>
      </c>
      <c r="M2318" s="5">
        <f>I2318*J2318*(1-K2318)</f>
        <v>66.784999999999997</v>
      </c>
      <c r="N2318" s="5">
        <f>I2318*L2318</f>
        <v>33.31</v>
      </c>
      <c r="O2318" s="5">
        <f>M2318-N2318</f>
        <v>33.474999999999994</v>
      </c>
      <c r="P2318" s="2">
        <f>IFERROR(O2318/M2318,0)</f>
        <v>0.50123530732949007</v>
      </c>
      <c r="Q2318" s="4">
        <f>YEAR(SalesDataTable[[#This Row],[Order Date]])</f>
        <v>2026</v>
      </c>
      <c r="R2318" s="2" t="str">
        <f>"Q"&amp;ROUNDUP(MONTH(SalesDataTable[[#This Row],[Order Date]])/3,0)</f>
        <v>Q4</v>
      </c>
      <c r="S2318" s="3">
        <f>MONTH(SalesDataTable[[#This Row],[Order Date]])</f>
        <v>11</v>
      </c>
      <c r="T2318" s="2" t="str">
        <f>TEXT(SalesDataTable[[#This Row],[Order Date]],"mmm")</f>
        <v>Nov</v>
      </c>
    </row>
    <row r="2319" spans="1:20" ht="15.75" x14ac:dyDescent="0.25">
      <c r="A2319" s="9" t="s">
        <v>442</v>
      </c>
      <c r="B2319" s="8">
        <v>46335</v>
      </c>
      <c r="C2319" s="7" t="s">
        <v>5</v>
      </c>
      <c r="D2319" s="7" t="s">
        <v>66</v>
      </c>
      <c r="E2319" s="7" t="s">
        <v>13</v>
      </c>
      <c r="F2319" s="7" t="s">
        <v>23</v>
      </c>
      <c r="G2319" s="7" t="s">
        <v>29</v>
      </c>
      <c r="H2319" s="7" t="s">
        <v>39</v>
      </c>
      <c r="I2319" s="3">
        <v>2</v>
      </c>
      <c r="J2319" s="5">
        <v>47.12</v>
      </c>
      <c r="K2319" s="6">
        <v>0.15</v>
      </c>
      <c r="L2319" s="5">
        <v>18.64</v>
      </c>
      <c r="M2319" s="5">
        <f>I2319*J2319*(1-K2319)</f>
        <v>80.103999999999999</v>
      </c>
      <c r="N2319" s="5">
        <f>I2319*L2319</f>
        <v>37.28</v>
      </c>
      <c r="O2319" s="5">
        <f>M2319-N2319</f>
        <v>42.823999999999998</v>
      </c>
      <c r="P2319" s="2">
        <f>IFERROR(O2319/M2319,0)</f>
        <v>0.5346050134824728</v>
      </c>
      <c r="Q2319" s="4">
        <f>YEAR(SalesDataTable[[#This Row],[Order Date]])</f>
        <v>2026</v>
      </c>
      <c r="R2319" s="2" t="str">
        <f>"Q"&amp;ROUNDUP(MONTH(SalesDataTable[[#This Row],[Order Date]])/3,0)</f>
        <v>Q4</v>
      </c>
      <c r="S2319" s="3">
        <f>MONTH(SalesDataTable[[#This Row],[Order Date]])</f>
        <v>11</v>
      </c>
      <c r="T2319" s="2" t="str">
        <f>TEXT(SalesDataTable[[#This Row],[Order Date]],"mmm")</f>
        <v>Nov</v>
      </c>
    </row>
    <row r="2320" spans="1:20" ht="15.75" x14ac:dyDescent="0.25">
      <c r="A2320" s="9" t="s">
        <v>441</v>
      </c>
      <c r="B2320" s="8">
        <v>46335</v>
      </c>
      <c r="C2320" s="7" t="s">
        <v>42</v>
      </c>
      <c r="D2320" s="7" t="s">
        <v>41</v>
      </c>
      <c r="E2320" s="7" t="s">
        <v>18</v>
      </c>
      <c r="F2320" s="7" t="s">
        <v>2</v>
      </c>
      <c r="G2320" s="7" t="s">
        <v>34</v>
      </c>
      <c r="H2320" s="7" t="s">
        <v>83</v>
      </c>
      <c r="I2320" s="3">
        <v>4</v>
      </c>
      <c r="J2320" s="5">
        <v>39.82</v>
      </c>
      <c r="K2320" s="6">
        <v>0.2</v>
      </c>
      <c r="L2320" s="5">
        <v>14.98</v>
      </c>
      <c r="M2320" s="5">
        <f>I2320*J2320*(1-K2320)</f>
        <v>127.42400000000001</v>
      </c>
      <c r="N2320" s="5">
        <f>I2320*L2320</f>
        <v>59.92</v>
      </c>
      <c r="O2320" s="5">
        <f>M2320-N2320</f>
        <v>67.504000000000005</v>
      </c>
      <c r="P2320" s="2">
        <f>IFERROR(O2320/M2320,0)</f>
        <v>0.52975891511803119</v>
      </c>
      <c r="Q2320" s="4">
        <f>YEAR(SalesDataTable[[#This Row],[Order Date]])</f>
        <v>2026</v>
      </c>
      <c r="R2320" s="2" t="str">
        <f>"Q"&amp;ROUNDUP(MONTH(SalesDataTable[[#This Row],[Order Date]])/3,0)</f>
        <v>Q4</v>
      </c>
      <c r="S2320" s="3">
        <f>MONTH(SalesDataTable[[#This Row],[Order Date]])</f>
        <v>11</v>
      </c>
      <c r="T2320" s="2" t="str">
        <f>TEXT(SalesDataTable[[#This Row],[Order Date]],"mmm")</f>
        <v>Nov</v>
      </c>
    </row>
    <row r="2321" spans="1:20" ht="15.75" x14ac:dyDescent="0.25">
      <c r="A2321" s="9" t="s">
        <v>440</v>
      </c>
      <c r="B2321" s="8">
        <v>46335</v>
      </c>
      <c r="C2321" s="7" t="s">
        <v>9</v>
      </c>
      <c r="D2321" s="7" t="s">
        <v>47</v>
      </c>
      <c r="E2321" s="7" t="s">
        <v>3</v>
      </c>
      <c r="F2321" s="7" t="s">
        <v>23</v>
      </c>
      <c r="G2321" s="7" t="s">
        <v>22</v>
      </c>
      <c r="H2321" s="7" t="s">
        <v>92</v>
      </c>
      <c r="I2321" s="3">
        <v>4</v>
      </c>
      <c r="J2321" s="5">
        <v>154.27000000000001</v>
      </c>
      <c r="K2321" s="6">
        <v>0.05</v>
      </c>
      <c r="L2321" s="5">
        <v>78.36</v>
      </c>
      <c r="M2321" s="5">
        <f>I2321*J2321*(1-K2321)</f>
        <v>586.226</v>
      </c>
      <c r="N2321" s="5">
        <f>I2321*L2321</f>
        <v>313.44</v>
      </c>
      <c r="O2321" s="5">
        <f>M2321-N2321</f>
        <v>272.786</v>
      </c>
      <c r="P2321" s="2">
        <f>IFERROR(O2321/M2321,0)</f>
        <v>0.46532565938733528</v>
      </c>
      <c r="Q2321" s="4">
        <f>YEAR(SalesDataTable[[#This Row],[Order Date]])</f>
        <v>2026</v>
      </c>
      <c r="R2321" s="2" t="str">
        <f>"Q"&amp;ROUNDUP(MONTH(SalesDataTable[[#This Row],[Order Date]])/3,0)</f>
        <v>Q4</v>
      </c>
      <c r="S2321" s="3">
        <f>MONTH(SalesDataTable[[#This Row],[Order Date]])</f>
        <v>11</v>
      </c>
      <c r="T2321" s="2" t="str">
        <f>TEXT(SalesDataTable[[#This Row],[Order Date]],"mmm")</f>
        <v>Nov</v>
      </c>
    </row>
    <row r="2322" spans="1:20" ht="15.75" x14ac:dyDescent="0.25">
      <c r="A2322" s="9" t="s">
        <v>439</v>
      </c>
      <c r="B2322" s="8">
        <v>46335</v>
      </c>
      <c r="C2322" s="7" t="s">
        <v>42</v>
      </c>
      <c r="D2322" s="7" t="s">
        <v>95</v>
      </c>
      <c r="E2322" s="7" t="s">
        <v>3</v>
      </c>
      <c r="F2322" s="7" t="s">
        <v>2</v>
      </c>
      <c r="G2322" s="7" t="s">
        <v>22</v>
      </c>
      <c r="H2322" s="7" t="s">
        <v>37</v>
      </c>
      <c r="I2322" s="3">
        <v>1</v>
      </c>
      <c r="J2322" s="5">
        <v>143.02000000000001</v>
      </c>
      <c r="K2322" s="6">
        <v>0.1</v>
      </c>
      <c r="L2322" s="5">
        <v>79.25</v>
      </c>
      <c r="M2322" s="5">
        <f>I2322*J2322*(1-K2322)</f>
        <v>128.71800000000002</v>
      </c>
      <c r="N2322" s="5">
        <f>I2322*L2322</f>
        <v>79.25</v>
      </c>
      <c r="O2322" s="5">
        <f>M2322-N2322</f>
        <v>49.468000000000018</v>
      </c>
      <c r="P2322" s="2">
        <f>IFERROR(O2322/M2322,0)</f>
        <v>0.3843129942976119</v>
      </c>
      <c r="Q2322" s="4">
        <f>YEAR(SalesDataTable[[#This Row],[Order Date]])</f>
        <v>2026</v>
      </c>
      <c r="R2322" s="2" t="str">
        <f>"Q"&amp;ROUNDUP(MONTH(SalesDataTable[[#This Row],[Order Date]])/3,0)</f>
        <v>Q4</v>
      </c>
      <c r="S2322" s="3">
        <f>MONTH(SalesDataTable[[#This Row],[Order Date]])</f>
        <v>11</v>
      </c>
      <c r="T2322" s="2" t="str">
        <f>TEXT(SalesDataTable[[#This Row],[Order Date]],"mmm")</f>
        <v>Nov</v>
      </c>
    </row>
    <row r="2323" spans="1:20" ht="15.75" x14ac:dyDescent="0.25">
      <c r="A2323" s="9" t="s">
        <v>438</v>
      </c>
      <c r="B2323" s="8">
        <v>46335</v>
      </c>
      <c r="C2323" s="7" t="s">
        <v>5</v>
      </c>
      <c r="D2323" s="7" t="s">
        <v>4</v>
      </c>
      <c r="E2323" s="7" t="s">
        <v>13</v>
      </c>
      <c r="F2323" s="7" t="s">
        <v>23</v>
      </c>
      <c r="G2323" s="7" t="s">
        <v>34</v>
      </c>
      <c r="H2323" s="7" t="s">
        <v>74</v>
      </c>
      <c r="I2323" s="3">
        <v>1</v>
      </c>
      <c r="J2323" s="5">
        <v>35.36</v>
      </c>
      <c r="K2323" s="6">
        <v>0</v>
      </c>
      <c r="L2323" s="5">
        <v>13.74</v>
      </c>
      <c r="M2323" s="5">
        <f>I2323*J2323*(1-K2323)</f>
        <v>35.36</v>
      </c>
      <c r="N2323" s="5">
        <f>I2323*L2323</f>
        <v>13.74</v>
      </c>
      <c r="O2323" s="5">
        <f>M2323-N2323</f>
        <v>21.619999999999997</v>
      </c>
      <c r="P2323" s="2">
        <f>IFERROR(O2323/M2323,0)</f>
        <v>0.61142533936651577</v>
      </c>
      <c r="Q2323" s="4">
        <f>YEAR(SalesDataTable[[#This Row],[Order Date]])</f>
        <v>2026</v>
      </c>
      <c r="R2323" s="2" t="str">
        <f>"Q"&amp;ROUNDUP(MONTH(SalesDataTable[[#This Row],[Order Date]])/3,0)</f>
        <v>Q4</v>
      </c>
      <c r="S2323" s="3">
        <f>MONTH(SalesDataTable[[#This Row],[Order Date]])</f>
        <v>11</v>
      </c>
      <c r="T2323" s="2" t="str">
        <f>TEXT(SalesDataTable[[#This Row],[Order Date]],"mmm")</f>
        <v>Nov</v>
      </c>
    </row>
    <row r="2324" spans="1:20" ht="15.75" x14ac:dyDescent="0.25">
      <c r="A2324" s="9" t="s">
        <v>437</v>
      </c>
      <c r="B2324" s="8">
        <v>46335</v>
      </c>
      <c r="C2324" s="7" t="s">
        <v>9</v>
      </c>
      <c r="D2324" s="7" t="s">
        <v>30</v>
      </c>
      <c r="E2324" s="7" t="s">
        <v>3</v>
      </c>
      <c r="F2324" s="7" t="s">
        <v>23</v>
      </c>
      <c r="G2324" s="7" t="s">
        <v>22</v>
      </c>
      <c r="H2324" s="7" t="s">
        <v>92</v>
      </c>
      <c r="I2324" s="3">
        <v>1</v>
      </c>
      <c r="J2324" s="5">
        <v>156.82</v>
      </c>
      <c r="K2324" s="6">
        <v>0.1</v>
      </c>
      <c r="L2324" s="5">
        <v>77.12</v>
      </c>
      <c r="M2324" s="5">
        <f>I2324*J2324*(1-K2324)</f>
        <v>141.13800000000001</v>
      </c>
      <c r="N2324" s="5">
        <f>I2324*L2324</f>
        <v>77.12</v>
      </c>
      <c r="O2324" s="5">
        <f>M2324-N2324</f>
        <v>64.018000000000001</v>
      </c>
      <c r="P2324" s="2">
        <f>IFERROR(O2324/M2324,0)</f>
        <v>0.45358443509189589</v>
      </c>
      <c r="Q2324" s="4">
        <f>YEAR(SalesDataTable[[#This Row],[Order Date]])</f>
        <v>2026</v>
      </c>
      <c r="R2324" s="2" t="str">
        <f>"Q"&amp;ROUNDUP(MONTH(SalesDataTable[[#This Row],[Order Date]])/3,0)</f>
        <v>Q4</v>
      </c>
      <c r="S2324" s="3">
        <f>MONTH(SalesDataTable[[#This Row],[Order Date]])</f>
        <v>11</v>
      </c>
      <c r="T2324" s="2" t="str">
        <f>TEXT(SalesDataTable[[#This Row],[Order Date]],"mmm")</f>
        <v>Nov</v>
      </c>
    </row>
    <row r="2325" spans="1:20" ht="15.75" x14ac:dyDescent="0.25">
      <c r="A2325" s="9" t="s">
        <v>436</v>
      </c>
      <c r="B2325" s="8">
        <v>46335</v>
      </c>
      <c r="C2325" s="7" t="s">
        <v>5</v>
      </c>
      <c r="D2325" s="7" t="s">
        <v>76</v>
      </c>
      <c r="E2325" s="7" t="s">
        <v>60</v>
      </c>
      <c r="F2325" s="7" t="s">
        <v>12</v>
      </c>
      <c r="G2325" s="7" t="s">
        <v>34</v>
      </c>
      <c r="H2325" s="7" t="s">
        <v>83</v>
      </c>
      <c r="I2325" s="3">
        <v>10</v>
      </c>
      <c r="J2325" s="5">
        <v>40.98</v>
      </c>
      <c r="K2325" s="6">
        <v>0.1</v>
      </c>
      <c r="L2325" s="5">
        <v>14.6</v>
      </c>
      <c r="M2325" s="5">
        <f>I2325*J2325*(1-K2325)</f>
        <v>368.82</v>
      </c>
      <c r="N2325" s="5">
        <f>I2325*L2325</f>
        <v>146</v>
      </c>
      <c r="O2325" s="5">
        <f>M2325-N2325</f>
        <v>222.82</v>
      </c>
      <c r="P2325" s="2">
        <f>IFERROR(O2325/M2325,0)</f>
        <v>0.60414294235670518</v>
      </c>
      <c r="Q2325" s="4">
        <f>YEAR(SalesDataTable[[#This Row],[Order Date]])</f>
        <v>2026</v>
      </c>
      <c r="R2325" s="2" t="str">
        <f>"Q"&amp;ROUNDUP(MONTH(SalesDataTable[[#This Row],[Order Date]])/3,0)</f>
        <v>Q4</v>
      </c>
      <c r="S2325" s="3">
        <f>MONTH(SalesDataTable[[#This Row],[Order Date]])</f>
        <v>11</v>
      </c>
      <c r="T2325" s="2" t="str">
        <f>TEXT(SalesDataTable[[#This Row],[Order Date]],"mmm")</f>
        <v>Nov</v>
      </c>
    </row>
    <row r="2326" spans="1:20" ht="15.75" x14ac:dyDescent="0.25">
      <c r="A2326" s="9" t="s">
        <v>435</v>
      </c>
      <c r="B2326" s="8">
        <v>46335</v>
      </c>
      <c r="C2326" s="7" t="s">
        <v>15</v>
      </c>
      <c r="D2326" s="7" t="s">
        <v>61</v>
      </c>
      <c r="E2326" s="7" t="s">
        <v>13</v>
      </c>
      <c r="F2326" s="7" t="s">
        <v>2</v>
      </c>
      <c r="G2326" s="7" t="s">
        <v>22</v>
      </c>
      <c r="H2326" s="7" t="s">
        <v>37</v>
      </c>
      <c r="I2326" s="3">
        <v>3</v>
      </c>
      <c r="J2326" s="5">
        <v>144.22999999999999</v>
      </c>
      <c r="K2326" s="6">
        <v>0</v>
      </c>
      <c r="L2326" s="5">
        <v>80.959999999999994</v>
      </c>
      <c r="M2326" s="5">
        <f>I2326*J2326*(1-K2326)</f>
        <v>432.68999999999994</v>
      </c>
      <c r="N2326" s="5">
        <f>I2326*L2326</f>
        <v>242.88</v>
      </c>
      <c r="O2326" s="5">
        <f>M2326-N2326</f>
        <v>189.80999999999995</v>
      </c>
      <c r="P2326" s="2">
        <f>IFERROR(O2326/M2326,0)</f>
        <v>0.43867433959647778</v>
      </c>
      <c r="Q2326" s="4">
        <f>YEAR(SalesDataTable[[#This Row],[Order Date]])</f>
        <v>2026</v>
      </c>
      <c r="R2326" s="2" t="str">
        <f>"Q"&amp;ROUNDUP(MONTH(SalesDataTable[[#This Row],[Order Date]])/3,0)</f>
        <v>Q4</v>
      </c>
      <c r="S2326" s="3">
        <f>MONTH(SalesDataTable[[#This Row],[Order Date]])</f>
        <v>11</v>
      </c>
      <c r="T2326" s="2" t="str">
        <f>TEXT(SalesDataTable[[#This Row],[Order Date]],"mmm")</f>
        <v>Nov</v>
      </c>
    </row>
    <row r="2327" spans="1:20" ht="15.75" x14ac:dyDescent="0.25">
      <c r="A2327" s="9" t="s">
        <v>434</v>
      </c>
      <c r="B2327" s="8">
        <v>46336</v>
      </c>
      <c r="C2327" s="7" t="s">
        <v>15</v>
      </c>
      <c r="D2327" s="7" t="s">
        <v>14</v>
      </c>
      <c r="E2327" s="7" t="s">
        <v>3</v>
      </c>
      <c r="F2327" s="7" t="s">
        <v>2</v>
      </c>
      <c r="G2327" s="7" t="s">
        <v>22</v>
      </c>
      <c r="H2327" s="7" t="s">
        <v>44</v>
      </c>
      <c r="I2327" s="3">
        <v>1</v>
      </c>
      <c r="J2327" s="5">
        <v>90.23</v>
      </c>
      <c r="K2327" s="6">
        <v>0</v>
      </c>
      <c r="L2327" s="5">
        <v>44.06</v>
      </c>
      <c r="M2327" s="5">
        <f>I2327*J2327*(1-K2327)</f>
        <v>90.23</v>
      </c>
      <c r="N2327" s="5">
        <f>I2327*L2327</f>
        <v>44.06</v>
      </c>
      <c r="O2327" s="5">
        <f>M2327-N2327</f>
        <v>46.17</v>
      </c>
      <c r="P2327" s="2">
        <f>IFERROR(O2327/M2327,0)</f>
        <v>0.51169234179319512</v>
      </c>
      <c r="Q2327" s="4">
        <f>YEAR(SalesDataTable[[#This Row],[Order Date]])</f>
        <v>2026</v>
      </c>
      <c r="R2327" s="2" t="str">
        <f>"Q"&amp;ROUNDUP(MONTH(SalesDataTable[[#This Row],[Order Date]])/3,0)</f>
        <v>Q4</v>
      </c>
      <c r="S2327" s="3">
        <f>MONTH(SalesDataTable[[#This Row],[Order Date]])</f>
        <v>11</v>
      </c>
      <c r="T2327" s="2" t="str">
        <f>TEXT(SalesDataTable[[#This Row],[Order Date]],"mmm")</f>
        <v>Nov</v>
      </c>
    </row>
    <row r="2328" spans="1:20" ht="15.75" x14ac:dyDescent="0.25">
      <c r="A2328" s="9" t="s">
        <v>433</v>
      </c>
      <c r="B2328" s="8">
        <v>46336</v>
      </c>
      <c r="C2328" s="7" t="s">
        <v>15</v>
      </c>
      <c r="D2328" s="7" t="s">
        <v>14</v>
      </c>
      <c r="E2328" s="7" t="s">
        <v>3</v>
      </c>
      <c r="F2328" s="7" t="s">
        <v>2</v>
      </c>
      <c r="G2328" s="7" t="s">
        <v>22</v>
      </c>
      <c r="H2328" s="7" t="s">
        <v>92</v>
      </c>
      <c r="I2328" s="3">
        <v>5</v>
      </c>
      <c r="J2328" s="5">
        <v>152.82</v>
      </c>
      <c r="K2328" s="6">
        <v>0.1</v>
      </c>
      <c r="L2328" s="5">
        <v>80.09</v>
      </c>
      <c r="M2328" s="5">
        <f>I2328*J2328*(1-K2328)</f>
        <v>687.68999999999994</v>
      </c>
      <c r="N2328" s="5">
        <f>I2328*L2328</f>
        <v>400.45000000000005</v>
      </c>
      <c r="O2328" s="5">
        <f>M2328-N2328</f>
        <v>287.2399999999999</v>
      </c>
      <c r="P2328" s="2">
        <f>IFERROR(O2328/M2328,0)</f>
        <v>0.417688202533118</v>
      </c>
      <c r="Q2328" s="4">
        <f>YEAR(SalesDataTable[[#This Row],[Order Date]])</f>
        <v>2026</v>
      </c>
      <c r="R2328" s="2" t="str">
        <f>"Q"&amp;ROUNDUP(MONTH(SalesDataTable[[#This Row],[Order Date]])/3,0)</f>
        <v>Q4</v>
      </c>
      <c r="S2328" s="3">
        <f>MONTH(SalesDataTable[[#This Row],[Order Date]])</f>
        <v>11</v>
      </c>
      <c r="T2328" s="2" t="str">
        <f>TEXT(SalesDataTable[[#This Row],[Order Date]],"mmm")</f>
        <v>Nov</v>
      </c>
    </row>
    <row r="2329" spans="1:20" ht="15.75" x14ac:dyDescent="0.25">
      <c r="A2329" s="9" t="s">
        <v>432</v>
      </c>
      <c r="B2329" s="8">
        <v>46336</v>
      </c>
      <c r="C2329" s="7" t="s">
        <v>42</v>
      </c>
      <c r="D2329" s="7" t="s">
        <v>95</v>
      </c>
      <c r="E2329" s="7" t="s">
        <v>3</v>
      </c>
      <c r="F2329" s="7" t="s">
        <v>12</v>
      </c>
      <c r="G2329" s="7" t="s">
        <v>29</v>
      </c>
      <c r="H2329" s="7" t="s">
        <v>28</v>
      </c>
      <c r="I2329" s="3">
        <v>2</v>
      </c>
      <c r="J2329" s="5">
        <v>36.61</v>
      </c>
      <c r="K2329" s="6">
        <v>0.05</v>
      </c>
      <c r="L2329" s="5">
        <v>13.31</v>
      </c>
      <c r="M2329" s="5">
        <f>I2329*J2329*(1-K2329)</f>
        <v>69.558999999999997</v>
      </c>
      <c r="N2329" s="5">
        <f>I2329*L2329</f>
        <v>26.62</v>
      </c>
      <c r="O2329" s="5">
        <f>M2329-N2329</f>
        <v>42.938999999999993</v>
      </c>
      <c r="P2329" s="2">
        <f>IFERROR(O2329/M2329,0)</f>
        <v>0.61730329648212301</v>
      </c>
      <c r="Q2329" s="4">
        <f>YEAR(SalesDataTable[[#This Row],[Order Date]])</f>
        <v>2026</v>
      </c>
      <c r="R2329" s="2" t="str">
        <f>"Q"&amp;ROUNDUP(MONTH(SalesDataTable[[#This Row],[Order Date]])/3,0)</f>
        <v>Q4</v>
      </c>
      <c r="S2329" s="3">
        <f>MONTH(SalesDataTable[[#This Row],[Order Date]])</f>
        <v>11</v>
      </c>
      <c r="T2329" s="2" t="str">
        <f>TEXT(SalesDataTable[[#This Row],[Order Date]],"mmm")</f>
        <v>Nov</v>
      </c>
    </row>
    <row r="2330" spans="1:20" ht="15.75" x14ac:dyDescent="0.25">
      <c r="A2330" s="9" t="s">
        <v>431</v>
      </c>
      <c r="B2330" s="8">
        <v>46336</v>
      </c>
      <c r="C2330" s="7" t="s">
        <v>15</v>
      </c>
      <c r="D2330" s="7" t="s">
        <v>61</v>
      </c>
      <c r="E2330" s="7" t="s">
        <v>60</v>
      </c>
      <c r="F2330" s="7" t="s">
        <v>12</v>
      </c>
      <c r="G2330" s="7" t="s">
        <v>22</v>
      </c>
      <c r="H2330" s="7" t="s">
        <v>92</v>
      </c>
      <c r="I2330" s="3">
        <v>12</v>
      </c>
      <c r="J2330" s="5">
        <v>150.75</v>
      </c>
      <c r="K2330" s="6">
        <v>0.1</v>
      </c>
      <c r="L2330" s="5">
        <v>80.569999999999993</v>
      </c>
      <c r="M2330" s="5">
        <f>I2330*J2330*(1-K2330)</f>
        <v>1628.1000000000001</v>
      </c>
      <c r="N2330" s="5">
        <f>I2330*L2330</f>
        <v>966.83999999999992</v>
      </c>
      <c r="O2330" s="5">
        <f>M2330-N2330</f>
        <v>661.26000000000022</v>
      </c>
      <c r="P2330" s="2">
        <f>IFERROR(O2330/M2330,0)</f>
        <v>0.40615441311958733</v>
      </c>
      <c r="Q2330" s="4">
        <f>YEAR(SalesDataTable[[#This Row],[Order Date]])</f>
        <v>2026</v>
      </c>
      <c r="R2330" s="2" t="str">
        <f>"Q"&amp;ROUNDUP(MONTH(SalesDataTable[[#This Row],[Order Date]])/3,0)</f>
        <v>Q4</v>
      </c>
      <c r="S2330" s="3">
        <f>MONTH(SalesDataTable[[#This Row],[Order Date]])</f>
        <v>11</v>
      </c>
      <c r="T2330" s="2" t="str">
        <f>TEXT(SalesDataTable[[#This Row],[Order Date]],"mmm")</f>
        <v>Nov</v>
      </c>
    </row>
    <row r="2331" spans="1:20" ht="15.75" x14ac:dyDescent="0.25">
      <c r="A2331" s="9" t="s">
        <v>430</v>
      </c>
      <c r="B2331" s="8">
        <v>46337</v>
      </c>
      <c r="C2331" s="7" t="s">
        <v>42</v>
      </c>
      <c r="D2331" s="7" t="s">
        <v>95</v>
      </c>
      <c r="E2331" s="7" t="s">
        <v>3</v>
      </c>
      <c r="F2331" s="7" t="s">
        <v>23</v>
      </c>
      <c r="G2331" s="7" t="s">
        <v>22</v>
      </c>
      <c r="H2331" s="7" t="s">
        <v>37</v>
      </c>
      <c r="I2331" s="3">
        <v>1</v>
      </c>
      <c r="J2331" s="5">
        <v>145.83000000000001</v>
      </c>
      <c r="K2331" s="6">
        <v>0.1</v>
      </c>
      <c r="L2331" s="5">
        <v>79.14</v>
      </c>
      <c r="M2331" s="5">
        <f>I2331*J2331*(1-K2331)</f>
        <v>131.24700000000001</v>
      </c>
      <c r="N2331" s="5">
        <f>I2331*L2331</f>
        <v>79.14</v>
      </c>
      <c r="O2331" s="5">
        <f>M2331-N2331</f>
        <v>52.107000000000014</v>
      </c>
      <c r="P2331" s="2">
        <f>IFERROR(O2331/M2331,0)</f>
        <v>0.39701478890946085</v>
      </c>
      <c r="Q2331" s="4">
        <f>YEAR(SalesDataTable[[#This Row],[Order Date]])</f>
        <v>2026</v>
      </c>
      <c r="R2331" s="2" t="str">
        <f>"Q"&amp;ROUNDUP(MONTH(SalesDataTable[[#This Row],[Order Date]])/3,0)</f>
        <v>Q4</v>
      </c>
      <c r="S2331" s="3">
        <f>MONTH(SalesDataTable[[#This Row],[Order Date]])</f>
        <v>11</v>
      </c>
      <c r="T2331" s="2" t="str">
        <f>TEXT(SalesDataTable[[#This Row],[Order Date]],"mmm")</f>
        <v>Nov</v>
      </c>
    </row>
    <row r="2332" spans="1:20" ht="15.75" x14ac:dyDescent="0.25">
      <c r="A2332" s="9" t="s">
        <v>429</v>
      </c>
      <c r="B2332" s="8">
        <v>46337</v>
      </c>
      <c r="C2332" s="7" t="s">
        <v>42</v>
      </c>
      <c r="D2332" s="7" t="s">
        <v>95</v>
      </c>
      <c r="E2332" s="7" t="s">
        <v>3</v>
      </c>
      <c r="F2332" s="7" t="s">
        <v>23</v>
      </c>
      <c r="G2332" s="7" t="s">
        <v>29</v>
      </c>
      <c r="H2332" s="7" t="s">
        <v>88</v>
      </c>
      <c r="I2332" s="3">
        <v>4</v>
      </c>
      <c r="J2332" s="5">
        <v>162.04</v>
      </c>
      <c r="K2332" s="6">
        <v>0</v>
      </c>
      <c r="L2332" s="5">
        <v>85.77</v>
      </c>
      <c r="M2332" s="5">
        <f>I2332*J2332*(1-K2332)</f>
        <v>648.16</v>
      </c>
      <c r="N2332" s="5">
        <f>I2332*L2332</f>
        <v>343.08</v>
      </c>
      <c r="O2332" s="5">
        <f>M2332-N2332</f>
        <v>305.08</v>
      </c>
      <c r="P2332" s="2">
        <f>IFERROR(O2332/M2332,0)</f>
        <v>0.47068625030856581</v>
      </c>
      <c r="Q2332" s="4">
        <f>YEAR(SalesDataTable[[#This Row],[Order Date]])</f>
        <v>2026</v>
      </c>
      <c r="R2332" s="2" t="str">
        <f>"Q"&amp;ROUNDUP(MONTH(SalesDataTable[[#This Row],[Order Date]])/3,0)</f>
        <v>Q4</v>
      </c>
      <c r="S2332" s="3">
        <f>MONTH(SalesDataTable[[#This Row],[Order Date]])</f>
        <v>11</v>
      </c>
      <c r="T2332" s="2" t="str">
        <f>TEXT(SalesDataTable[[#This Row],[Order Date]],"mmm")</f>
        <v>Nov</v>
      </c>
    </row>
    <row r="2333" spans="1:20" ht="15.75" x14ac:dyDescent="0.25">
      <c r="A2333" s="9" t="s">
        <v>428</v>
      </c>
      <c r="B2333" s="8">
        <v>46337</v>
      </c>
      <c r="C2333" s="7" t="s">
        <v>15</v>
      </c>
      <c r="D2333" s="7" t="s">
        <v>61</v>
      </c>
      <c r="E2333" s="7" t="s">
        <v>13</v>
      </c>
      <c r="F2333" s="7" t="s">
        <v>23</v>
      </c>
      <c r="G2333" s="7" t="s">
        <v>22</v>
      </c>
      <c r="H2333" s="7" t="s">
        <v>37</v>
      </c>
      <c r="I2333" s="3">
        <v>2</v>
      </c>
      <c r="J2333" s="5">
        <v>141.33000000000001</v>
      </c>
      <c r="K2333" s="6">
        <v>0.05</v>
      </c>
      <c r="L2333" s="5">
        <v>79.739999999999995</v>
      </c>
      <c r="M2333" s="5">
        <f>I2333*J2333*(1-K2333)</f>
        <v>268.52699999999999</v>
      </c>
      <c r="N2333" s="5">
        <f>I2333*L2333</f>
        <v>159.47999999999999</v>
      </c>
      <c r="O2333" s="5">
        <f>M2333-N2333</f>
        <v>109.047</v>
      </c>
      <c r="P2333" s="2">
        <f>IFERROR(O2333/M2333,0)</f>
        <v>0.40609324202035552</v>
      </c>
      <c r="Q2333" s="4">
        <f>YEAR(SalesDataTable[[#This Row],[Order Date]])</f>
        <v>2026</v>
      </c>
      <c r="R2333" s="2" t="str">
        <f>"Q"&amp;ROUNDUP(MONTH(SalesDataTable[[#This Row],[Order Date]])/3,0)</f>
        <v>Q4</v>
      </c>
      <c r="S2333" s="3">
        <f>MONTH(SalesDataTable[[#This Row],[Order Date]])</f>
        <v>11</v>
      </c>
      <c r="T2333" s="2" t="str">
        <f>TEXT(SalesDataTable[[#This Row],[Order Date]],"mmm")</f>
        <v>Nov</v>
      </c>
    </row>
    <row r="2334" spans="1:20" ht="15.75" x14ac:dyDescent="0.25">
      <c r="A2334" s="9" t="s">
        <v>427</v>
      </c>
      <c r="B2334" s="8">
        <v>46337</v>
      </c>
      <c r="C2334" s="7" t="s">
        <v>5</v>
      </c>
      <c r="D2334" s="7" t="s">
        <v>76</v>
      </c>
      <c r="E2334" s="7" t="s">
        <v>3</v>
      </c>
      <c r="F2334" s="7" t="s">
        <v>23</v>
      </c>
      <c r="G2334" s="7" t="s">
        <v>26</v>
      </c>
      <c r="H2334" s="7" t="s">
        <v>50</v>
      </c>
      <c r="I2334" s="3">
        <v>1</v>
      </c>
      <c r="J2334" s="5">
        <v>125.11</v>
      </c>
      <c r="K2334" s="6">
        <v>0.1</v>
      </c>
      <c r="L2334" s="5">
        <v>61.65</v>
      </c>
      <c r="M2334" s="5">
        <f>I2334*J2334*(1-K2334)</f>
        <v>112.599</v>
      </c>
      <c r="N2334" s="5">
        <f>I2334*L2334</f>
        <v>61.65</v>
      </c>
      <c r="O2334" s="5">
        <f>M2334-N2334</f>
        <v>50.949000000000005</v>
      </c>
      <c r="P2334" s="2">
        <f>IFERROR(O2334/M2334,0)</f>
        <v>0.45248181600191834</v>
      </c>
      <c r="Q2334" s="4">
        <f>YEAR(SalesDataTable[[#This Row],[Order Date]])</f>
        <v>2026</v>
      </c>
      <c r="R2334" s="2" t="str">
        <f>"Q"&amp;ROUNDUP(MONTH(SalesDataTable[[#This Row],[Order Date]])/3,0)</f>
        <v>Q4</v>
      </c>
      <c r="S2334" s="3">
        <f>MONTH(SalesDataTable[[#This Row],[Order Date]])</f>
        <v>11</v>
      </c>
      <c r="T2334" s="2" t="str">
        <f>TEXT(SalesDataTable[[#This Row],[Order Date]],"mmm")</f>
        <v>Nov</v>
      </c>
    </row>
    <row r="2335" spans="1:20" ht="15.75" x14ac:dyDescent="0.25">
      <c r="A2335" s="9" t="s">
        <v>426</v>
      </c>
      <c r="B2335" s="8">
        <v>46337</v>
      </c>
      <c r="C2335" s="7" t="s">
        <v>5</v>
      </c>
      <c r="D2335" s="7" t="s">
        <v>69</v>
      </c>
      <c r="E2335" s="7" t="s">
        <v>3</v>
      </c>
      <c r="F2335" s="7" t="s">
        <v>12</v>
      </c>
      <c r="G2335" s="7" t="s">
        <v>26</v>
      </c>
      <c r="H2335" s="7" t="s">
        <v>50</v>
      </c>
      <c r="I2335" s="3">
        <v>3</v>
      </c>
      <c r="J2335" s="5">
        <v>124.55</v>
      </c>
      <c r="K2335" s="6">
        <v>0.15</v>
      </c>
      <c r="L2335" s="5">
        <v>60.68</v>
      </c>
      <c r="M2335" s="5">
        <f>I2335*J2335*(1-K2335)</f>
        <v>317.60249999999996</v>
      </c>
      <c r="N2335" s="5">
        <f>I2335*L2335</f>
        <v>182.04</v>
      </c>
      <c r="O2335" s="5">
        <f>M2335-N2335</f>
        <v>135.56249999999997</v>
      </c>
      <c r="P2335" s="2">
        <f>IFERROR(O2335/M2335,0)</f>
        <v>0.42683070819656643</v>
      </c>
      <c r="Q2335" s="4">
        <f>YEAR(SalesDataTable[[#This Row],[Order Date]])</f>
        <v>2026</v>
      </c>
      <c r="R2335" s="2" t="str">
        <f>"Q"&amp;ROUNDUP(MONTH(SalesDataTable[[#This Row],[Order Date]])/3,0)</f>
        <v>Q4</v>
      </c>
      <c r="S2335" s="3">
        <f>MONTH(SalesDataTable[[#This Row],[Order Date]])</f>
        <v>11</v>
      </c>
      <c r="T2335" s="2" t="str">
        <f>TEXT(SalesDataTable[[#This Row],[Order Date]],"mmm")</f>
        <v>Nov</v>
      </c>
    </row>
    <row r="2336" spans="1:20" ht="15.75" x14ac:dyDescent="0.25">
      <c r="A2336" s="9" t="s">
        <v>425</v>
      </c>
      <c r="B2336" s="8">
        <v>46337</v>
      </c>
      <c r="C2336" s="7" t="s">
        <v>5</v>
      </c>
      <c r="D2336" s="7" t="s">
        <v>4</v>
      </c>
      <c r="E2336" s="7" t="s">
        <v>13</v>
      </c>
      <c r="F2336" s="7" t="s">
        <v>23</v>
      </c>
      <c r="G2336" s="7" t="s">
        <v>22</v>
      </c>
      <c r="H2336" s="7" t="s">
        <v>37</v>
      </c>
      <c r="I2336" s="3">
        <v>1</v>
      </c>
      <c r="J2336" s="5">
        <v>143.77000000000001</v>
      </c>
      <c r="K2336" s="6">
        <v>0.1</v>
      </c>
      <c r="L2336" s="5">
        <v>81.02</v>
      </c>
      <c r="M2336" s="5">
        <f>I2336*J2336*(1-K2336)</f>
        <v>129.393</v>
      </c>
      <c r="N2336" s="5">
        <f>I2336*L2336</f>
        <v>81.02</v>
      </c>
      <c r="O2336" s="5">
        <f>M2336-N2336</f>
        <v>48.373000000000005</v>
      </c>
      <c r="P2336" s="2">
        <f>IFERROR(O2336/M2336,0)</f>
        <v>0.3738455712441941</v>
      </c>
      <c r="Q2336" s="4">
        <f>YEAR(SalesDataTable[[#This Row],[Order Date]])</f>
        <v>2026</v>
      </c>
      <c r="R2336" s="2" t="str">
        <f>"Q"&amp;ROUNDUP(MONTH(SalesDataTable[[#This Row],[Order Date]])/3,0)</f>
        <v>Q4</v>
      </c>
      <c r="S2336" s="3">
        <f>MONTH(SalesDataTable[[#This Row],[Order Date]])</f>
        <v>11</v>
      </c>
      <c r="T2336" s="2" t="str">
        <f>TEXT(SalesDataTable[[#This Row],[Order Date]],"mmm")</f>
        <v>Nov</v>
      </c>
    </row>
    <row r="2337" spans="1:20" ht="15.75" x14ac:dyDescent="0.25">
      <c r="A2337" s="9" t="s">
        <v>424</v>
      </c>
      <c r="B2337" s="8">
        <v>46337</v>
      </c>
      <c r="C2337" s="7" t="s">
        <v>15</v>
      </c>
      <c r="D2337" s="7" t="s">
        <v>61</v>
      </c>
      <c r="E2337" s="7" t="s">
        <v>3</v>
      </c>
      <c r="F2337" s="7" t="s">
        <v>2</v>
      </c>
      <c r="G2337" s="7" t="s">
        <v>26</v>
      </c>
      <c r="H2337" s="7" t="s">
        <v>50</v>
      </c>
      <c r="I2337" s="3">
        <v>3</v>
      </c>
      <c r="J2337" s="5">
        <v>124.72</v>
      </c>
      <c r="K2337" s="6">
        <v>0.15</v>
      </c>
      <c r="L2337" s="5">
        <v>60.35</v>
      </c>
      <c r="M2337" s="5">
        <f>I2337*J2337*(1-K2337)</f>
        <v>318.03599999999994</v>
      </c>
      <c r="N2337" s="5">
        <f>I2337*L2337</f>
        <v>181.05</v>
      </c>
      <c r="O2337" s="5">
        <f>M2337-N2337</f>
        <v>136.98599999999993</v>
      </c>
      <c r="P2337" s="2">
        <f>IFERROR(O2337/M2337,0)</f>
        <v>0.4307248236048748</v>
      </c>
      <c r="Q2337" s="4">
        <f>YEAR(SalesDataTable[[#This Row],[Order Date]])</f>
        <v>2026</v>
      </c>
      <c r="R2337" s="2" t="str">
        <f>"Q"&amp;ROUNDUP(MONTH(SalesDataTable[[#This Row],[Order Date]])/3,0)</f>
        <v>Q4</v>
      </c>
      <c r="S2337" s="3">
        <f>MONTH(SalesDataTable[[#This Row],[Order Date]])</f>
        <v>11</v>
      </c>
      <c r="T2337" s="2" t="str">
        <f>TEXT(SalesDataTable[[#This Row],[Order Date]],"mmm")</f>
        <v>Nov</v>
      </c>
    </row>
    <row r="2338" spans="1:20" ht="15.75" x14ac:dyDescent="0.25">
      <c r="A2338" s="9" t="s">
        <v>423</v>
      </c>
      <c r="B2338" s="8">
        <v>46337</v>
      </c>
      <c r="C2338" s="7" t="s">
        <v>5</v>
      </c>
      <c r="D2338" s="7" t="s">
        <v>66</v>
      </c>
      <c r="E2338" s="7" t="s">
        <v>13</v>
      </c>
      <c r="F2338" s="7" t="s">
        <v>23</v>
      </c>
      <c r="G2338" s="7" t="s">
        <v>34</v>
      </c>
      <c r="H2338" s="7" t="s">
        <v>74</v>
      </c>
      <c r="I2338" s="3">
        <v>1</v>
      </c>
      <c r="J2338" s="5">
        <v>35.729999999999997</v>
      </c>
      <c r="K2338" s="6">
        <v>0.1</v>
      </c>
      <c r="L2338" s="5">
        <v>14.15</v>
      </c>
      <c r="M2338" s="5">
        <f>I2338*J2338*(1-K2338)</f>
        <v>32.156999999999996</v>
      </c>
      <c r="N2338" s="5">
        <f>I2338*L2338</f>
        <v>14.15</v>
      </c>
      <c r="O2338" s="5">
        <f>M2338-N2338</f>
        <v>18.006999999999998</v>
      </c>
      <c r="P2338" s="2">
        <f>IFERROR(O2338/M2338,0)</f>
        <v>0.55997139036601673</v>
      </c>
      <c r="Q2338" s="4">
        <f>YEAR(SalesDataTable[[#This Row],[Order Date]])</f>
        <v>2026</v>
      </c>
      <c r="R2338" s="2" t="str">
        <f>"Q"&amp;ROUNDUP(MONTH(SalesDataTable[[#This Row],[Order Date]])/3,0)</f>
        <v>Q4</v>
      </c>
      <c r="S2338" s="3">
        <f>MONTH(SalesDataTable[[#This Row],[Order Date]])</f>
        <v>11</v>
      </c>
      <c r="T2338" s="2" t="str">
        <f>TEXT(SalesDataTable[[#This Row],[Order Date]],"mmm")</f>
        <v>Nov</v>
      </c>
    </row>
    <row r="2339" spans="1:20" ht="15.75" x14ac:dyDescent="0.25">
      <c r="A2339" s="9" t="s">
        <v>422</v>
      </c>
      <c r="B2339" s="8">
        <v>46337</v>
      </c>
      <c r="C2339" s="7" t="s">
        <v>5</v>
      </c>
      <c r="D2339" s="7" t="s">
        <v>114</v>
      </c>
      <c r="E2339" s="7" t="s">
        <v>13</v>
      </c>
      <c r="F2339" s="7" t="s">
        <v>12</v>
      </c>
      <c r="G2339" s="7" t="s">
        <v>29</v>
      </c>
      <c r="H2339" s="7" t="s">
        <v>88</v>
      </c>
      <c r="I2339" s="3">
        <v>2</v>
      </c>
      <c r="J2339" s="5">
        <v>166.1</v>
      </c>
      <c r="K2339" s="6">
        <v>0.05</v>
      </c>
      <c r="L2339" s="5">
        <v>88.2</v>
      </c>
      <c r="M2339" s="5">
        <f>I2339*J2339*(1-K2339)</f>
        <v>315.58999999999997</v>
      </c>
      <c r="N2339" s="5">
        <f>I2339*L2339</f>
        <v>176.4</v>
      </c>
      <c r="O2339" s="5">
        <f>M2339-N2339</f>
        <v>139.18999999999997</v>
      </c>
      <c r="P2339" s="2">
        <f>IFERROR(O2339/M2339,0)</f>
        <v>0.44104692797617157</v>
      </c>
      <c r="Q2339" s="4">
        <f>YEAR(SalesDataTable[[#This Row],[Order Date]])</f>
        <v>2026</v>
      </c>
      <c r="R2339" s="2" t="str">
        <f>"Q"&amp;ROUNDUP(MONTH(SalesDataTable[[#This Row],[Order Date]])/3,0)</f>
        <v>Q4</v>
      </c>
      <c r="S2339" s="3">
        <f>MONTH(SalesDataTable[[#This Row],[Order Date]])</f>
        <v>11</v>
      </c>
      <c r="T2339" s="2" t="str">
        <f>TEXT(SalesDataTable[[#This Row],[Order Date]],"mmm")</f>
        <v>Nov</v>
      </c>
    </row>
    <row r="2340" spans="1:20" ht="15.75" x14ac:dyDescent="0.25">
      <c r="A2340" s="9" t="s">
        <v>421</v>
      </c>
      <c r="B2340" s="8">
        <v>46337</v>
      </c>
      <c r="C2340" s="7" t="s">
        <v>5</v>
      </c>
      <c r="D2340" s="7" t="s">
        <v>76</v>
      </c>
      <c r="E2340" s="7" t="s">
        <v>18</v>
      </c>
      <c r="F2340" s="7" t="s">
        <v>2</v>
      </c>
      <c r="G2340" s="7" t="s">
        <v>1</v>
      </c>
      <c r="H2340" s="7" t="s">
        <v>11</v>
      </c>
      <c r="I2340" s="3">
        <v>2</v>
      </c>
      <c r="J2340" s="5">
        <v>81.27</v>
      </c>
      <c r="K2340" s="6">
        <v>0.05</v>
      </c>
      <c r="L2340" s="5">
        <v>43.04</v>
      </c>
      <c r="M2340" s="5">
        <f>I2340*J2340*(1-K2340)</f>
        <v>154.41299999999998</v>
      </c>
      <c r="N2340" s="5">
        <f>I2340*L2340</f>
        <v>86.08</v>
      </c>
      <c r="O2340" s="5">
        <f>M2340-N2340</f>
        <v>68.332999999999984</v>
      </c>
      <c r="P2340" s="2">
        <f>IFERROR(O2340/M2340,0)</f>
        <v>0.44253398353765544</v>
      </c>
      <c r="Q2340" s="4">
        <f>YEAR(SalesDataTable[[#This Row],[Order Date]])</f>
        <v>2026</v>
      </c>
      <c r="R2340" s="2" t="str">
        <f>"Q"&amp;ROUNDUP(MONTH(SalesDataTable[[#This Row],[Order Date]])/3,0)</f>
        <v>Q4</v>
      </c>
      <c r="S2340" s="3">
        <f>MONTH(SalesDataTable[[#This Row],[Order Date]])</f>
        <v>11</v>
      </c>
      <c r="T2340" s="2" t="str">
        <f>TEXT(SalesDataTable[[#This Row],[Order Date]],"mmm")</f>
        <v>Nov</v>
      </c>
    </row>
    <row r="2341" spans="1:20" ht="15.75" x14ac:dyDescent="0.25">
      <c r="A2341" s="9" t="s">
        <v>420</v>
      </c>
      <c r="B2341" s="8">
        <v>46337</v>
      </c>
      <c r="C2341" s="7" t="s">
        <v>42</v>
      </c>
      <c r="D2341" s="7" t="s">
        <v>119</v>
      </c>
      <c r="E2341" s="7" t="s">
        <v>60</v>
      </c>
      <c r="F2341" s="7" t="s">
        <v>23</v>
      </c>
      <c r="G2341" s="7" t="s">
        <v>26</v>
      </c>
      <c r="H2341" s="7" t="s">
        <v>25</v>
      </c>
      <c r="I2341" s="3">
        <v>10</v>
      </c>
      <c r="J2341" s="5">
        <v>191.98</v>
      </c>
      <c r="K2341" s="6">
        <v>0.1</v>
      </c>
      <c r="L2341" s="5">
        <v>102.73</v>
      </c>
      <c r="M2341" s="5">
        <f>I2341*J2341*(1-K2341)</f>
        <v>1727.82</v>
      </c>
      <c r="N2341" s="5">
        <f>I2341*L2341</f>
        <v>1027.3</v>
      </c>
      <c r="O2341" s="5">
        <f>M2341-N2341</f>
        <v>700.52</v>
      </c>
      <c r="P2341" s="2">
        <f>IFERROR(O2341/M2341,0)</f>
        <v>0.40543575140929033</v>
      </c>
      <c r="Q2341" s="4">
        <f>YEAR(SalesDataTable[[#This Row],[Order Date]])</f>
        <v>2026</v>
      </c>
      <c r="R2341" s="2" t="str">
        <f>"Q"&amp;ROUNDUP(MONTH(SalesDataTable[[#This Row],[Order Date]])/3,0)</f>
        <v>Q4</v>
      </c>
      <c r="S2341" s="3">
        <f>MONTH(SalesDataTable[[#This Row],[Order Date]])</f>
        <v>11</v>
      </c>
      <c r="T2341" s="2" t="str">
        <f>TEXT(SalesDataTable[[#This Row],[Order Date]],"mmm")</f>
        <v>Nov</v>
      </c>
    </row>
    <row r="2342" spans="1:20" ht="15.75" x14ac:dyDescent="0.25">
      <c r="A2342" s="9" t="s">
        <v>419</v>
      </c>
      <c r="B2342" s="8">
        <v>46338</v>
      </c>
      <c r="C2342" s="7" t="s">
        <v>15</v>
      </c>
      <c r="D2342" s="7" t="s">
        <v>61</v>
      </c>
      <c r="E2342" s="7" t="s">
        <v>13</v>
      </c>
      <c r="F2342" s="7" t="s">
        <v>23</v>
      </c>
      <c r="G2342" s="7" t="s">
        <v>22</v>
      </c>
      <c r="H2342" s="7" t="s">
        <v>44</v>
      </c>
      <c r="I2342" s="3">
        <v>6</v>
      </c>
      <c r="J2342" s="5">
        <v>89.87</v>
      </c>
      <c r="K2342" s="6">
        <v>0.2</v>
      </c>
      <c r="L2342" s="5">
        <v>44.47</v>
      </c>
      <c r="M2342" s="5">
        <f>I2342*J2342*(1-K2342)</f>
        <v>431.37600000000003</v>
      </c>
      <c r="N2342" s="5">
        <f>I2342*L2342</f>
        <v>266.82</v>
      </c>
      <c r="O2342" s="5">
        <f>M2342-N2342</f>
        <v>164.55600000000004</v>
      </c>
      <c r="P2342" s="2">
        <f>IFERROR(O2342/M2342,0)</f>
        <v>0.3814676755313231</v>
      </c>
      <c r="Q2342" s="4">
        <f>YEAR(SalesDataTable[[#This Row],[Order Date]])</f>
        <v>2026</v>
      </c>
      <c r="R2342" s="2" t="str">
        <f>"Q"&amp;ROUNDUP(MONTH(SalesDataTable[[#This Row],[Order Date]])/3,0)</f>
        <v>Q4</v>
      </c>
      <c r="S2342" s="3">
        <f>MONTH(SalesDataTable[[#This Row],[Order Date]])</f>
        <v>11</v>
      </c>
      <c r="T2342" s="2" t="str">
        <f>TEXT(SalesDataTable[[#This Row],[Order Date]],"mmm")</f>
        <v>Nov</v>
      </c>
    </row>
    <row r="2343" spans="1:20" ht="15.75" x14ac:dyDescent="0.25">
      <c r="A2343" s="9" t="s">
        <v>418</v>
      </c>
      <c r="B2343" s="8">
        <v>46338</v>
      </c>
      <c r="C2343" s="7" t="s">
        <v>9</v>
      </c>
      <c r="D2343" s="7" t="s">
        <v>47</v>
      </c>
      <c r="E2343" s="7" t="s">
        <v>18</v>
      </c>
      <c r="F2343" s="7" t="s">
        <v>2</v>
      </c>
      <c r="G2343" s="7" t="s">
        <v>1</v>
      </c>
      <c r="H2343" s="7" t="s">
        <v>0</v>
      </c>
      <c r="I2343" s="3">
        <v>3</v>
      </c>
      <c r="J2343" s="5">
        <v>51.44</v>
      </c>
      <c r="K2343" s="6">
        <v>0.1</v>
      </c>
      <c r="L2343" s="5">
        <v>23.11</v>
      </c>
      <c r="M2343" s="5">
        <f>I2343*J2343*(1-K2343)</f>
        <v>138.88800000000001</v>
      </c>
      <c r="N2343" s="5">
        <f>I2343*L2343</f>
        <v>69.33</v>
      </c>
      <c r="O2343" s="5">
        <f>M2343-N2343</f>
        <v>69.558000000000007</v>
      </c>
      <c r="P2343" s="2">
        <f>IFERROR(O2343/M2343,0)</f>
        <v>0.50082080525315364</v>
      </c>
      <c r="Q2343" s="4">
        <f>YEAR(SalesDataTable[[#This Row],[Order Date]])</f>
        <v>2026</v>
      </c>
      <c r="R2343" s="2" t="str">
        <f>"Q"&amp;ROUNDUP(MONTH(SalesDataTable[[#This Row],[Order Date]])/3,0)</f>
        <v>Q4</v>
      </c>
      <c r="S2343" s="3">
        <f>MONTH(SalesDataTable[[#This Row],[Order Date]])</f>
        <v>11</v>
      </c>
      <c r="T2343" s="2" t="str">
        <f>TEXT(SalesDataTable[[#This Row],[Order Date]],"mmm")</f>
        <v>Nov</v>
      </c>
    </row>
    <row r="2344" spans="1:20" ht="15.75" x14ac:dyDescent="0.25">
      <c r="A2344" s="9" t="s">
        <v>417</v>
      </c>
      <c r="B2344" s="8">
        <v>46338</v>
      </c>
      <c r="C2344" s="7" t="s">
        <v>15</v>
      </c>
      <c r="D2344" s="7" t="s">
        <v>51</v>
      </c>
      <c r="E2344" s="7" t="s">
        <v>18</v>
      </c>
      <c r="F2344" s="7" t="s">
        <v>2</v>
      </c>
      <c r="G2344" s="7" t="s">
        <v>29</v>
      </c>
      <c r="H2344" s="7" t="s">
        <v>39</v>
      </c>
      <c r="I2344" s="3">
        <v>4</v>
      </c>
      <c r="J2344" s="5">
        <v>46.68</v>
      </c>
      <c r="K2344" s="6">
        <v>0.05</v>
      </c>
      <c r="L2344" s="5">
        <v>17.96</v>
      </c>
      <c r="M2344" s="5">
        <f>I2344*J2344*(1-K2344)</f>
        <v>177.38399999999999</v>
      </c>
      <c r="N2344" s="5">
        <f>I2344*L2344</f>
        <v>71.84</v>
      </c>
      <c r="O2344" s="5">
        <f>M2344-N2344</f>
        <v>105.54399999999998</v>
      </c>
      <c r="P2344" s="2">
        <f>IFERROR(O2344/M2344,0)</f>
        <v>0.59500293149325756</v>
      </c>
      <c r="Q2344" s="4">
        <f>YEAR(SalesDataTable[[#This Row],[Order Date]])</f>
        <v>2026</v>
      </c>
      <c r="R2344" s="2" t="str">
        <f>"Q"&amp;ROUNDUP(MONTH(SalesDataTable[[#This Row],[Order Date]])/3,0)</f>
        <v>Q4</v>
      </c>
      <c r="S2344" s="3">
        <f>MONTH(SalesDataTable[[#This Row],[Order Date]])</f>
        <v>11</v>
      </c>
      <c r="T2344" s="2" t="str">
        <f>TEXT(SalesDataTable[[#This Row],[Order Date]],"mmm")</f>
        <v>Nov</v>
      </c>
    </row>
    <row r="2345" spans="1:20" ht="15.75" x14ac:dyDescent="0.25">
      <c r="A2345" s="9" t="s">
        <v>416</v>
      </c>
      <c r="B2345" s="8">
        <v>46338</v>
      </c>
      <c r="C2345" s="7" t="s">
        <v>9</v>
      </c>
      <c r="D2345" s="7" t="s">
        <v>8</v>
      </c>
      <c r="E2345" s="7" t="s">
        <v>13</v>
      </c>
      <c r="F2345" s="7" t="s">
        <v>2</v>
      </c>
      <c r="G2345" s="7" t="s">
        <v>22</v>
      </c>
      <c r="H2345" s="7" t="s">
        <v>21</v>
      </c>
      <c r="I2345" s="3">
        <v>4</v>
      </c>
      <c r="J2345" s="5">
        <v>73.05</v>
      </c>
      <c r="K2345" s="6">
        <v>0.2</v>
      </c>
      <c r="L2345" s="5">
        <v>32.82</v>
      </c>
      <c r="M2345" s="5">
        <f>I2345*J2345*(1-K2345)</f>
        <v>233.76</v>
      </c>
      <c r="N2345" s="5">
        <f>I2345*L2345</f>
        <v>131.28</v>
      </c>
      <c r="O2345" s="5">
        <f>M2345-N2345</f>
        <v>102.47999999999999</v>
      </c>
      <c r="P2345" s="2">
        <f>IFERROR(O2345/M2345,0)</f>
        <v>0.4383983572895277</v>
      </c>
      <c r="Q2345" s="4">
        <f>YEAR(SalesDataTable[[#This Row],[Order Date]])</f>
        <v>2026</v>
      </c>
      <c r="R2345" s="2" t="str">
        <f>"Q"&amp;ROUNDUP(MONTH(SalesDataTable[[#This Row],[Order Date]])/3,0)</f>
        <v>Q4</v>
      </c>
      <c r="S2345" s="3">
        <f>MONTH(SalesDataTable[[#This Row],[Order Date]])</f>
        <v>11</v>
      </c>
      <c r="T2345" s="2" t="str">
        <f>TEXT(SalesDataTable[[#This Row],[Order Date]],"mmm")</f>
        <v>Nov</v>
      </c>
    </row>
    <row r="2346" spans="1:20" ht="15.75" x14ac:dyDescent="0.25">
      <c r="A2346" s="9" t="s">
        <v>415</v>
      </c>
      <c r="B2346" s="8">
        <v>46338</v>
      </c>
      <c r="C2346" s="7" t="s">
        <v>5</v>
      </c>
      <c r="D2346" s="7" t="s">
        <v>4</v>
      </c>
      <c r="E2346" s="7" t="s">
        <v>18</v>
      </c>
      <c r="F2346" s="7" t="s">
        <v>2</v>
      </c>
      <c r="G2346" s="7" t="s">
        <v>26</v>
      </c>
      <c r="H2346" s="7" t="s">
        <v>50</v>
      </c>
      <c r="I2346" s="3">
        <v>1</v>
      </c>
      <c r="J2346" s="5">
        <v>125.32</v>
      </c>
      <c r="K2346" s="6">
        <v>0.15</v>
      </c>
      <c r="L2346" s="5">
        <v>59.49</v>
      </c>
      <c r="M2346" s="5">
        <f>I2346*J2346*(1-K2346)</f>
        <v>106.52199999999999</v>
      </c>
      <c r="N2346" s="5">
        <f>I2346*L2346</f>
        <v>59.49</v>
      </c>
      <c r="O2346" s="5">
        <f>M2346-N2346</f>
        <v>47.031999999999989</v>
      </c>
      <c r="P2346" s="2">
        <f>IFERROR(O2346/M2346,0)</f>
        <v>0.44152381667636725</v>
      </c>
      <c r="Q2346" s="4">
        <f>YEAR(SalesDataTable[[#This Row],[Order Date]])</f>
        <v>2026</v>
      </c>
      <c r="R2346" s="2" t="str">
        <f>"Q"&amp;ROUNDUP(MONTH(SalesDataTable[[#This Row],[Order Date]])/3,0)</f>
        <v>Q4</v>
      </c>
      <c r="S2346" s="3">
        <f>MONTH(SalesDataTable[[#This Row],[Order Date]])</f>
        <v>11</v>
      </c>
      <c r="T2346" s="2" t="str">
        <f>TEXT(SalesDataTable[[#This Row],[Order Date]],"mmm")</f>
        <v>Nov</v>
      </c>
    </row>
    <row r="2347" spans="1:20" ht="15.75" x14ac:dyDescent="0.25">
      <c r="A2347" s="9" t="s">
        <v>414</v>
      </c>
      <c r="B2347" s="8">
        <v>46338</v>
      </c>
      <c r="C2347" s="7" t="s">
        <v>9</v>
      </c>
      <c r="D2347" s="7" t="s">
        <v>45</v>
      </c>
      <c r="E2347" s="7" t="s">
        <v>18</v>
      </c>
      <c r="F2347" s="7" t="s">
        <v>12</v>
      </c>
      <c r="G2347" s="7" t="s">
        <v>34</v>
      </c>
      <c r="H2347" s="7" t="s">
        <v>121</v>
      </c>
      <c r="I2347" s="3">
        <v>2</v>
      </c>
      <c r="J2347" s="5">
        <v>123.49</v>
      </c>
      <c r="K2347" s="6">
        <v>0.15</v>
      </c>
      <c r="L2347" s="5">
        <v>68.08</v>
      </c>
      <c r="M2347" s="5">
        <f>I2347*J2347*(1-K2347)</f>
        <v>209.93299999999999</v>
      </c>
      <c r="N2347" s="5">
        <f>I2347*L2347</f>
        <v>136.16</v>
      </c>
      <c r="O2347" s="5">
        <f>M2347-N2347</f>
        <v>73.772999999999996</v>
      </c>
      <c r="P2347" s="2">
        <f>IFERROR(O2347/M2347,0)</f>
        <v>0.35141211719929694</v>
      </c>
      <c r="Q2347" s="4">
        <f>YEAR(SalesDataTable[[#This Row],[Order Date]])</f>
        <v>2026</v>
      </c>
      <c r="R2347" s="2" t="str">
        <f>"Q"&amp;ROUNDUP(MONTH(SalesDataTable[[#This Row],[Order Date]])/3,0)</f>
        <v>Q4</v>
      </c>
      <c r="S2347" s="3">
        <f>MONTH(SalesDataTable[[#This Row],[Order Date]])</f>
        <v>11</v>
      </c>
      <c r="T2347" s="2" t="str">
        <f>TEXT(SalesDataTable[[#This Row],[Order Date]],"mmm")</f>
        <v>Nov</v>
      </c>
    </row>
    <row r="2348" spans="1:20" ht="15.75" x14ac:dyDescent="0.25">
      <c r="A2348" s="9" t="s">
        <v>413</v>
      </c>
      <c r="B2348" s="8">
        <v>46339</v>
      </c>
      <c r="C2348" s="7" t="s">
        <v>9</v>
      </c>
      <c r="D2348" s="7" t="s">
        <v>8</v>
      </c>
      <c r="E2348" s="7" t="s">
        <v>13</v>
      </c>
      <c r="F2348" s="7" t="s">
        <v>23</v>
      </c>
      <c r="G2348" s="7" t="s">
        <v>29</v>
      </c>
      <c r="H2348" s="7" t="s">
        <v>39</v>
      </c>
      <c r="I2348" s="3">
        <v>1</v>
      </c>
      <c r="J2348" s="5">
        <v>47.37</v>
      </c>
      <c r="K2348" s="6">
        <v>0.2</v>
      </c>
      <c r="L2348" s="5">
        <v>18.739999999999998</v>
      </c>
      <c r="M2348" s="5">
        <f>I2348*J2348*(1-K2348)</f>
        <v>37.896000000000001</v>
      </c>
      <c r="N2348" s="5">
        <f>I2348*L2348</f>
        <v>18.739999999999998</v>
      </c>
      <c r="O2348" s="5">
        <f>M2348-N2348</f>
        <v>19.156000000000002</v>
      </c>
      <c r="P2348" s="2">
        <f>IFERROR(O2348/M2348,0)</f>
        <v>0.50548870593202455</v>
      </c>
      <c r="Q2348" s="4">
        <f>YEAR(SalesDataTable[[#This Row],[Order Date]])</f>
        <v>2026</v>
      </c>
      <c r="R2348" s="2" t="str">
        <f>"Q"&amp;ROUNDUP(MONTH(SalesDataTable[[#This Row],[Order Date]])/3,0)</f>
        <v>Q4</v>
      </c>
      <c r="S2348" s="3">
        <f>MONTH(SalesDataTable[[#This Row],[Order Date]])</f>
        <v>11</v>
      </c>
      <c r="T2348" s="2" t="str">
        <f>TEXT(SalesDataTable[[#This Row],[Order Date]],"mmm")</f>
        <v>Nov</v>
      </c>
    </row>
    <row r="2349" spans="1:20" ht="15.75" x14ac:dyDescent="0.25">
      <c r="A2349" s="9" t="s">
        <v>412</v>
      </c>
      <c r="B2349" s="8">
        <v>46339</v>
      </c>
      <c r="C2349" s="7" t="s">
        <v>9</v>
      </c>
      <c r="D2349" s="7" t="s">
        <v>8</v>
      </c>
      <c r="E2349" s="7" t="s">
        <v>60</v>
      </c>
      <c r="F2349" s="7" t="s">
        <v>12</v>
      </c>
      <c r="G2349" s="7" t="s">
        <v>22</v>
      </c>
      <c r="H2349" s="7" t="s">
        <v>44</v>
      </c>
      <c r="I2349" s="3">
        <v>6</v>
      </c>
      <c r="J2349" s="5">
        <v>92.31</v>
      </c>
      <c r="K2349" s="6">
        <v>0.05</v>
      </c>
      <c r="L2349" s="5">
        <v>46.12</v>
      </c>
      <c r="M2349" s="5">
        <f>I2349*J2349*(1-K2349)</f>
        <v>526.16700000000003</v>
      </c>
      <c r="N2349" s="5">
        <f>I2349*L2349</f>
        <v>276.71999999999997</v>
      </c>
      <c r="O2349" s="5">
        <f>M2349-N2349</f>
        <v>249.44700000000006</v>
      </c>
      <c r="P2349" s="2">
        <f>IFERROR(O2349/M2349,0)</f>
        <v>0.47408332335551268</v>
      </c>
      <c r="Q2349" s="4">
        <f>YEAR(SalesDataTable[[#This Row],[Order Date]])</f>
        <v>2026</v>
      </c>
      <c r="R2349" s="2" t="str">
        <f>"Q"&amp;ROUNDUP(MONTH(SalesDataTable[[#This Row],[Order Date]])/3,0)</f>
        <v>Q4</v>
      </c>
      <c r="S2349" s="3">
        <f>MONTH(SalesDataTable[[#This Row],[Order Date]])</f>
        <v>11</v>
      </c>
      <c r="T2349" s="2" t="str">
        <f>TEXT(SalesDataTable[[#This Row],[Order Date]],"mmm")</f>
        <v>Nov</v>
      </c>
    </row>
    <row r="2350" spans="1:20" ht="15.75" x14ac:dyDescent="0.25">
      <c r="A2350" s="9" t="s">
        <v>411</v>
      </c>
      <c r="B2350" s="8">
        <v>46339</v>
      </c>
      <c r="C2350" s="7" t="s">
        <v>5</v>
      </c>
      <c r="D2350" s="7" t="s">
        <v>76</v>
      </c>
      <c r="E2350" s="7" t="s">
        <v>13</v>
      </c>
      <c r="F2350" s="7" t="s">
        <v>23</v>
      </c>
      <c r="G2350" s="7" t="s">
        <v>1</v>
      </c>
      <c r="H2350" s="7" t="s">
        <v>0</v>
      </c>
      <c r="I2350" s="3">
        <v>1</v>
      </c>
      <c r="J2350" s="5">
        <v>49.53</v>
      </c>
      <c r="K2350" s="6">
        <v>0.1</v>
      </c>
      <c r="L2350" s="5">
        <v>22.18</v>
      </c>
      <c r="M2350" s="5">
        <f>I2350*J2350*(1-K2350)</f>
        <v>44.577000000000005</v>
      </c>
      <c r="N2350" s="5">
        <f>I2350*L2350</f>
        <v>22.18</v>
      </c>
      <c r="O2350" s="5">
        <f>M2350-N2350</f>
        <v>22.397000000000006</v>
      </c>
      <c r="P2350" s="2">
        <f>IFERROR(O2350/M2350,0)</f>
        <v>0.50243399062296712</v>
      </c>
      <c r="Q2350" s="4">
        <f>YEAR(SalesDataTable[[#This Row],[Order Date]])</f>
        <v>2026</v>
      </c>
      <c r="R2350" s="2" t="str">
        <f>"Q"&amp;ROUNDUP(MONTH(SalesDataTable[[#This Row],[Order Date]])/3,0)</f>
        <v>Q4</v>
      </c>
      <c r="S2350" s="3">
        <f>MONTH(SalesDataTable[[#This Row],[Order Date]])</f>
        <v>11</v>
      </c>
      <c r="T2350" s="2" t="str">
        <f>TEXT(SalesDataTable[[#This Row],[Order Date]],"mmm")</f>
        <v>Nov</v>
      </c>
    </row>
    <row r="2351" spans="1:20" ht="15.75" x14ac:dyDescent="0.25">
      <c r="A2351" s="9" t="s">
        <v>410</v>
      </c>
      <c r="B2351" s="8">
        <v>46339</v>
      </c>
      <c r="C2351" s="7" t="s">
        <v>15</v>
      </c>
      <c r="D2351" s="7" t="s">
        <v>61</v>
      </c>
      <c r="E2351" s="7" t="s">
        <v>3</v>
      </c>
      <c r="F2351" s="7" t="s">
        <v>2</v>
      </c>
      <c r="G2351" s="7" t="s">
        <v>29</v>
      </c>
      <c r="H2351" s="7" t="s">
        <v>39</v>
      </c>
      <c r="I2351" s="3">
        <v>4</v>
      </c>
      <c r="J2351" s="5">
        <v>47.62</v>
      </c>
      <c r="K2351" s="6">
        <v>0.2</v>
      </c>
      <c r="L2351" s="5">
        <v>18.100000000000001</v>
      </c>
      <c r="M2351" s="5">
        <f>I2351*J2351*(1-K2351)</f>
        <v>152.38399999999999</v>
      </c>
      <c r="N2351" s="5">
        <f>I2351*L2351</f>
        <v>72.400000000000006</v>
      </c>
      <c r="O2351" s="5">
        <f>M2351-N2351</f>
        <v>79.98399999999998</v>
      </c>
      <c r="P2351" s="2">
        <f>IFERROR(O2351/M2351,0)</f>
        <v>0.52488450230995376</v>
      </c>
      <c r="Q2351" s="4">
        <f>YEAR(SalesDataTable[[#This Row],[Order Date]])</f>
        <v>2026</v>
      </c>
      <c r="R2351" s="2" t="str">
        <f>"Q"&amp;ROUNDUP(MONTH(SalesDataTable[[#This Row],[Order Date]])/3,0)</f>
        <v>Q4</v>
      </c>
      <c r="S2351" s="3">
        <f>MONTH(SalesDataTable[[#This Row],[Order Date]])</f>
        <v>11</v>
      </c>
      <c r="T2351" s="2" t="str">
        <f>TEXT(SalesDataTable[[#This Row],[Order Date]],"mmm")</f>
        <v>Nov</v>
      </c>
    </row>
    <row r="2352" spans="1:20" ht="15.75" x14ac:dyDescent="0.25">
      <c r="A2352" s="9" t="s">
        <v>409</v>
      </c>
      <c r="B2352" s="8">
        <v>46339</v>
      </c>
      <c r="C2352" s="7" t="s">
        <v>9</v>
      </c>
      <c r="D2352" s="7" t="s">
        <v>30</v>
      </c>
      <c r="E2352" s="7" t="s">
        <v>3</v>
      </c>
      <c r="F2352" s="7" t="s">
        <v>2</v>
      </c>
      <c r="G2352" s="7" t="s">
        <v>1</v>
      </c>
      <c r="H2352" s="7" t="s">
        <v>0</v>
      </c>
      <c r="I2352" s="3">
        <v>4</v>
      </c>
      <c r="J2352" s="5">
        <v>51.93</v>
      </c>
      <c r="K2352" s="6">
        <v>0.05</v>
      </c>
      <c r="L2352" s="5">
        <v>22.62</v>
      </c>
      <c r="M2352" s="5">
        <f>I2352*J2352*(1-K2352)</f>
        <v>197.334</v>
      </c>
      <c r="N2352" s="5">
        <f>I2352*L2352</f>
        <v>90.48</v>
      </c>
      <c r="O2352" s="5">
        <f>M2352-N2352</f>
        <v>106.854</v>
      </c>
      <c r="P2352" s="2">
        <f>IFERROR(O2352/M2352,0)</f>
        <v>0.54148803551339353</v>
      </c>
      <c r="Q2352" s="4">
        <f>YEAR(SalesDataTable[[#This Row],[Order Date]])</f>
        <v>2026</v>
      </c>
      <c r="R2352" s="2" t="str">
        <f>"Q"&amp;ROUNDUP(MONTH(SalesDataTable[[#This Row],[Order Date]])/3,0)</f>
        <v>Q4</v>
      </c>
      <c r="S2352" s="3">
        <f>MONTH(SalesDataTable[[#This Row],[Order Date]])</f>
        <v>11</v>
      </c>
      <c r="T2352" s="2" t="str">
        <f>TEXT(SalesDataTable[[#This Row],[Order Date]],"mmm")</f>
        <v>Nov</v>
      </c>
    </row>
    <row r="2353" spans="1:20" ht="15.75" x14ac:dyDescent="0.25">
      <c r="A2353" s="9" t="s">
        <v>408</v>
      </c>
      <c r="B2353" s="8">
        <v>46339</v>
      </c>
      <c r="C2353" s="7" t="s">
        <v>9</v>
      </c>
      <c r="D2353" s="7" t="s">
        <v>45</v>
      </c>
      <c r="E2353" s="7" t="s">
        <v>18</v>
      </c>
      <c r="F2353" s="7" t="s">
        <v>2</v>
      </c>
      <c r="G2353" s="7" t="s">
        <v>22</v>
      </c>
      <c r="H2353" s="7" t="s">
        <v>92</v>
      </c>
      <c r="I2353" s="3">
        <v>1</v>
      </c>
      <c r="J2353" s="5">
        <v>155.44999999999999</v>
      </c>
      <c r="K2353" s="6">
        <v>0.05</v>
      </c>
      <c r="L2353" s="5">
        <v>77.25</v>
      </c>
      <c r="M2353" s="5">
        <f>I2353*J2353*(1-K2353)</f>
        <v>147.67749999999998</v>
      </c>
      <c r="N2353" s="5">
        <f>I2353*L2353</f>
        <v>77.25</v>
      </c>
      <c r="O2353" s="5">
        <f>M2353-N2353</f>
        <v>70.427499999999981</v>
      </c>
      <c r="P2353" s="2">
        <f>IFERROR(O2353/M2353,0)</f>
        <v>0.47690067884410281</v>
      </c>
      <c r="Q2353" s="4">
        <f>YEAR(SalesDataTable[[#This Row],[Order Date]])</f>
        <v>2026</v>
      </c>
      <c r="R2353" s="2" t="str">
        <f>"Q"&amp;ROUNDUP(MONTH(SalesDataTable[[#This Row],[Order Date]])/3,0)</f>
        <v>Q4</v>
      </c>
      <c r="S2353" s="3">
        <f>MONTH(SalesDataTable[[#This Row],[Order Date]])</f>
        <v>11</v>
      </c>
      <c r="T2353" s="2" t="str">
        <f>TEXT(SalesDataTable[[#This Row],[Order Date]],"mmm")</f>
        <v>Nov</v>
      </c>
    </row>
    <row r="2354" spans="1:20" ht="15.75" x14ac:dyDescent="0.25">
      <c r="A2354" s="9" t="s">
        <v>407</v>
      </c>
      <c r="B2354" s="8">
        <v>46339</v>
      </c>
      <c r="C2354" s="7" t="s">
        <v>42</v>
      </c>
      <c r="D2354" s="7" t="s">
        <v>95</v>
      </c>
      <c r="E2354" s="7" t="s">
        <v>3</v>
      </c>
      <c r="F2354" s="7" t="s">
        <v>23</v>
      </c>
      <c r="G2354" s="7" t="s">
        <v>1</v>
      </c>
      <c r="H2354" s="7" t="s">
        <v>17</v>
      </c>
      <c r="I2354" s="3">
        <v>4</v>
      </c>
      <c r="J2354" s="5">
        <v>40.03</v>
      </c>
      <c r="K2354" s="6">
        <v>0.05</v>
      </c>
      <c r="L2354" s="5">
        <v>16.78</v>
      </c>
      <c r="M2354" s="5">
        <f>I2354*J2354*(1-K2354)</f>
        <v>152.114</v>
      </c>
      <c r="N2354" s="5">
        <f>I2354*L2354</f>
        <v>67.12</v>
      </c>
      <c r="O2354" s="5">
        <f>M2354-N2354</f>
        <v>84.994</v>
      </c>
      <c r="P2354" s="2">
        <f>IFERROR(O2354/M2354,0)</f>
        <v>0.5587519886400989</v>
      </c>
      <c r="Q2354" s="4">
        <f>YEAR(SalesDataTable[[#This Row],[Order Date]])</f>
        <v>2026</v>
      </c>
      <c r="R2354" s="2" t="str">
        <f>"Q"&amp;ROUNDUP(MONTH(SalesDataTable[[#This Row],[Order Date]])/3,0)</f>
        <v>Q4</v>
      </c>
      <c r="S2354" s="3">
        <f>MONTH(SalesDataTable[[#This Row],[Order Date]])</f>
        <v>11</v>
      </c>
      <c r="T2354" s="2" t="str">
        <f>TEXT(SalesDataTable[[#This Row],[Order Date]],"mmm")</f>
        <v>Nov</v>
      </c>
    </row>
    <row r="2355" spans="1:20" ht="15.75" x14ac:dyDescent="0.25">
      <c r="A2355" s="9" t="s">
        <v>406</v>
      </c>
      <c r="B2355" s="8">
        <v>46339</v>
      </c>
      <c r="C2355" s="7" t="s">
        <v>42</v>
      </c>
      <c r="D2355" s="7" t="s">
        <v>119</v>
      </c>
      <c r="E2355" s="7" t="s">
        <v>3</v>
      </c>
      <c r="F2355" s="7" t="s">
        <v>23</v>
      </c>
      <c r="G2355" s="7" t="s">
        <v>22</v>
      </c>
      <c r="H2355" s="7" t="s">
        <v>92</v>
      </c>
      <c r="I2355" s="3">
        <v>2</v>
      </c>
      <c r="J2355" s="5">
        <v>152.96</v>
      </c>
      <c r="K2355" s="6">
        <v>0.1</v>
      </c>
      <c r="L2355" s="5">
        <v>79.12</v>
      </c>
      <c r="M2355" s="5">
        <f>I2355*J2355*(1-K2355)</f>
        <v>275.32800000000003</v>
      </c>
      <c r="N2355" s="5">
        <f>I2355*L2355</f>
        <v>158.24</v>
      </c>
      <c r="O2355" s="5">
        <f>M2355-N2355</f>
        <v>117.08800000000002</v>
      </c>
      <c r="P2355" s="2">
        <f>IFERROR(O2355/M2355,0)</f>
        <v>0.4252673175267318</v>
      </c>
      <c r="Q2355" s="4">
        <f>YEAR(SalesDataTable[[#This Row],[Order Date]])</f>
        <v>2026</v>
      </c>
      <c r="R2355" s="2" t="str">
        <f>"Q"&amp;ROUNDUP(MONTH(SalesDataTable[[#This Row],[Order Date]])/3,0)</f>
        <v>Q4</v>
      </c>
      <c r="S2355" s="3">
        <f>MONTH(SalesDataTable[[#This Row],[Order Date]])</f>
        <v>11</v>
      </c>
      <c r="T2355" s="2" t="str">
        <f>TEXT(SalesDataTable[[#This Row],[Order Date]],"mmm")</f>
        <v>Nov</v>
      </c>
    </row>
    <row r="2356" spans="1:20" ht="15.75" x14ac:dyDescent="0.25">
      <c r="A2356" s="9" t="s">
        <v>405</v>
      </c>
      <c r="B2356" s="8">
        <v>46339</v>
      </c>
      <c r="C2356" s="7" t="s">
        <v>15</v>
      </c>
      <c r="D2356" s="7" t="s">
        <v>19</v>
      </c>
      <c r="E2356" s="7" t="s">
        <v>13</v>
      </c>
      <c r="F2356" s="7" t="s">
        <v>2</v>
      </c>
      <c r="G2356" s="7" t="s">
        <v>34</v>
      </c>
      <c r="H2356" s="7" t="s">
        <v>121</v>
      </c>
      <c r="I2356" s="3">
        <v>2</v>
      </c>
      <c r="J2356" s="5">
        <v>124.06</v>
      </c>
      <c r="K2356" s="6">
        <v>0.05</v>
      </c>
      <c r="L2356" s="5">
        <v>69.98</v>
      </c>
      <c r="M2356" s="5">
        <f>I2356*J2356*(1-K2356)</f>
        <v>235.714</v>
      </c>
      <c r="N2356" s="5">
        <f>I2356*L2356</f>
        <v>139.96</v>
      </c>
      <c r="O2356" s="5">
        <f>M2356-N2356</f>
        <v>95.753999999999991</v>
      </c>
      <c r="P2356" s="2">
        <f>IFERROR(O2356/M2356,0)</f>
        <v>0.40622958330858577</v>
      </c>
      <c r="Q2356" s="4">
        <f>YEAR(SalesDataTable[[#This Row],[Order Date]])</f>
        <v>2026</v>
      </c>
      <c r="R2356" s="2" t="str">
        <f>"Q"&amp;ROUNDUP(MONTH(SalesDataTable[[#This Row],[Order Date]])/3,0)</f>
        <v>Q4</v>
      </c>
      <c r="S2356" s="3">
        <f>MONTH(SalesDataTable[[#This Row],[Order Date]])</f>
        <v>11</v>
      </c>
      <c r="T2356" s="2" t="str">
        <f>TEXT(SalesDataTable[[#This Row],[Order Date]],"mmm")</f>
        <v>Nov</v>
      </c>
    </row>
    <row r="2357" spans="1:20" ht="15.75" x14ac:dyDescent="0.25">
      <c r="A2357" s="9" t="s">
        <v>404</v>
      </c>
      <c r="B2357" s="8">
        <v>46339</v>
      </c>
      <c r="C2357" s="7" t="s">
        <v>5</v>
      </c>
      <c r="D2357" s="7" t="s">
        <v>4</v>
      </c>
      <c r="E2357" s="7" t="s">
        <v>18</v>
      </c>
      <c r="F2357" s="7" t="s">
        <v>2</v>
      </c>
      <c r="G2357" s="7" t="s">
        <v>22</v>
      </c>
      <c r="H2357" s="7" t="s">
        <v>92</v>
      </c>
      <c r="I2357" s="3">
        <v>1</v>
      </c>
      <c r="J2357" s="5">
        <v>151.66</v>
      </c>
      <c r="K2357" s="6">
        <v>0.1</v>
      </c>
      <c r="L2357" s="5">
        <v>80.209999999999994</v>
      </c>
      <c r="M2357" s="5">
        <f>I2357*J2357*(1-K2357)</f>
        <v>136.494</v>
      </c>
      <c r="N2357" s="5">
        <f>I2357*L2357</f>
        <v>80.209999999999994</v>
      </c>
      <c r="O2357" s="5">
        <f>M2357-N2357</f>
        <v>56.284000000000006</v>
      </c>
      <c r="P2357" s="2">
        <f>IFERROR(O2357/M2357,0)</f>
        <v>0.41235512183685735</v>
      </c>
      <c r="Q2357" s="4">
        <f>YEAR(SalesDataTable[[#This Row],[Order Date]])</f>
        <v>2026</v>
      </c>
      <c r="R2357" s="2" t="str">
        <f>"Q"&amp;ROUNDUP(MONTH(SalesDataTable[[#This Row],[Order Date]])/3,0)</f>
        <v>Q4</v>
      </c>
      <c r="S2357" s="3">
        <f>MONTH(SalesDataTable[[#This Row],[Order Date]])</f>
        <v>11</v>
      </c>
      <c r="T2357" s="2" t="str">
        <f>TEXT(SalesDataTable[[#This Row],[Order Date]],"mmm")</f>
        <v>Nov</v>
      </c>
    </row>
    <row r="2358" spans="1:20" ht="15.75" x14ac:dyDescent="0.25">
      <c r="A2358" s="9" t="s">
        <v>403</v>
      </c>
      <c r="B2358" s="8">
        <v>46339</v>
      </c>
      <c r="C2358" s="7" t="s">
        <v>15</v>
      </c>
      <c r="D2358" s="7" t="s">
        <v>61</v>
      </c>
      <c r="E2358" s="7" t="s">
        <v>3</v>
      </c>
      <c r="F2358" s="7" t="s">
        <v>2</v>
      </c>
      <c r="G2358" s="7" t="s">
        <v>22</v>
      </c>
      <c r="H2358" s="7" t="s">
        <v>37</v>
      </c>
      <c r="I2358" s="3">
        <v>2</v>
      </c>
      <c r="J2358" s="5">
        <v>142.30000000000001</v>
      </c>
      <c r="K2358" s="6">
        <v>0.15</v>
      </c>
      <c r="L2358" s="5">
        <v>77.760000000000005</v>
      </c>
      <c r="M2358" s="5">
        <f>I2358*J2358*(1-K2358)</f>
        <v>241.91000000000003</v>
      </c>
      <c r="N2358" s="5">
        <f>I2358*L2358</f>
        <v>155.52000000000001</v>
      </c>
      <c r="O2358" s="5">
        <f>M2358-N2358</f>
        <v>86.390000000000015</v>
      </c>
      <c r="P2358" s="2">
        <f>IFERROR(O2358/M2358,0)</f>
        <v>0.35711628291513375</v>
      </c>
      <c r="Q2358" s="4">
        <f>YEAR(SalesDataTable[[#This Row],[Order Date]])</f>
        <v>2026</v>
      </c>
      <c r="R2358" s="2" t="str">
        <f>"Q"&amp;ROUNDUP(MONTH(SalesDataTable[[#This Row],[Order Date]])/3,0)</f>
        <v>Q4</v>
      </c>
      <c r="S2358" s="3">
        <f>MONTH(SalesDataTable[[#This Row],[Order Date]])</f>
        <v>11</v>
      </c>
      <c r="T2358" s="2" t="str">
        <f>TEXT(SalesDataTable[[#This Row],[Order Date]],"mmm")</f>
        <v>Nov</v>
      </c>
    </row>
    <row r="2359" spans="1:20" ht="15.75" x14ac:dyDescent="0.25">
      <c r="A2359" s="9" t="s">
        <v>402</v>
      </c>
      <c r="B2359" s="8">
        <v>46339</v>
      </c>
      <c r="C2359" s="7" t="s">
        <v>9</v>
      </c>
      <c r="D2359" s="7" t="s">
        <v>47</v>
      </c>
      <c r="E2359" s="7" t="s">
        <v>3</v>
      </c>
      <c r="F2359" s="7" t="s">
        <v>12</v>
      </c>
      <c r="G2359" s="7" t="s">
        <v>29</v>
      </c>
      <c r="H2359" s="7" t="s">
        <v>88</v>
      </c>
      <c r="I2359" s="3">
        <v>4</v>
      </c>
      <c r="J2359" s="5">
        <v>161.97</v>
      </c>
      <c r="K2359" s="6">
        <v>0.05</v>
      </c>
      <c r="L2359" s="5">
        <v>87.2</v>
      </c>
      <c r="M2359" s="5">
        <f>I2359*J2359*(1-K2359)</f>
        <v>615.48599999999999</v>
      </c>
      <c r="N2359" s="5">
        <f>I2359*L2359</f>
        <v>348.8</v>
      </c>
      <c r="O2359" s="5">
        <f>M2359-N2359</f>
        <v>266.68599999999998</v>
      </c>
      <c r="P2359" s="2">
        <f>IFERROR(O2359/M2359,0)</f>
        <v>0.4332933649181297</v>
      </c>
      <c r="Q2359" s="4">
        <f>YEAR(SalesDataTable[[#This Row],[Order Date]])</f>
        <v>2026</v>
      </c>
      <c r="R2359" s="2" t="str">
        <f>"Q"&amp;ROUNDUP(MONTH(SalesDataTable[[#This Row],[Order Date]])/3,0)</f>
        <v>Q4</v>
      </c>
      <c r="S2359" s="3">
        <f>MONTH(SalesDataTable[[#This Row],[Order Date]])</f>
        <v>11</v>
      </c>
      <c r="T2359" s="2" t="str">
        <f>TEXT(SalesDataTable[[#This Row],[Order Date]],"mmm")</f>
        <v>Nov</v>
      </c>
    </row>
    <row r="2360" spans="1:20" ht="15.75" x14ac:dyDescent="0.25">
      <c r="A2360" s="9" t="s">
        <v>401</v>
      </c>
      <c r="B2360" s="8">
        <v>46339</v>
      </c>
      <c r="C2360" s="7" t="s">
        <v>9</v>
      </c>
      <c r="D2360" s="7" t="s">
        <v>47</v>
      </c>
      <c r="E2360" s="7" t="s">
        <v>60</v>
      </c>
      <c r="F2360" s="7" t="s">
        <v>12</v>
      </c>
      <c r="G2360" s="7" t="s">
        <v>29</v>
      </c>
      <c r="H2360" s="7" t="s">
        <v>72</v>
      </c>
      <c r="I2360" s="3">
        <v>5</v>
      </c>
      <c r="J2360" s="5">
        <v>133.99</v>
      </c>
      <c r="K2360" s="6">
        <v>0.15</v>
      </c>
      <c r="L2360" s="5">
        <v>65.55</v>
      </c>
      <c r="M2360" s="5">
        <f>I2360*J2360*(1-K2360)</f>
        <v>569.45749999999998</v>
      </c>
      <c r="N2360" s="5">
        <f>I2360*L2360</f>
        <v>327.75</v>
      </c>
      <c r="O2360" s="5">
        <f>M2360-N2360</f>
        <v>241.70749999999998</v>
      </c>
      <c r="P2360" s="2">
        <f>IFERROR(O2360/M2360,0)</f>
        <v>0.42445221987593451</v>
      </c>
      <c r="Q2360" s="4">
        <f>YEAR(SalesDataTable[[#This Row],[Order Date]])</f>
        <v>2026</v>
      </c>
      <c r="R2360" s="2" t="str">
        <f>"Q"&amp;ROUNDUP(MONTH(SalesDataTable[[#This Row],[Order Date]])/3,0)</f>
        <v>Q4</v>
      </c>
      <c r="S2360" s="3">
        <f>MONTH(SalesDataTable[[#This Row],[Order Date]])</f>
        <v>11</v>
      </c>
      <c r="T2360" s="2" t="str">
        <f>TEXT(SalesDataTable[[#This Row],[Order Date]],"mmm")</f>
        <v>Nov</v>
      </c>
    </row>
    <row r="2361" spans="1:20" ht="15.75" x14ac:dyDescent="0.25">
      <c r="A2361" s="9" t="s">
        <v>400</v>
      </c>
      <c r="B2361" s="8">
        <v>46339</v>
      </c>
      <c r="C2361" s="7" t="s">
        <v>9</v>
      </c>
      <c r="D2361" s="7" t="s">
        <v>30</v>
      </c>
      <c r="E2361" s="7" t="s">
        <v>13</v>
      </c>
      <c r="F2361" s="7" t="s">
        <v>23</v>
      </c>
      <c r="G2361" s="7" t="s">
        <v>26</v>
      </c>
      <c r="H2361" s="7" t="s">
        <v>65</v>
      </c>
      <c r="I2361" s="3">
        <v>2</v>
      </c>
      <c r="J2361" s="5">
        <v>83.18</v>
      </c>
      <c r="K2361" s="6">
        <v>0.1</v>
      </c>
      <c r="L2361" s="5">
        <v>40.479999999999997</v>
      </c>
      <c r="M2361" s="5">
        <f>I2361*J2361*(1-K2361)</f>
        <v>149.72400000000002</v>
      </c>
      <c r="N2361" s="5">
        <f>I2361*L2361</f>
        <v>80.959999999999994</v>
      </c>
      <c r="O2361" s="5">
        <f>M2361-N2361</f>
        <v>68.764000000000024</v>
      </c>
      <c r="P2361" s="2">
        <f>IFERROR(O2361/M2361,0)</f>
        <v>0.45927172664369115</v>
      </c>
      <c r="Q2361" s="4">
        <f>YEAR(SalesDataTable[[#This Row],[Order Date]])</f>
        <v>2026</v>
      </c>
      <c r="R2361" s="2" t="str">
        <f>"Q"&amp;ROUNDUP(MONTH(SalesDataTable[[#This Row],[Order Date]])/3,0)</f>
        <v>Q4</v>
      </c>
      <c r="S2361" s="3">
        <f>MONTH(SalesDataTable[[#This Row],[Order Date]])</f>
        <v>11</v>
      </c>
      <c r="T2361" s="2" t="str">
        <f>TEXT(SalesDataTable[[#This Row],[Order Date]],"mmm")</f>
        <v>Nov</v>
      </c>
    </row>
    <row r="2362" spans="1:20" ht="15.75" x14ac:dyDescent="0.25">
      <c r="A2362" s="9" t="s">
        <v>399</v>
      </c>
      <c r="B2362" s="8">
        <v>46340</v>
      </c>
      <c r="C2362" s="7" t="s">
        <v>9</v>
      </c>
      <c r="D2362" s="7" t="s">
        <v>8</v>
      </c>
      <c r="E2362" s="7" t="s">
        <v>3</v>
      </c>
      <c r="F2362" s="7" t="s">
        <v>2</v>
      </c>
      <c r="G2362" s="7" t="s">
        <v>22</v>
      </c>
      <c r="H2362" s="7" t="s">
        <v>44</v>
      </c>
      <c r="I2362" s="3">
        <v>1</v>
      </c>
      <c r="J2362" s="5">
        <v>91.95</v>
      </c>
      <c r="K2362" s="6">
        <v>0</v>
      </c>
      <c r="L2362" s="5">
        <v>46.64</v>
      </c>
      <c r="M2362" s="5">
        <f>I2362*J2362*(1-K2362)</f>
        <v>91.95</v>
      </c>
      <c r="N2362" s="5">
        <f>I2362*L2362</f>
        <v>46.64</v>
      </c>
      <c r="O2362" s="5">
        <f>M2362-N2362</f>
        <v>45.31</v>
      </c>
      <c r="P2362" s="2">
        <f>IFERROR(O2362/M2362,0)</f>
        <v>0.49276780859162589</v>
      </c>
      <c r="Q2362" s="4">
        <f>YEAR(SalesDataTable[[#This Row],[Order Date]])</f>
        <v>2026</v>
      </c>
      <c r="R2362" s="2" t="str">
        <f>"Q"&amp;ROUNDUP(MONTH(SalesDataTable[[#This Row],[Order Date]])/3,0)</f>
        <v>Q4</v>
      </c>
      <c r="S2362" s="3">
        <f>MONTH(SalesDataTable[[#This Row],[Order Date]])</f>
        <v>11</v>
      </c>
      <c r="T2362" s="2" t="str">
        <f>TEXT(SalesDataTable[[#This Row],[Order Date]],"mmm")</f>
        <v>Nov</v>
      </c>
    </row>
    <row r="2363" spans="1:20" ht="15.75" x14ac:dyDescent="0.25">
      <c r="A2363" s="9" t="s">
        <v>398</v>
      </c>
      <c r="B2363" s="8">
        <v>46340</v>
      </c>
      <c r="C2363" s="7" t="s">
        <v>15</v>
      </c>
      <c r="D2363" s="7" t="s">
        <v>19</v>
      </c>
      <c r="E2363" s="7" t="s">
        <v>60</v>
      </c>
      <c r="F2363" s="7" t="s">
        <v>12</v>
      </c>
      <c r="G2363" s="7" t="s">
        <v>29</v>
      </c>
      <c r="H2363" s="7" t="s">
        <v>28</v>
      </c>
      <c r="I2363" s="3">
        <v>5</v>
      </c>
      <c r="J2363" s="5">
        <v>35.68</v>
      </c>
      <c r="K2363" s="6">
        <v>0.15</v>
      </c>
      <c r="L2363" s="5">
        <v>13.48</v>
      </c>
      <c r="M2363" s="5">
        <f>I2363*J2363*(1-K2363)</f>
        <v>151.64000000000001</v>
      </c>
      <c r="N2363" s="5">
        <f>I2363*L2363</f>
        <v>67.400000000000006</v>
      </c>
      <c r="O2363" s="5">
        <f>M2363-N2363</f>
        <v>84.240000000000009</v>
      </c>
      <c r="P2363" s="2">
        <f>IFERROR(O2363/M2363,0)</f>
        <v>0.55552624637298864</v>
      </c>
      <c r="Q2363" s="4">
        <f>YEAR(SalesDataTable[[#This Row],[Order Date]])</f>
        <v>2026</v>
      </c>
      <c r="R2363" s="2" t="str">
        <f>"Q"&amp;ROUNDUP(MONTH(SalesDataTable[[#This Row],[Order Date]])/3,0)</f>
        <v>Q4</v>
      </c>
      <c r="S2363" s="3">
        <f>MONTH(SalesDataTable[[#This Row],[Order Date]])</f>
        <v>11</v>
      </c>
      <c r="T2363" s="2" t="str">
        <f>TEXT(SalesDataTable[[#This Row],[Order Date]],"mmm")</f>
        <v>Nov</v>
      </c>
    </row>
    <row r="2364" spans="1:20" ht="15.75" x14ac:dyDescent="0.25">
      <c r="A2364" s="9" t="s">
        <v>397</v>
      </c>
      <c r="B2364" s="8">
        <v>46340</v>
      </c>
      <c r="C2364" s="7" t="s">
        <v>5</v>
      </c>
      <c r="D2364" s="7" t="s">
        <v>76</v>
      </c>
      <c r="E2364" s="7" t="s">
        <v>3</v>
      </c>
      <c r="F2364" s="7" t="s">
        <v>23</v>
      </c>
      <c r="G2364" s="7" t="s">
        <v>26</v>
      </c>
      <c r="H2364" s="7" t="s">
        <v>56</v>
      </c>
      <c r="I2364" s="3">
        <v>3</v>
      </c>
      <c r="J2364" s="5">
        <v>336.58</v>
      </c>
      <c r="K2364" s="6">
        <v>0.15</v>
      </c>
      <c r="L2364" s="5">
        <v>198.99</v>
      </c>
      <c r="M2364" s="5">
        <f>I2364*J2364*(1-K2364)</f>
        <v>858.279</v>
      </c>
      <c r="N2364" s="5">
        <f>I2364*L2364</f>
        <v>596.97</v>
      </c>
      <c r="O2364" s="5">
        <f>M2364-N2364</f>
        <v>261.30899999999997</v>
      </c>
      <c r="P2364" s="2">
        <f>IFERROR(O2364/M2364,0)</f>
        <v>0.3044569423229509</v>
      </c>
      <c r="Q2364" s="4">
        <f>YEAR(SalesDataTable[[#This Row],[Order Date]])</f>
        <v>2026</v>
      </c>
      <c r="R2364" s="2" t="str">
        <f>"Q"&amp;ROUNDUP(MONTH(SalesDataTable[[#This Row],[Order Date]])/3,0)</f>
        <v>Q4</v>
      </c>
      <c r="S2364" s="3">
        <f>MONTH(SalesDataTable[[#This Row],[Order Date]])</f>
        <v>11</v>
      </c>
      <c r="T2364" s="2" t="str">
        <f>TEXT(SalesDataTable[[#This Row],[Order Date]],"mmm")</f>
        <v>Nov</v>
      </c>
    </row>
    <row r="2365" spans="1:20" ht="15.75" x14ac:dyDescent="0.25">
      <c r="A2365" s="9" t="s">
        <v>396</v>
      </c>
      <c r="B2365" s="8">
        <v>46340</v>
      </c>
      <c r="C2365" s="7" t="s">
        <v>5</v>
      </c>
      <c r="D2365" s="7" t="s">
        <v>66</v>
      </c>
      <c r="E2365" s="7" t="s">
        <v>3</v>
      </c>
      <c r="F2365" s="7" t="s">
        <v>2</v>
      </c>
      <c r="G2365" s="7" t="s">
        <v>34</v>
      </c>
      <c r="H2365" s="7" t="s">
        <v>74</v>
      </c>
      <c r="I2365" s="3">
        <v>2</v>
      </c>
      <c r="J2365" s="5">
        <v>36.979999999999997</v>
      </c>
      <c r="K2365" s="6">
        <v>0.15</v>
      </c>
      <c r="L2365" s="5">
        <v>14.13</v>
      </c>
      <c r="M2365" s="5">
        <f>I2365*J2365*(1-K2365)</f>
        <v>62.865999999999993</v>
      </c>
      <c r="N2365" s="5">
        <f>I2365*L2365</f>
        <v>28.26</v>
      </c>
      <c r="O2365" s="5">
        <f>M2365-N2365</f>
        <v>34.605999999999995</v>
      </c>
      <c r="P2365" s="2">
        <f>IFERROR(O2365/M2365,0)</f>
        <v>0.55047243342983487</v>
      </c>
      <c r="Q2365" s="4">
        <f>YEAR(SalesDataTable[[#This Row],[Order Date]])</f>
        <v>2026</v>
      </c>
      <c r="R2365" s="2" t="str">
        <f>"Q"&amp;ROUNDUP(MONTH(SalesDataTable[[#This Row],[Order Date]])/3,0)</f>
        <v>Q4</v>
      </c>
      <c r="S2365" s="3">
        <f>MONTH(SalesDataTable[[#This Row],[Order Date]])</f>
        <v>11</v>
      </c>
      <c r="T2365" s="2" t="str">
        <f>TEXT(SalesDataTable[[#This Row],[Order Date]],"mmm")</f>
        <v>Nov</v>
      </c>
    </row>
    <row r="2366" spans="1:20" ht="15.75" x14ac:dyDescent="0.25">
      <c r="A2366" s="9" t="s">
        <v>395</v>
      </c>
      <c r="B2366" s="8">
        <v>46340</v>
      </c>
      <c r="C2366" s="7" t="s">
        <v>15</v>
      </c>
      <c r="D2366" s="7" t="s">
        <v>19</v>
      </c>
      <c r="E2366" s="7" t="s">
        <v>18</v>
      </c>
      <c r="F2366" s="7" t="s">
        <v>2</v>
      </c>
      <c r="G2366" s="7" t="s">
        <v>34</v>
      </c>
      <c r="H2366" s="7" t="s">
        <v>74</v>
      </c>
      <c r="I2366" s="3">
        <v>2</v>
      </c>
      <c r="J2366" s="5">
        <v>36.15</v>
      </c>
      <c r="K2366" s="6">
        <v>0</v>
      </c>
      <c r="L2366" s="5">
        <v>13.51</v>
      </c>
      <c r="M2366" s="5">
        <f>I2366*J2366*(1-K2366)</f>
        <v>72.3</v>
      </c>
      <c r="N2366" s="5">
        <f>I2366*L2366</f>
        <v>27.02</v>
      </c>
      <c r="O2366" s="5">
        <f>M2366-N2366</f>
        <v>45.28</v>
      </c>
      <c r="P2366" s="2">
        <f>IFERROR(O2366/M2366,0)</f>
        <v>0.62627939142461964</v>
      </c>
      <c r="Q2366" s="4">
        <f>YEAR(SalesDataTable[[#This Row],[Order Date]])</f>
        <v>2026</v>
      </c>
      <c r="R2366" s="2" t="str">
        <f>"Q"&amp;ROUNDUP(MONTH(SalesDataTable[[#This Row],[Order Date]])/3,0)</f>
        <v>Q4</v>
      </c>
      <c r="S2366" s="3">
        <f>MONTH(SalesDataTable[[#This Row],[Order Date]])</f>
        <v>11</v>
      </c>
      <c r="T2366" s="2" t="str">
        <f>TEXT(SalesDataTable[[#This Row],[Order Date]],"mmm")</f>
        <v>Nov</v>
      </c>
    </row>
    <row r="2367" spans="1:20" ht="15.75" x14ac:dyDescent="0.25">
      <c r="A2367" s="9" t="s">
        <v>394</v>
      </c>
      <c r="B2367" s="8">
        <v>46340</v>
      </c>
      <c r="C2367" s="7" t="s">
        <v>5</v>
      </c>
      <c r="D2367" s="7" t="s">
        <v>66</v>
      </c>
      <c r="E2367" s="7" t="s">
        <v>3</v>
      </c>
      <c r="F2367" s="7" t="s">
        <v>12</v>
      </c>
      <c r="G2367" s="7" t="s">
        <v>34</v>
      </c>
      <c r="H2367" s="7" t="s">
        <v>121</v>
      </c>
      <c r="I2367" s="3">
        <v>1</v>
      </c>
      <c r="J2367" s="5">
        <v>121.86</v>
      </c>
      <c r="K2367" s="6">
        <v>0.05</v>
      </c>
      <c r="L2367" s="5">
        <v>69.900000000000006</v>
      </c>
      <c r="M2367" s="5">
        <f>I2367*J2367*(1-K2367)</f>
        <v>115.767</v>
      </c>
      <c r="N2367" s="5">
        <f>I2367*L2367</f>
        <v>69.900000000000006</v>
      </c>
      <c r="O2367" s="5">
        <f>M2367-N2367</f>
        <v>45.86699999999999</v>
      </c>
      <c r="P2367" s="2">
        <f>IFERROR(O2367/M2367,0)</f>
        <v>0.396200989919407</v>
      </c>
      <c r="Q2367" s="4">
        <f>YEAR(SalesDataTable[[#This Row],[Order Date]])</f>
        <v>2026</v>
      </c>
      <c r="R2367" s="2" t="str">
        <f>"Q"&amp;ROUNDUP(MONTH(SalesDataTable[[#This Row],[Order Date]])/3,0)</f>
        <v>Q4</v>
      </c>
      <c r="S2367" s="3">
        <f>MONTH(SalesDataTable[[#This Row],[Order Date]])</f>
        <v>11</v>
      </c>
      <c r="T2367" s="2" t="str">
        <f>TEXT(SalesDataTable[[#This Row],[Order Date]],"mmm")</f>
        <v>Nov</v>
      </c>
    </row>
    <row r="2368" spans="1:20" ht="15.75" x14ac:dyDescent="0.25">
      <c r="A2368" s="9" t="s">
        <v>393</v>
      </c>
      <c r="B2368" s="8">
        <v>46340</v>
      </c>
      <c r="C2368" s="7" t="s">
        <v>5</v>
      </c>
      <c r="D2368" s="7" t="s">
        <v>69</v>
      </c>
      <c r="E2368" s="7" t="s">
        <v>13</v>
      </c>
      <c r="F2368" s="7" t="s">
        <v>23</v>
      </c>
      <c r="G2368" s="7" t="s">
        <v>1</v>
      </c>
      <c r="H2368" s="7" t="s">
        <v>0</v>
      </c>
      <c r="I2368" s="3">
        <v>6</v>
      </c>
      <c r="J2368" s="5">
        <v>49.85</v>
      </c>
      <c r="K2368" s="6">
        <v>0.05</v>
      </c>
      <c r="L2368" s="5">
        <v>22.68</v>
      </c>
      <c r="M2368" s="5">
        <f>I2368*J2368*(1-K2368)</f>
        <v>284.14499999999998</v>
      </c>
      <c r="N2368" s="5">
        <f>I2368*L2368</f>
        <v>136.07999999999998</v>
      </c>
      <c r="O2368" s="5">
        <f>M2368-N2368</f>
        <v>148.065</v>
      </c>
      <c r="P2368" s="2">
        <f>IFERROR(O2368/M2368,0)</f>
        <v>0.52108958454310306</v>
      </c>
      <c r="Q2368" s="4">
        <f>YEAR(SalesDataTable[[#This Row],[Order Date]])</f>
        <v>2026</v>
      </c>
      <c r="R2368" s="2" t="str">
        <f>"Q"&amp;ROUNDUP(MONTH(SalesDataTable[[#This Row],[Order Date]])/3,0)</f>
        <v>Q4</v>
      </c>
      <c r="S2368" s="3">
        <f>MONTH(SalesDataTable[[#This Row],[Order Date]])</f>
        <v>11</v>
      </c>
      <c r="T2368" s="2" t="str">
        <f>TEXT(SalesDataTable[[#This Row],[Order Date]],"mmm")</f>
        <v>Nov</v>
      </c>
    </row>
    <row r="2369" spans="1:20" ht="15.75" x14ac:dyDescent="0.25">
      <c r="A2369" s="9" t="s">
        <v>392</v>
      </c>
      <c r="B2369" s="8">
        <v>46340</v>
      </c>
      <c r="C2369" s="7" t="s">
        <v>5</v>
      </c>
      <c r="D2369" s="7" t="s">
        <v>69</v>
      </c>
      <c r="E2369" s="7" t="s">
        <v>13</v>
      </c>
      <c r="F2369" s="7" t="s">
        <v>12</v>
      </c>
      <c r="G2369" s="7" t="s">
        <v>22</v>
      </c>
      <c r="H2369" s="7" t="s">
        <v>44</v>
      </c>
      <c r="I2369" s="3">
        <v>2</v>
      </c>
      <c r="J2369" s="5">
        <v>91.95</v>
      </c>
      <c r="K2369" s="6">
        <v>0.05</v>
      </c>
      <c r="L2369" s="5">
        <v>46.45</v>
      </c>
      <c r="M2369" s="5">
        <f>I2369*J2369*(1-K2369)</f>
        <v>174.70499999999998</v>
      </c>
      <c r="N2369" s="5">
        <f>I2369*L2369</f>
        <v>92.9</v>
      </c>
      <c r="O2369" s="5">
        <f>M2369-N2369</f>
        <v>81.804999999999978</v>
      </c>
      <c r="P2369" s="2">
        <f>IFERROR(O2369/M2369,0)</f>
        <v>0.46824647262528252</v>
      </c>
      <c r="Q2369" s="4">
        <f>YEAR(SalesDataTable[[#This Row],[Order Date]])</f>
        <v>2026</v>
      </c>
      <c r="R2369" s="2" t="str">
        <f>"Q"&amp;ROUNDUP(MONTH(SalesDataTable[[#This Row],[Order Date]])/3,0)</f>
        <v>Q4</v>
      </c>
      <c r="S2369" s="3">
        <f>MONTH(SalesDataTable[[#This Row],[Order Date]])</f>
        <v>11</v>
      </c>
      <c r="T2369" s="2" t="str">
        <f>TEXT(SalesDataTable[[#This Row],[Order Date]],"mmm")</f>
        <v>Nov</v>
      </c>
    </row>
    <row r="2370" spans="1:20" ht="15.75" x14ac:dyDescent="0.25">
      <c r="A2370" s="9" t="s">
        <v>391</v>
      </c>
      <c r="B2370" s="8">
        <v>46340</v>
      </c>
      <c r="C2370" s="7" t="s">
        <v>15</v>
      </c>
      <c r="D2370" s="7" t="s">
        <v>61</v>
      </c>
      <c r="E2370" s="7" t="s">
        <v>18</v>
      </c>
      <c r="F2370" s="7" t="s">
        <v>23</v>
      </c>
      <c r="G2370" s="7" t="s">
        <v>1</v>
      </c>
      <c r="H2370" s="7" t="s">
        <v>0</v>
      </c>
      <c r="I2370" s="3">
        <v>2</v>
      </c>
      <c r="J2370" s="5">
        <v>51.71</v>
      </c>
      <c r="K2370" s="6">
        <v>0.15</v>
      </c>
      <c r="L2370" s="5">
        <v>22.93</v>
      </c>
      <c r="M2370" s="5">
        <f>I2370*J2370*(1-K2370)</f>
        <v>87.906999999999996</v>
      </c>
      <c r="N2370" s="5">
        <f>I2370*L2370</f>
        <v>45.86</v>
      </c>
      <c r="O2370" s="5">
        <f>M2370-N2370</f>
        <v>42.046999999999997</v>
      </c>
      <c r="P2370" s="2">
        <f>IFERROR(O2370/M2370,0)</f>
        <v>0.47831230732478641</v>
      </c>
      <c r="Q2370" s="4">
        <f>YEAR(SalesDataTable[[#This Row],[Order Date]])</f>
        <v>2026</v>
      </c>
      <c r="R2370" s="2" t="str">
        <f>"Q"&amp;ROUNDUP(MONTH(SalesDataTable[[#This Row],[Order Date]])/3,0)</f>
        <v>Q4</v>
      </c>
      <c r="S2370" s="3">
        <f>MONTH(SalesDataTable[[#This Row],[Order Date]])</f>
        <v>11</v>
      </c>
      <c r="T2370" s="2" t="str">
        <f>TEXT(SalesDataTable[[#This Row],[Order Date]],"mmm")</f>
        <v>Nov</v>
      </c>
    </row>
    <row r="2371" spans="1:20" ht="15.75" x14ac:dyDescent="0.25">
      <c r="A2371" s="9" t="s">
        <v>390</v>
      </c>
      <c r="B2371" s="8">
        <v>46340</v>
      </c>
      <c r="C2371" s="7" t="s">
        <v>9</v>
      </c>
      <c r="D2371" s="7" t="s">
        <v>79</v>
      </c>
      <c r="E2371" s="7" t="s">
        <v>13</v>
      </c>
      <c r="F2371" s="7" t="s">
        <v>23</v>
      </c>
      <c r="G2371" s="7" t="s">
        <v>34</v>
      </c>
      <c r="H2371" s="7" t="s">
        <v>83</v>
      </c>
      <c r="I2371" s="3">
        <v>1</v>
      </c>
      <c r="J2371" s="5">
        <v>41.05</v>
      </c>
      <c r="K2371" s="6">
        <v>0.05</v>
      </c>
      <c r="L2371" s="5">
        <v>14.6</v>
      </c>
      <c r="M2371" s="5">
        <f>I2371*J2371*(1-K2371)</f>
        <v>38.997499999999995</v>
      </c>
      <c r="N2371" s="5">
        <f>I2371*L2371</f>
        <v>14.6</v>
      </c>
      <c r="O2371" s="5">
        <f>M2371-N2371</f>
        <v>24.397499999999994</v>
      </c>
      <c r="P2371" s="2">
        <f>IFERROR(O2371/M2371,0)</f>
        <v>0.62561702673248276</v>
      </c>
      <c r="Q2371" s="4">
        <f>YEAR(SalesDataTable[[#This Row],[Order Date]])</f>
        <v>2026</v>
      </c>
      <c r="R2371" s="2" t="str">
        <f>"Q"&amp;ROUNDUP(MONTH(SalesDataTable[[#This Row],[Order Date]])/3,0)</f>
        <v>Q4</v>
      </c>
      <c r="S2371" s="3">
        <f>MONTH(SalesDataTable[[#This Row],[Order Date]])</f>
        <v>11</v>
      </c>
      <c r="T2371" s="2" t="str">
        <f>TEXT(SalesDataTable[[#This Row],[Order Date]],"mmm")</f>
        <v>Nov</v>
      </c>
    </row>
    <row r="2372" spans="1:20" ht="15.75" x14ac:dyDescent="0.25">
      <c r="A2372" s="9" t="s">
        <v>389</v>
      </c>
      <c r="B2372" s="8">
        <v>46341</v>
      </c>
      <c r="C2372" s="7" t="s">
        <v>9</v>
      </c>
      <c r="D2372" s="7" t="s">
        <v>30</v>
      </c>
      <c r="E2372" s="7" t="s">
        <v>60</v>
      </c>
      <c r="F2372" s="7" t="s">
        <v>12</v>
      </c>
      <c r="G2372" s="7" t="s">
        <v>26</v>
      </c>
      <c r="H2372" s="7" t="s">
        <v>56</v>
      </c>
      <c r="I2372" s="3">
        <v>10</v>
      </c>
      <c r="J2372" s="5">
        <v>333.09</v>
      </c>
      <c r="K2372" s="6">
        <v>0.15</v>
      </c>
      <c r="L2372" s="5">
        <v>197.95</v>
      </c>
      <c r="M2372" s="5">
        <f>I2372*J2372*(1-K2372)</f>
        <v>2831.2649999999994</v>
      </c>
      <c r="N2372" s="5">
        <f>I2372*L2372</f>
        <v>1979.5</v>
      </c>
      <c r="O2372" s="5">
        <f>M2372-N2372</f>
        <v>851.76499999999942</v>
      </c>
      <c r="P2372" s="2">
        <f>IFERROR(O2372/M2372,0)</f>
        <v>0.30084255624252748</v>
      </c>
      <c r="Q2372" s="4">
        <f>YEAR(SalesDataTable[[#This Row],[Order Date]])</f>
        <v>2026</v>
      </c>
      <c r="R2372" s="2" t="str">
        <f>"Q"&amp;ROUNDUP(MONTH(SalesDataTable[[#This Row],[Order Date]])/3,0)</f>
        <v>Q4</v>
      </c>
      <c r="S2372" s="3">
        <f>MONTH(SalesDataTable[[#This Row],[Order Date]])</f>
        <v>11</v>
      </c>
      <c r="T2372" s="2" t="str">
        <f>TEXT(SalesDataTable[[#This Row],[Order Date]],"mmm")</f>
        <v>Nov</v>
      </c>
    </row>
    <row r="2373" spans="1:20" ht="15.75" x14ac:dyDescent="0.25">
      <c r="A2373" s="9" t="s">
        <v>388</v>
      </c>
      <c r="B2373" s="8">
        <v>46341</v>
      </c>
      <c r="C2373" s="7" t="s">
        <v>15</v>
      </c>
      <c r="D2373" s="7" t="s">
        <v>51</v>
      </c>
      <c r="E2373" s="7" t="s">
        <v>3</v>
      </c>
      <c r="F2373" s="7" t="s">
        <v>12</v>
      </c>
      <c r="G2373" s="7" t="s">
        <v>1</v>
      </c>
      <c r="H2373" s="7" t="s">
        <v>0</v>
      </c>
      <c r="I2373" s="3">
        <v>3</v>
      </c>
      <c r="J2373" s="5">
        <v>51.79</v>
      </c>
      <c r="K2373" s="6">
        <v>0.2</v>
      </c>
      <c r="L2373" s="5">
        <v>22.23</v>
      </c>
      <c r="M2373" s="5">
        <f>I2373*J2373*(1-K2373)</f>
        <v>124.29600000000001</v>
      </c>
      <c r="N2373" s="5">
        <f>I2373*L2373</f>
        <v>66.69</v>
      </c>
      <c r="O2373" s="5">
        <f>M2373-N2373</f>
        <v>57.606000000000009</v>
      </c>
      <c r="P2373" s="2">
        <f>IFERROR(O2373/M2373,0)</f>
        <v>0.4634581965630431</v>
      </c>
      <c r="Q2373" s="4">
        <f>YEAR(SalesDataTable[[#This Row],[Order Date]])</f>
        <v>2026</v>
      </c>
      <c r="R2373" s="2" t="str">
        <f>"Q"&amp;ROUNDUP(MONTH(SalesDataTable[[#This Row],[Order Date]])/3,0)</f>
        <v>Q4</v>
      </c>
      <c r="S2373" s="3">
        <f>MONTH(SalesDataTable[[#This Row],[Order Date]])</f>
        <v>11</v>
      </c>
      <c r="T2373" s="2" t="str">
        <f>TEXT(SalesDataTable[[#This Row],[Order Date]],"mmm")</f>
        <v>Nov</v>
      </c>
    </row>
    <row r="2374" spans="1:20" ht="15.75" x14ac:dyDescent="0.25">
      <c r="A2374" s="9" t="s">
        <v>387</v>
      </c>
      <c r="B2374" s="8">
        <v>46341</v>
      </c>
      <c r="C2374" s="7" t="s">
        <v>9</v>
      </c>
      <c r="D2374" s="7" t="s">
        <v>45</v>
      </c>
      <c r="E2374" s="7" t="s">
        <v>18</v>
      </c>
      <c r="F2374" s="7" t="s">
        <v>2</v>
      </c>
      <c r="G2374" s="7" t="s">
        <v>22</v>
      </c>
      <c r="H2374" s="7" t="s">
        <v>21</v>
      </c>
      <c r="I2374" s="3">
        <v>1</v>
      </c>
      <c r="J2374" s="5">
        <v>71.040000000000006</v>
      </c>
      <c r="K2374" s="6">
        <v>0.1</v>
      </c>
      <c r="L2374" s="5">
        <v>31.59</v>
      </c>
      <c r="M2374" s="5">
        <f>I2374*J2374*(1-K2374)</f>
        <v>63.936000000000007</v>
      </c>
      <c r="N2374" s="5">
        <f>I2374*L2374</f>
        <v>31.59</v>
      </c>
      <c r="O2374" s="5">
        <f>M2374-N2374</f>
        <v>32.346000000000004</v>
      </c>
      <c r="P2374" s="2">
        <f>IFERROR(O2374/M2374,0)</f>
        <v>0.50591216216216217</v>
      </c>
      <c r="Q2374" s="4">
        <f>YEAR(SalesDataTable[[#This Row],[Order Date]])</f>
        <v>2026</v>
      </c>
      <c r="R2374" s="2" t="str">
        <f>"Q"&amp;ROUNDUP(MONTH(SalesDataTable[[#This Row],[Order Date]])/3,0)</f>
        <v>Q4</v>
      </c>
      <c r="S2374" s="3">
        <f>MONTH(SalesDataTable[[#This Row],[Order Date]])</f>
        <v>11</v>
      </c>
      <c r="T2374" s="2" t="str">
        <f>TEXT(SalesDataTable[[#This Row],[Order Date]],"mmm")</f>
        <v>Nov</v>
      </c>
    </row>
    <row r="2375" spans="1:20" ht="15.75" x14ac:dyDescent="0.25">
      <c r="A2375" s="9" t="s">
        <v>386</v>
      </c>
      <c r="B2375" s="8">
        <v>46341</v>
      </c>
      <c r="C2375" s="7" t="s">
        <v>15</v>
      </c>
      <c r="D2375" s="7" t="s">
        <v>51</v>
      </c>
      <c r="E2375" s="7" t="s">
        <v>18</v>
      </c>
      <c r="F2375" s="7" t="s">
        <v>12</v>
      </c>
      <c r="G2375" s="7" t="s">
        <v>22</v>
      </c>
      <c r="H2375" s="7" t="s">
        <v>37</v>
      </c>
      <c r="I2375" s="3">
        <v>2</v>
      </c>
      <c r="J2375" s="5">
        <v>141.21</v>
      </c>
      <c r="K2375" s="6">
        <v>0.1</v>
      </c>
      <c r="L2375" s="5">
        <v>78.31</v>
      </c>
      <c r="M2375" s="5">
        <f>I2375*J2375*(1-K2375)</f>
        <v>254.17800000000003</v>
      </c>
      <c r="N2375" s="5">
        <f>I2375*L2375</f>
        <v>156.62</v>
      </c>
      <c r="O2375" s="5">
        <f>M2375-N2375</f>
        <v>97.558000000000021</v>
      </c>
      <c r="P2375" s="2">
        <f>IFERROR(O2375/M2375,0)</f>
        <v>0.38381763960688969</v>
      </c>
      <c r="Q2375" s="4">
        <f>YEAR(SalesDataTable[[#This Row],[Order Date]])</f>
        <v>2026</v>
      </c>
      <c r="R2375" s="2" t="str">
        <f>"Q"&amp;ROUNDUP(MONTH(SalesDataTable[[#This Row],[Order Date]])/3,0)</f>
        <v>Q4</v>
      </c>
      <c r="S2375" s="3">
        <f>MONTH(SalesDataTable[[#This Row],[Order Date]])</f>
        <v>11</v>
      </c>
      <c r="T2375" s="2" t="str">
        <f>TEXT(SalesDataTable[[#This Row],[Order Date]],"mmm")</f>
        <v>Nov</v>
      </c>
    </row>
    <row r="2376" spans="1:20" ht="15.75" x14ac:dyDescent="0.25">
      <c r="A2376" s="9" t="s">
        <v>385</v>
      </c>
      <c r="B2376" s="8">
        <v>46341</v>
      </c>
      <c r="C2376" s="7" t="s">
        <v>42</v>
      </c>
      <c r="D2376" s="7" t="s">
        <v>41</v>
      </c>
      <c r="E2376" s="7" t="s">
        <v>18</v>
      </c>
      <c r="F2376" s="7" t="s">
        <v>2</v>
      </c>
      <c r="G2376" s="7" t="s">
        <v>22</v>
      </c>
      <c r="H2376" s="7" t="s">
        <v>37</v>
      </c>
      <c r="I2376" s="3">
        <v>2</v>
      </c>
      <c r="J2376" s="5">
        <v>141.63999999999999</v>
      </c>
      <c r="K2376" s="6">
        <v>0.15</v>
      </c>
      <c r="L2376" s="5">
        <v>80.349999999999994</v>
      </c>
      <c r="M2376" s="5">
        <f>I2376*J2376*(1-K2376)</f>
        <v>240.78799999999998</v>
      </c>
      <c r="N2376" s="5">
        <f>I2376*L2376</f>
        <v>160.69999999999999</v>
      </c>
      <c r="O2376" s="5">
        <f>M2376-N2376</f>
        <v>80.087999999999994</v>
      </c>
      <c r="P2376" s="2">
        <f>IFERROR(O2376/M2376,0)</f>
        <v>0.33260793727262156</v>
      </c>
      <c r="Q2376" s="4">
        <f>YEAR(SalesDataTable[[#This Row],[Order Date]])</f>
        <v>2026</v>
      </c>
      <c r="R2376" s="2" t="str">
        <f>"Q"&amp;ROUNDUP(MONTH(SalesDataTable[[#This Row],[Order Date]])/3,0)</f>
        <v>Q4</v>
      </c>
      <c r="S2376" s="3">
        <f>MONTH(SalesDataTable[[#This Row],[Order Date]])</f>
        <v>11</v>
      </c>
      <c r="T2376" s="2" t="str">
        <f>TEXT(SalesDataTable[[#This Row],[Order Date]],"mmm")</f>
        <v>Nov</v>
      </c>
    </row>
    <row r="2377" spans="1:20" ht="15.75" x14ac:dyDescent="0.25">
      <c r="A2377" s="9" t="s">
        <v>384</v>
      </c>
      <c r="B2377" s="8">
        <v>46341</v>
      </c>
      <c r="C2377" s="7" t="s">
        <v>5</v>
      </c>
      <c r="D2377" s="7" t="s">
        <v>4</v>
      </c>
      <c r="E2377" s="7" t="s">
        <v>3</v>
      </c>
      <c r="F2377" s="7" t="s">
        <v>23</v>
      </c>
      <c r="G2377" s="7" t="s">
        <v>22</v>
      </c>
      <c r="H2377" s="7" t="s">
        <v>21</v>
      </c>
      <c r="I2377" s="3">
        <v>1</v>
      </c>
      <c r="J2377" s="5">
        <v>71.78</v>
      </c>
      <c r="K2377" s="6">
        <v>0.15</v>
      </c>
      <c r="L2377" s="5">
        <v>32.869999999999997</v>
      </c>
      <c r="M2377" s="5">
        <f>I2377*J2377*(1-K2377)</f>
        <v>61.012999999999998</v>
      </c>
      <c r="N2377" s="5">
        <f>I2377*L2377</f>
        <v>32.869999999999997</v>
      </c>
      <c r="O2377" s="5">
        <f>M2377-N2377</f>
        <v>28.143000000000001</v>
      </c>
      <c r="P2377" s="2">
        <f>IFERROR(O2377/M2377,0)</f>
        <v>0.46126235392457349</v>
      </c>
      <c r="Q2377" s="4">
        <f>YEAR(SalesDataTable[[#This Row],[Order Date]])</f>
        <v>2026</v>
      </c>
      <c r="R2377" s="2" t="str">
        <f>"Q"&amp;ROUNDUP(MONTH(SalesDataTable[[#This Row],[Order Date]])/3,0)</f>
        <v>Q4</v>
      </c>
      <c r="S2377" s="3">
        <f>MONTH(SalesDataTable[[#This Row],[Order Date]])</f>
        <v>11</v>
      </c>
      <c r="T2377" s="2" t="str">
        <f>TEXT(SalesDataTable[[#This Row],[Order Date]],"mmm")</f>
        <v>Nov</v>
      </c>
    </row>
    <row r="2378" spans="1:20" ht="15.75" x14ac:dyDescent="0.25">
      <c r="A2378" s="9" t="s">
        <v>383</v>
      </c>
      <c r="B2378" s="8">
        <v>46341</v>
      </c>
      <c r="C2378" s="7" t="s">
        <v>5</v>
      </c>
      <c r="D2378" s="7" t="s">
        <v>76</v>
      </c>
      <c r="E2378" s="7" t="s">
        <v>3</v>
      </c>
      <c r="F2378" s="7" t="s">
        <v>12</v>
      </c>
      <c r="G2378" s="7" t="s">
        <v>22</v>
      </c>
      <c r="H2378" s="7" t="s">
        <v>92</v>
      </c>
      <c r="I2378" s="3">
        <v>3</v>
      </c>
      <c r="J2378" s="5">
        <v>153.88999999999999</v>
      </c>
      <c r="K2378" s="6">
        <v>0.1</v>
      </c>
      <c r="L2378" s="5">
        <v>80.36</v>
      </c>
      <c r="M2378" s="5">
        <f>I2378*J2378*(1-K2378)</f>
        <v>415.50299999999999</v>
      </c>
      <c r="N2378" s="5">
        <f>I2378*L2378</f>
        <v>241.07999999999998</v>
      </c>
      <c r="O2378" s="5">
        <f>M2378-N2378</f>
        <v>174.423</v>
      </c>
      <c r="P2378" s="2">
        <f>IFERROR(O2378/M2378,0)</f>
        <v>0.41978758276113531</v>
      </c>
      <c r="Q2378" s="4">
        <f>YEAR(SalesDataTable[[#This Row],[Order Date]])</f>
        <v>2026</v>
      </c>
      <c r="R2378" s="2" t="str">
        <f>"Q"&amp;ROUNDUP(MONTH(SalesDataTable[[#This Row],[Order Date]])/3,0)</f>
        <v>Q4</v>
      </c>
      <c r="S2378" s="3">
        <f>MONTH(SalesDataTable[[#This Row],[Order Date]])</f>
        <v>11</v>
      </c>
      <c r="T2378" s="2" t="str">
        <f>TEXT(SalesDataTable[[#This Row],[Order Date]],"mmm")</f>
        <v>Nov</v>
      </c>
    </row>
    <row r="2379" spans="1:20" ht="15.75" x14ac:dyDescent="0.25">
      <c r="A2379" s="9" t="s">
        <v>382</v>
      </c>
      <c r="B2379" s="8">
        <v>46342</v>
      </c>
      <c r="C2379" s="7" t="s">
        <v>15</v>
      </c>
      <c r="D2379" s="7" t="s">
        <v>51</v>
      </c>
      <c r="E2379" s="7" t="s">
        <v>18</v>
      </c>
      <c r="F2379" s="7" t="s">
        <v>23</v>
      </c>
      <c r="G2379" s="7" t="s">
        <v>22</v>
      </c>
      <c r="H2379" s="7" t="s">
        <v>37</v>
      </c>
      <c r="I2379" s="3">
        <v>1</v>
      </c>
      <c r="J2379" s="5">
        <v>145.4</v>
      </c>
      <c r="K2379" s="6">
        <v>0.1</v>
      </c>
      <c r="L2379" s="5">
        <v>77.66</v>
      </c>
      <c r="M2379" s="5">
        <f>I2379*J2379*(1-K2379)</f>
        <v>130.86000000000001</v>
      </c>
      <c r="N2379" s="5">
        <f>I2379*L2379</f>
        <v>77.66</v>
      </c>
      <c r="O2379" s="5">
        <f>M2379-N2379</f>
        <v>53.200000000000017</v>
      </c>
      <c r="P2379" s="2">
        <f>IFERROR(O2379/M2379,0)</f>
        <v>0.40654134189209851</v>
      </c>
      <c r="Q2379" s="4">
        <f>YEAR(SalesDataTable[[#This Row],[Order Date]])</f>
        <v>2026</v>
      </c>
      <c r="R2379" s="2" t="str">
        <f>"Q"&amp;ROUNDUP(MONTH(SalesDataTable[[#This Row],[Order Date]])/3,0)</f>
        <v>Q4</v>
      </c>
      <c r="S2379" s="3">
        <f>MONTH(SalesDataTable[[#This Row],[Order Date]])</f>
        <v>11</v>
      </c>
      <c r="T2379" s="2" t="str">
        <f>TEXT(SalesDataTable[[#This Row],[Order Date]],"mmm")</f>
        <v>Nov</v>
      </c>
    </row>
    <row r="2380" spans="1:20" ht="15.75" x14ac:dyDescent="0.25">
      <c r="A2380" s="9" t="s">
        <v>381</v>
      </c>
      <c r="B2380" s="8">
        <v>46343</v>
      </c>
      <c r="C2380" s="7" t="s">
        <v>15</v>
      </c>
      <c r="D2380" s="7" t="s">
        <v>61</v>
      </c>
      <c r="E2380" s="7" t="s">
        <v>3</v>
      </c>
      <c r="F2380" s="7" t="s">
        <v>23</v>
      </c>
      <c r="G2380" s="7" t="s">
        <v>29</v>
      </c>
      <c r="H2380" s="7" t="s">
        <v>72</v>
      </c>
      <c r="I2380" s="3">
        <v>1</v>
      </c>
      <c r="J2380" s="5">
        <v>132.94999999999999</v>
      </c>
      <c r="K2380" s="6">
        <v>0.05</v>
      </c>
      <c r="L2380" s="5">
        <v>65.36</v>
      </c>
      <c r="M2380" s="5">
        <f>I2380*J2380*(1-K2380)</f>
        <v>126.30249999999998</v>
      </c>
      <c r="N2380" s="5">
        <f>I2380*L2380</f>
        <v>65.36</v>
      </c>
      <c r="O2380" s="5">
        <f>M2380-N2380</f>
        <v>60.942499999999981</v>
      </c>
      <c r="P2380" s="2">
        <f>IFERROR(O2380/M2380,0)</f>
        <v>0.48251222264009019</v>
      </c>
      <c r="Q2380" s="4">
        <f>YEAR(SalesDataTable[[#This Row],[Order Date]])</f>
        <v>2026</v>
      </c>
      <c r="R2380" s="2" t="str">
        <f>"Q"&amp;ROUNDUP(MONTH(SalesDataTable[[#This Row],[Order Date]])/3,0)</f>
        <v>Q4</v>
      </c>
      <c r="S2380" s="3">
        <f>MONTH(SalesDataTable[[#This Row],[Order Date]])</f>
        <v>11</v>
      </c>
      <c r="T2380" s="2" t="str">
        <f>TEXT(SalesDataTable[[#This Row],[Order Date]],"mmm")</f>
        <v>Nov</v>
      </c>
    </row>
    <row r="2381" spans="1:20" ht="15.75" x14ac:dyDescent="0.25">
      <c r="A2381" s="9" t="s">
        <v>380</v>
      </c>
      <c r="B2381" s="8">
        <v>46343</v>
      </c>
      <c r="C2381" s="7" t="s">
        <v>15</v>
      </c>
      <c r="D2381" s="7" t="s">
        <v>14</v>
      </c>
      <c r="E2381" s="7" t="s">
        <v>13</v>
      </c>
      <c r="F2381" s="7" t="s">
        <v>23</v>
      </c>
      <c r="G2381" s="7" t="s">
        <v>34</v>
      </c>
      <c r="H2381" s="7" t="s">
        <v>33</v>
      </c>
      <c r="I2381" s="3">
        <v>1</v>
      </c>
      <c r="J2381" s="5">
        <v>51.34</v>
      </c>
      <c r="K2381" s="6">
        <v>0.15</v>
      </c>
      <c r="L2381" s="5">
        <v>21.37</v>
      </c>
      <c r="M2381" s="5">
        <f>I2381*J2381*(1-K2381)</f>
        <v>43.639000000000003</v>
      </c>
      <c r="N2381" s="5">
        <f>I2381*L2381</f>
        <v>21.37</v>
      </c>
      <c r="O2381" s="5">
        <f>M2381-N2381</f>
        <v>22.269000000000002</v>
      </c>
      <c r="P2381" s="2">
        <f>IFERROR(O2381/M2381,0)</f>
        <v>0.5103004193496643</v>
      </c>
      <c r="Q2381" s="4">
        <f>YEAR(SalesDataTable[[#This Row],[Order Date]])</f>
        <v>2026</v>
      </c>
      <c r="R2381" s="2" t="str">
        <f>"Q"&amp;ROUNDUP(MONTH(SalesDataTable[[#This Row],[Order Date]])/3,0)</f>
        <v>Q4</v>
      </c>
      <c r="S2381" s="3">
        <f>MONTH(SalesDataTable[[#This Row],[Order Date]])</f>
        <v>11</v>
      </c>
      <c r="T2381" s="2" t="str">
        <f>TEXT(SalesDataTable[[#This Row],[Order Date]],"mmm")</f>
        <v>Nov</v>
      </c>
    </row>
    <row r="2382" spans="1:20" ht="15.75" x14ac:dyDescent="0.25">
      <c r="A2382" s="9" t="s">
        <v>379</v>
      </c>
      <c r="B2382" s="8">
        <v>46343</v>
      </c>
      <c r="C2382" s="7" t="s">
        <v>42</v>
      </c>
      <c r="D2382" s="7" t="s">
        <v>95</v>
      </c>
      <c r="E2382" s="7" t="s">
        <v>3</v>
      </c>
      <c r="F2382" s="7" t="s">
        <v>2</v>
      </c>
      <c r="G2382" s="7" t="s">
        <v>1</v>
      </c>
      <c r="H2382" s="7" t="s">
        <v>0</v>
      </c>
      <c r="I2382" s="3">
        <v>1</v>
      </c>
      <c r="J2382" s="5">
        <v>49.98</v>
      </c>
      <c r="K2382" s="6">
        <v>0.1</v>
      </c>
      <c r="L2382" s="5">
        <v>22.25</v>
      </c>
      <c r="M2382" s="5">
        <f>I2382*J2382*(1-K2382)</f>
        <v>44.981999999999999</v>
      </c>
      <c r="N2382" s="5">
        <f>I2382*L2382</f>
        <v>22.25</v>
      </c>
      <c r="O2382" s="5">
        <f>M2382-N2382</f>
        <v>22.731999999999999</v>
      </c>
      <c r="P2382" s="2">
        <f>IFERROR(O2382/M2382,0)</f>
        <v>0.50535769863500957</v>
      </c>
      <c r="Q2382" s="4">
        <f>YEAR(SalesDataTable[[#This Row],[Order Date]])</f>
        <v>2026</v>
      </c>
      <c r="R2382" s="2" t="str">
        <f>"Q"&amp;ROUNDUP(MONTH(SalesDataTable[[#This Row],[Order Date]])/3,0)</f>
        <v>Q4</v>
      </c>
      <c r="S2382" s="3">
        <f>MONTH(SalesDataTable[[#This Row],[Order Date]])</f>
        <v>11</v>
      </c>
      <c r="T2382" s="2" t="str">
        <f>TEXT(SalesDataTable[[#This Row],[Order Date]],"mmm")</f>
        <v>Nov</v>
      </c>
    </row>
    <row r="2383" spans="1:20" ht="15.75" x14ac:dyDescent="0.25">
      <c r="A2383" s="9" t="s">
        <v>378</v>
      </c>
      <c r="B2383" s="8">
        <v>46343</v>
      </c>
      <c r="C2383" s="7" t="s">
        <v>15</v>
      </c>
      <c r="D2383" s="7" t="s">
        <v>61</v>
      </c>
      <c r="E2383" s="7" t="s">
        <v>3</v>
      </c>
      <c r="F2383" s="7" t="s">
        <v>23</v>
      </c>
      <c r="G2383" s="7" t="s">
        <v>29</v>
      </c>
      <c r="H2383" s="7" t="s">
        <v>88</v>
      </c>
      <c r="I2383" s="3">
        <v>2</v>
      </c>
      <c r="J2383" s="5">
        <v>168.08</v>
      </c>
      <c r="K2383" s="6">
        <v>0.1</v>
      </c>
      <c r="L2383" s="5">
        <v>87.63</v>
      </c>
      <c r="M2383" s="5">
        <f>I2383*J2383*(1-K2383)</f>
        <v>302.54400000000004</v>
      </c>
      <c r="N2383" s="5">
        <f>I2383*L2383</f>
        <v>175.26</v>
      </c>
      <c r="O2383" s="5">
        <f>M2383-N2383</f>
        <v>127.28400000000005</v>
      </c>
      <c r="P2383" s="2">
        <f>IFERROR(O2383/M2383,0)</f>
        <v>0.42071235919403471</v>
      </c>
      <c r="Q2383" s="4">
        <f>YEAR(SalesDataTable[[#This Row],[Order Date]])</f>
        <v>2026</v>
      </c>
      <c r="R2383" s="2" t="str">
        <f>"Q"&amp;ROUNDUP(MONTH(SalesDataTable[[#This Row],[Order Date]])/3,0)</f>
        <v>Q4</v>
      </c>
      <c r="S2383" s="3">
        <f>MONTH(SalesDataTable[[#This Row],[Order Date]])</f>
        <v>11</v>
      </c>
      <c r="T2383" s="2" t="str">
        <f>TEXT(SalesDataTable[[#This Row],[Order Date]],"mmm")</f>
        <v>Nov</v>
      </c>
    </row>
    <row r="2384" spans="1:20" ht="15.75" x14ac:dyDescent="0.25">
      <c r="A2384" s="9" t="s">
        <v>377</v>
      </c>
      <c r="B2384" s="8">
        <v>46343</v>
      </c>
      <c r="C2384" s="7" t="s">
        <v>15</v>
      </c>
      <c r="D2384" s="7" t="s">
        <v>19</v>
      </c>
      <c r="E2384" s="7" t="s">
        <v>3</v>
      </c>
      <c r="F2384" s="7" t="s">
        <v>2</v>
      </c>
      <c r="G2384" s="7" t="s">
        <v>26</v>
      </c>
      <c r="H2384" s="7" t="s">
        <v>25</v>
      </c>
      <c r="I2384" s="3">
        <v>1</v>
      </c>
      <c r="J2384" s="5">
        <v>191.85</v>
      </c>
      <c r="K2384" s="6">
        <v>0.15</v>
      </c>
      <c r="L2384" s="5">
        <v>104.41</v>
      </c>
      <c r="M2384" s="5">
        <f>I2384*J2384*(1-K2384)</f>
        <v>163.07249999999999</v>
      </c>
      <c r="N2384" s="5">
        <f>I2384*L2384</f>
        <v>104.41</v>
      </c>
      <c r="O2384" s="5">
        <f>M2384-N2384</f>
        <v>58.662499999999994</v>
      </c>
      <c r="P2384" s="2">
        <f>IFERROR(O2384/M2384,0)</f>
        <v>0.35973263425776875</v>
      </c>
      <c r="Q2384" s="4">
        <f>YEAR(SalesDataTable[[#This Row],[Order Date]])</f>
        <v>2026</v>
      </c>
      <c r="R2384" s="2" t="str">
        <f>"Q"&amp;ROUNDUP(MONTH(SalesDataTable[[#This Row],[Order Date]])/3,0)</f>
        <v>Q4</v>
      </c>
      <c r="S2384" s="3">
        <f>MONTH(SalesDataTable[[#This Row],[Order Date]])</f>
        <v>11</v>
      </c>
      <c r="T2384" s="2" t="str">
        <f>TEXT(SalesDataTable[[#This Row],[Order Date]],"mmm")</f>
        <v>Nov</v>
      </c>
    </row>
    <row r="2385" spans="1:20" ht="15.75" x14ac:dyDescent="0.25">
      <c r="A2385" s="9" t="s">
        <v>376</v>
      </c>
      <c r="B2385" s="8">
        <v>46343</v>
      </c>
      <c r="C2385" s="7" t="s">
        <v>9</v>
      </c>
      <c r="D2385" s="7" t="s">
        <v>47</v>
      </c>
      <c r="E2385" s="7" t="s">
        <v>13</v>
      </c>
      <c r="F2385" s="7" t="s">
        <v>23</v>
      </c>
      <c r="G2385" s="7" t="s">
        <v>22</v>
      </c>
      <c r="H2385" s="7" t="s">
        <v>44</v>
      </c>
      <c r="I2385" s="3">
        <v>4</v>
      </c>
      <c r="J2385" s="5">
        <v>93.99</v>
      </c>
      <c r="K2385" s="6">
        <v>0.1</v>
      </c>
      <c r="L2385" s="5">
        <v>44.07</v>
      </c>
      <c r="M2385" s="5">
        <f>I2385*J2385*(1-K2385)</f>
        <v>338.36399999999998</v>
      </c>
      <c r="N2385" s="5">
        <f>I2385*L2385</f>
        <v>176.28</v>
      </c>
      <c r="O2385" s="5">
        <f>M2385-N2385</f>
        <v>162.08399999999997</v>
      </c>
      <c r="P2385" s="2">
        <f>IFERROR(O2385/M2385,0)</f>
        <v>0.47902259105578604</v>
      </c>
      <c r="Q2385" s="4">
        <f>YEAR(SalesDataTable[[#This Row],[Order Date]])</f>
        <v>2026</v>
      </c>
      <c r="R2385" s="2" t="str">
        <f>"Q"&amp;ROUNDUP(MONTH(SalesDataTable[[#This Row],[Order Date]])/3,0)</f>
        <v>Q4</v>
      </c>
      <c r="S2385" s="3">
        <f>MONTH(SalesDataTable[[#This Row],[Order Date]])</f>
        <v>11</v>
      </c>
      <c r="T2385" s="2" t="str">
        <f>TEXT(SalesDataTable[[#This Row],[Order Date]],"mmm")</f>
        <v>Nov</v>
      </c>
    </row>
    <row r="2386" spans="1:20" ht="15.75" x14ac:dyDescent="0.25">
      <c r="A2386" s="9" t="s">
        <v>375</v>
      </c>
      <c r="B2386" s="8">
        <v>46343</v>
      </c>
      <c r="C2386" s="7" t="s">
        <v>15</v>
      </c>
      <c r="D2386" s="7" t="s">
        <v>19</v>
      </c>
      <c r="E2386" s="7" t="s">
        <v>3</v>
      </c>
      <c r="F2386" s="7" t="s">
        <v>23</v>
      </c>
      <c r="G2386" s="7" t="s">
        <v>29</v>
      </c>
      <c r="H2386" s="7" t="s">
        <v>28</v>
      </c>
      <c r="I2386" s="3">
        <v>4</v>
      </c>
      <c r="J2386" s="5">
        <v>36.57</v>
      </c>
      <c r="K2386" s="6">
        <v>0.05</v>
      </c>
      <c r="L2386" s="5">
        <v>13.35</v>
      </c>
      <c r="M2386" s="5">
        <f>I2386*J2386*(1-K2386)</f>
        <v>138.96600000000001</v>
      </c>
      <c r="N2386" s="5">
        <f>I2386*L2386</f>
        <v>53.4</v>
      </c>
      <c r="O2386" s="5">
        <f>M2386-N2386</f>
        <v>85.566000000000003</v>
      </c>
      <c r="P2386" s="2">
        <f>IFERROR(O2386/M2386,0)</f>
        <v>0.61573334484694098</v>
      </c>
      <c r="Q2386" s="4">
        <f>YEAR(SalesDataTable[[#This Row],[Order Date]])</f>
        <v>2026</v>
      </c>
      <c r="R2386" s="2" t="str">
        <f>"Q"&amp;ROUNDUP(MONTH(SalesDataTable[[#This Row],[Order Date]])/3,0)</f>
        <v>Q4</v>
      </c>
      <c r="S2386" s="3">
        <f>MONTH(SalesDataTable[[#This Row],[Order Date]])</f>
        <v>11</v>
      </c>
      <c r="T2386" s="2" t="str">
        <f>TEXT(SalesDataTable[[#This Row],[Order Date]],"mmm")</f>
        <v>Nov</v>
      </c>
    </row>
    <row r="2387" spans="1:20" ht="15.75" x14ac:dyDescent="0.25">
      <c r="A2387" s="9" t="s">
        <v>374</v>
      </c>
      <c r="B2387" s="8">
        <v>46343</v>
      </c>
      <c r="C2387" s="7" t="s">
        <v>9</v>
      </c>
      <c r="D2387" s="7" t="s">
        <v>8</v>
      </c>
      <c r="E2387" s="7" t="s">
        <v>18</v>
      </c>
      <c r="F2387" s="7" t="s">
        <v>23</v>
      </c>
      <c r="G2387" s="7" t="s">
        <v>1</v>
      </c>
      <c r="H2387" s="7" t="s">
        <v>17</v>
      </c>
      <c r="I2387" s="3">
        <v>1</v>
      </c>
      <c r="J2387" s="5">
        <v>39.81</v>
      </c>
      <c r="K2387" s="6">
        <v>0.05</v>
      </c>
      <c r="L2387" s="5">
        <v>16.25</v>
      </c>
      <c r="M2387" s="5">
        <f>I2387*J2387*(1-K2387)</f>
        <v>37.819499999999998</v>
      </c>
      <c r="N2387" s="5">
        <f>I2387*L2387</f>
        <v>16.25</v>
      </c>
      <c r="O2387" s="5">
        <f>M2387-N2387</f>
        <v>21.569499999999998</v>
      </c>
      <c r="P2387" s="2">
        <f>IFERROR(O2387/M2387,0)</f>
        <v>0.57032747656632155</v>
      </c>
      <c r="Q2387" s="4">
        <f>YEAR(SalesDataTable[[#This Row],[Order Date]])</f>
        <v>2026</v>
      </c>
      <c r="R2387" s="2" t="str">
        <f>"Q"&amp;ROUNDUP(MONTH(SalesDataTable[[#This Row],[Order Date]])/3,0)</f>
        <v>Q4</v>
      </c>
      <c r="S2387" s="3">
        <f>MONTH(SalesDataTable[[#This Row],[Order Date]])</f>
        <v>11</v>
      </c>
      <c r="T2387" s="2" t="str">
        <f>TEXT(SalesDataTable[[#This Row],[Order Date]],"mmm")</f>
        <v>Nov</v>
      </c>
    </row>
    <row r="2388" spans="1:20" ht="15.75" x14ac:dyDescent="0.25">
      <c r="A2388" s="9" t="s">
        <v>373</v>
      </c>
      <c r="B2388" s="8">
        <v>46343</v>
      </c>
      <c r="C2388" s="7" t="s">
        <v>15</v>
      </c>
      <c r="D2388" s="7" t="s">
        <v>51</v>
      </c>
      <c r="E2388" s="7" t="s">
        <v>13</v>
      </c>
      <c r="F2388" s="7" t="s">
        <v>23</v>
      </c>
      <c r="G2388" s="7" t="s">
        <v>22</v>
      </c>
      <c r="H2388" s="7" t="s">
        <v>44</v>
      </c>
      <c r="I2388" s="3">
        <v>1</v>
      </c>
      <c r="J2388" s="5">
        <v>91.43</v>
      </c>
      <c r="K2388" s="6">
        <v>0.1</v>
      </c>
      <c r="L2388" s="5">
        <v>45.06</v>
      </c>
      <c r="M2388" s="5">
        <f>I2388*J2388*(1-K2388)</f>
        <v>82.287000000000006</v>
      </c>
      <c r="N2388" s="5">
        <f>I2388*L2388</f>
        <v>45.06</v>
      </c>
      <c r="O2388" s="5">
        <f>M2388-N2388</f>
        <v>37.227000000000004</v>
      </c>
      <c r="P2388" s="2">
        <f>IFERROR(O2388/M2388,0)</f>
        <v>0.45240438951474715</v>
      </c>
      <c r="Q2388" s="4">
        <f>YEAR(SalesDataTable[[#This Row],[Order Date]])</f>
        <v>2026</v>
      </c>
      <c r="R2388" s="2" t="str">
        <f>"Q"&amp;ROUNDUP(MONTH(SalesDataTable[[#This Row],[Order Date]])/3,0)</f>
        <v>Q4</v>
      </c>
      <c r="S2388" s="3">
        <f>MONTH(SalesDataTable[[#This Row],[Order Date]])</f>
        <v>11</v>
      </c>
      <c r="T2388" s="2" t="str">
        <f>TEXT(SalesDataTable[[#This Row],[Order Date]],"mmm")</f>
        <v>Nov</v>
      </c>
    </row>
    <row r="2389" spans="1:20" ht="15.75" x14ac:dyDescent="0.25">
      <c r="A2389" s="9" t="s">
        <v>372</v>
      </c>
      <c r="B2389" s="8">
        <v>46343</v>
      </c>
      <c r="C2389" s="7" t="s">
        <v>5</v>
      </c>
      <c r="D2389" s="7" t="s">
        <v>66</v>
      </c>
      <c r="E2389" s="7" t="s">
        <v>3</v>
      </c>
      <c r="F2389" s="7" t="s">
        <v>23</v>
      </c>
      <c r="G2389" s="7" t="s">
        <v>34</v>
      </c>
      <c r="H2389" s="7" t="s">
        <v>121</v>
      </c>
      <c r="I2389" s="3">
        <v>1</v>
      </c>
      <c r="J2389" s="5">
        <v>122.64</v>
      </c>
      <c r="K2389" s="6">
        <v>0</v>
      </c>
      <c r="L2389" s="5">
        <v>68.58</v>
      </c>
      <c r="M2389" s="5">
        <f>I2389*J2389*(1-K2389)</f>
        <v>122.64</v>
      </c>
      <c r="N2389" s="5">
        <f>I2389*L2389</f>
        <v>68.58</v>
      </c>
      <c r="O2389" s="5">
        <f>M2389-N2389</f>
        <v>54.06</v>
      </c>
      <c r="P2389" s="2">
        <f>IFERROR(O2389/M2389,0)</f>
        <v>0.44080234833659493</v>
      </c>
      <c r="Q2389" s="4">
        <f>YEAR(SalesDataTable[[#This Row],[Order Date]])</f>
        <v>2026</v>
      </c>
      <c r="R2389" s="2" t="str">
        <f>"Q"&amp;ROUNDUP(MONTH(SalesDataTable[[#This Row],[Order Date]])/3,0)</f>
        <v>Q4</v>
      </c>
      <c r="S2389" s="3">
        <f>MONTH(SalesDataTable[[#This Row],[Order Date]])</f>
        <v>11</v>
      </c>
      <c r="T2389" s="2" t="str">
        <f>TEXT(SalesDataTable[[#This Row],[Order Date]],"mmm")</f>
        <v>Nov</v>
      </c>
    </row>
    <row r="2390" spans="1:20" ht="15.75" x14ac:dyDescent="0.25">
      <c r="A2390" s="9" t="s">
        <v>371</v>
      </c>
      <c r="B2390" s="8">
        <v>46343</v>
      </c>
      <c r="C2390" s="7" t="s">
        <v>9</v>
      </c>
      <c r="D2390" s="7" t="s">
        <v>8</v>
      </c>
      <c r="E2390" s="7" t="s">
        <v>3</v>
      </c>
      <c r="F2390" s="7" t="s">
        <v>12</v>
      </c>
      <c r="G2390" s="7" t="s">
        <v>1</v>
      </c>
      <c r="H2390" s="7" t="s">
        <v>11</v>
      </c>
      <c r="I2390" s="3">
        <v>1</v>
      </c>
      <c r="J2390" s="5">
        <v>80.959999999999994</v>
      </c>
      <c r="K2390" s="6">
        <v>0.1</v>
      </c>
      <c r="L2390" s="5">
        <v>43.86</v>
      </c>
      <c r="M2390" s="5">
        <f>I2390*J2390*(1-K2390)</f>
        <v>72.86399999999999</v>
      </c>
      <c r="N2390" s="5">
        <f>I2390*L2390</f>
        <v>43.86</v>
      </c>
      <c r="O2390" s="5">
        <f>M2390-N2390</f>
        <v>29.003999999999991</v>
      </c>
      <c r="P2390" s="2">
        <f>IFERROR(O2390/M2390,0)</f>
        <v>0.39805665349143604</v>
      </c>
      <c r="Q2390" s="4">
        <f>YEAR(SalesDataTable[[#This Row],[Order Date]])</f>
        <v>2026</v>
      </c>
      <c r="R2390" s="2" t="str">
        <f>"Q"&amp;ROUNDUP(MONTH(SalesDataTable[[#This Row],[Order Date]])/3,0)</f>
        <v>Q4</v>
      </c>
      <c r="S2390" s="3">
        <f>MONTH(SalesDataTable[[#This Row],[Order Date]])</f>
        <v>11</v>
      </c>
      <c r="T2390" s="2" t="str">
        <f>TEXT(SalesDataTable[[#This Row],[Order Date]],"mmm")</f>
        <v>Nov</v>
      </c>
    </row>
    <row r="2391" spans="1:20" ht="15.75" x14ac:dyDescent="0.25">
      <c r="A2391" s="9" t="s">
        <v>370</v>
      </c>
      <c r="B2391" s="8">
        <v>46344</v>
      </c>
      <c r="C2391" s="7" t="s">
        <v>5</v>
      </c>
      <c r="D2391" s="7" t="s">
        <v>69</v>
      </c>
      <c r="E2391" s="7" t="s">
        <v>18</v>
      </c>
      <c r="F2391" s="7" t="s">
        <v>12</v>
      </c>
      <c r="G2391" s="7" t="s">
        <v>34</v>
      </c>
      <c r="H2391" s="7" t="s">
        <v>74</v>
      </c>
      <c r="I2391" s="3">
        <v>1</v>
      </c>
      <c r="J2391" s="5">
        <v>36.380000000000003</v>
      </c>
      <c r="K2391" s="6">
        <v>0.05</v>
      </c>
      <c r="L2391" s="5">
        <v>14.06</v>
      </c>
      <c r="M2391" s="5">
        <f>I2391*J2391*(1-K2391)</f>
        <v>34.561</v>
      </c>
      <c r="N2391" s="5">
        <f>I2391*L2391</f>
        <v>14.06</v>
      </c>
      <c r="O2391" s="5">
        <f>M2391-N2391</f>
        <v>20.500999999999998</v>
      </c>
      <c r="P2391" s="2">
        <f>IFERROR(O2391/M2391,0)</f>
        <v>0.59318306761957118</v>
      </c>
      <c r="Q2391" s="4">
        <f>YEAR(SalesDataTable[[#This Row],[Order Date]])</f>
        <v>2026</v>
      </c>
      <c r="R2391" s="2" t="str">
        <f>"Q"&amp;ROUNDUP(MONTH(SalesDataTable[[#This Row],[Order Date]])/3,0)</f>
        <v>Q4</v>
      </c>
      <c r="S2391" s="3">
        <f>MONTH(SalesDataTable[[#This Row],[Order Date]])</f>
        <v>11</v>
      </c>
      <c r="T2391" s="2" t="str">
        <f>TEXT(SalesDataTable[[#This Row],[Order Date]],"mmm")</f>
        <v>Nov</v>
      </c>
    </row>
    <row r="2392" spans="1:20" ht="15.75" x14ac:dyDescent="0.25">
      <c r="A2392" s="9" t="s">
        <v>369</v>
      </c>
      <c r="B2392" s="8">
        <v>46344</v>
      </c>
      <c r="C2392" s="7" t="s">
        <v>15</v>
      </c>
      <c r="D2392" s="7" t="s">
        <v>19</v>
      </c>
      <c r="E2392" s="7" t="s">
        <v>3</v>
      </c>
      <c r="F2392" s="7" t="s">
        <v>23</v>
      </c>
      <c r="G2392" s="7" t="s">
        <v>1</v>
      </c>
      <c r="H2392" s="7" t="s">
        <v>7</v>
      </c>
      <c r="I2392" s="3">
        <v>2</v>
      </c>
      <c r="J2392" s="5">
        <v>100.72</v>
      </c>
      <c r="K2392" s="6">
        <v>0.1</v>
      </c>
      <c r="L2392" s="5">
        <v>51.68</v>
      </c>
      <c r="M2392" s="5">
        <f>I2392*J2392*(1-K2392)</f>
        <v>181.29599999999999</v>
      </c>
      <c r="N2392" s="5">
        <f>I2392*L2392</f>
        <v>103.36</v>
      </c>
      <c r="O2392" s="5">
        <f>M2392-N2392</f>
        <v>77.935999999999993</v>
      </c>
      <c r="P2392" s="2">
        <f>IFERROR(O2392/M2392,0)</f>
        <v>0.42988262289294854</v>
      </c>
      <c r="Q2392" s="4">
        <f>YEAR(SalesDataTable[[#This Row],[Order Date]])</f>
        <v>2026</v>
      </c>
      <c r="R2392" s="2" t="str">
        <f>"Q"&amp;ROUNDUP(MONTH(SalesDataTable[[#This Row],[Order Date]])/3,0)</f>
        <v>Q4</v>
      </c>
      <c r="S2392" s="3">
        <f>MONTH(SalesDataTable[[#This Row],[Order Date]])</f>
        <v>11</v>
      </c>
      <c r="T2392" s="2" t="str">
        <f>TEXT(SalesDataTable[[#This Row],[Order Date]],"mmm")</f>
        <v>Nov</v>
      </c>
    </row>
    <row r="2393" spans="1:20" ht="15.75" x14ac:dyDescent="0.25">
      <c r="A2393" s="9" t="s">
        <v>368</v>
      </c>
      <c r="B2393" s="8">
        <v>46344</v>
      </c>
      <c r="C2393" s="7" t="s">
        <v>9</v>
      </c>
      <c r="D2393" s="7" t="s">
        <v>45</v>
      </c>
      <c r="E2393" s="7" t="s">
        <v>13</v>
      </c>
      <c r="F2393" s="7" t="s">
        <v>23</v>
      </c>
      <c r="G2393" s="7" t="s">
        <v>26</v>
      </c>
      <c r="H2393" s="7" t="s">
        <v>50</v>
      </c>
      <c r="I2393" s="3">
        <v>3</v>
      </c>
      <c r="J2393" s="5">
        <v>120.29</v>
      </c>
      <c r="K2393" s="6">
        <v>0</v>
      </c>
      <c r="L2393" s="5">
        <v>62.04</v>
      </c>
      <c r="M2393" s="5">
        <f>I2393*J2393*(1-K2393)</f>
        <v>360.87</v>
      </c>
      <c r="N2393" s="5">
        <f>I2393*L2393</f>
        <v>186.12</v>
      </c>
      <c r="O2393" s="5">
        <f>M2393-N2393</f>
        <v>174.75</v>
      </c>
      <c r="P2393" s="2">
        <f>IFERROR(O2393/M2393,0)</f>
        <v>0.48424640452240419</v>
      </c>
      <c r="Q2393" s="4">
        <f>YEAR(SalesDataTable[[#This Row],[Order Date]])</f>
        <v>2026</v>
      </c>
      <c r="R2393" s="2" t="str">
        <f>"Q"&amp;ROUNDUP(MONTH(SalesDataTable[[#This Row],[Order Date]])/3,0)</f>
        <v>Q4</v>
      </c>
      <c r="S2393" s="3">
        <f>MONTH(SalesDataTable[[#This Row],[Order Date]])</f>
        <v>11</v>
      </c>
      <c r="T2393" s="2" t="str">
        <f>TEXT(SalesDataTable[[#This Row],[Order Date]],"mmm")</f>
        <v>Nov</v>
      </c>
    </row>
    <row r="2394" spans="1:20" ht="15.75" x14ac:dyDescent="0.25">
      <c r="A2394" s="9" t="s">
        <v>367</v>
      </c>
      <c r="B2394" s="8">
        <v>46344</v>
      </c>
      <c r="C2394" s="7" t="s">
        <v>9</v>
      </c>
      <c r="D2394" s="7" t="s">
        <v>79</v>
      </c>
      <c r="E2394" s="7" t="s">
        <v>3</v>
      </c>
      <c r="F2394" s="7" t="s">
        <v>2</v>
      </c>
      <c r="G2394" s="7" t="s">
        <v>26</v>
      </c>
      <c r="H2394" s="7" t="s">
        <v>50</v>
      </c>
      <c r="I2394" s="3">
        <v>2</v>
      </c>
      <c r="J2394" s="5">
        <v>124.18</v>
      </c>
      <c r="K2394" s="6">
        <v>0.15</v>
      </c>
      <c r="L2394" s="5">
        <v>60.72</v>
      </c>
      <c r="M2394" s="5">
        <f>I2394*J2394*(1-K2394)</f>
        <v>211.10599999999999</v>
      </c>
      <c r="N2394" s="5">
        <f>I2394*L2394</f>
        <v>121.44</v>
      </c>
      <c r="O2394" s="5">
        <f>M2394-N2394</f>
        <v>89.665999999999997</v>
      </c>
      <c r="P2394" s="2">
        <f>IFERROR(O2394/M2394,0)</f>
        <v>0.42474396748552862</v>
      </c>
      <c r="Q2394" s="4">
        <f>YEAR(SalesDataTable[[#This Row],[Order Date]])</f>
        <v>2026</v>
      </c>
      <c r="R2394" s="2" t="str">
        <f>"Q"&amp;ROUNDUP(MONTH(SalesDataTable[[#This Row],[Order Date]])/3,0)</f>
        <v>Q4</v>
      </c>
      <c r="S2394" s="3">
        <f>MONTH(SalesDataTable[[#This Row],[Order Date]])</f>
        <v>11</v>
      </c>
      <c r="T2394" s="2" t="str">
        <f>TEXT(SalesDataTable[[#This Row],[Order Date]],"mmm")</f>
        <v>Nov</v>
      </c>
    </row>
    <row r="2395" spans="1:20" ht="15.75" x14ac:dyDescent="0.25">
      <c r="A2395" s="9" t="s">
        <v>366</v>
      </c>
      <c r="B2395" s="8">
        <v>46344</v>
      </c>
      <c r="C2395" s="7" t="s">
        <v>42</v>
      </c>
      <c r="D2395" s="7" t="s">
        <v>95</v>
      </c>
      <c r="E2395" s="7" t="s">
        <v>3</v>
      </c>
      <c r="F2395" s="7" t="s">
        <v>23</v>
      </c>
      <c r="G2395" s="7" t="s">
        <v>22</v>
      </c>
      <c r="H2395" s="7" t="s">
        <v>92</v>
      </c>
      <c r="I2395" s="3">
        <v>3</v>
      </c>
      <c r="J2395" s="5">
        <v>154.07</v>
      </c>
      <c r="K2395" s="6">
        <v>0.05</v>
      </c>
      <c r="L2395" s="5">
        <v>77.73</v>
      </c>
      <c r="M2395" s="5">
        <f>I2395*J2395*(1-K2395)</f>
        <v>439.09949999999998</v>
      </c>
      <c r="N2395" s="5">
        <f>I2395*L2395</f>
        <v>233.19</v>
      </c>
      <c r="O2395" s="5">
        <f>M2395-N2395</f>
        <v>205.90949999999998</v>
      </c>
      <c r="P2395" s="2">
        <f>IFERROR(O2395/M2395,0)</f>
        <v>0.46893585622393102</v>
      </c>
      <c r="Q2395" s="4">
        <f>YEAR(SalesDataTable[[#This Row],[Order Date]])</f>
        <v>2026</v>
      </c>
      <c r="R2395" s="2" t="str">
        <f>"Q"&amp;ROUNDUP(MONTH(SalesDataTable[[#This Row],[Order Date]])/3,0)</f>
        <v>Q4</v>
      </c>
      <c r="S2395" s="3">
        <f>MONTH(SalesDataTable[[#This Row],[Order Date]])</f>
        <v>11</v>
      </c>
      <c r="T2395" s="2" t="str">
        <f>TEXT(SalesDataTable[[#This Row],[Order Date]],"mmm")</f>
        <v>Nov</v>
      </c>
    </row>
    <row r="2396" spans="1:20" ht="15.75" x14ac:dyDescent="0.25">
      <c r="A2396" s="9" t="s">
        <v>365</v>
      </c>
      <c r="B2396" s="8">
        <v>46344</v>
      </c>
      <c r="C2396" s="7" t="s">
        <v>42</v>
      </c>
      <c r="D2396" s="7" t="s">
        <v>41</v>
      </c>
      <c r="E2396" s="7" t="s">
        <v>60</v>
      </c>
      <c r="F2396" s="7" t="s">
        <v>12</v>
      </c>
      <c r="G2396" s="7" t="s">
        <v>34</v>
      </c>
      <c r="H2396" s="7" t="s">
        <v>121</v>
      </c>
      <c r="I2396" s="3">
        <v>4</v>
      </c>
      <c r="J2396" s="5">
        <v>123.4</v>
      </c>
      <c r="K2396" s="6">
        <v>0.05</v>
      </c>
      <c r="L2396" s="5">
        <v>70.930000000000007</v>
      </c>
      <c r="M2396" s="5">
        <f>I2396*J2396*(1-K2396)</f>
        <v>468.92</v>
      </c>
      <c r="N2396" s="5">
        <f>I2396*L2396</f>
        <v>283.72000000000003</v>
      </c>
      <c r="O2396" s="5">
        <f>M2396-N2396</f>
        <v>185.2</v>
      </c>
      <c r="P2396" s="2">
        <f>IFERROR(O2396/M2396,0)</f>
        <v>0.3949500980977565</v>
      </c>
      <c r="Q2396" s="4">
        <f>YEAR(SalesDataTable[[#This Row],[Order Date]])</f>
        <v>2026</v>
      </c>
      <c r="R2396" s="2" t="str">
        <f>"Q"&amp;ROUNDUP(MONTH(SalesDataTable[[#This Row],[Order Date]])/3,0)</f>
        <v>Q4</v>
      </c>
      <c r="S2396" s="3">
        <f>MONTH(SalesDataTable[[#This Row],[Order Date]])</f>
        <v>11</v>
      </c>
      <c r="T2396" s="2" t="str">
        <f>TEXT(SalesDataTable[[#This Row],[Order Date]],"mmm")</f>
        <v>Nov</v>
      </c>
    </row>
    <row r="2397" spans="1:20" ht="15.75" x14ac:dyDescent="0.25">
      <c r="A2397" s="9" t="s">
        <v>364</v>
      </c>
      <c r="B2397" s="8">
        <v>46344</v>
      </c>
      <c r="C2397" s="7" t="s">
        <v>5</v>
      </c>
      <c r="D2397" s="7" t="s">
        <v>114</v>
      </c>
      <c r="E2397" s="7" t="s">
        <v>3</v>
      </c>
      <c r="F2397" s="7" t="s">
        <v>2</v>
      </c>
      <c r="G2397" s="7" t="s">
        <v>1</v>
      </c>
      <c r="H2397" s="7" t="s">
        <v>7</v>
      </c>
      <c r="I2397" s="3">
        <v>1</v>
      </c>
      <c r="J2397" s="5">
        <v>104.64</v>
      </c>
      <c r="K2397" s="6">
        <v>0</v>
      </c>
      <c r="L2397" s="5">
        <v>50.79</v>
      </c>
      <c r="M2397" s="5">
        <f>I2397*J2397*(1-K2397)</f>
        <v>104.64</v>
      </c>
      <c r="N2397" s="5">
        <f>I2397*L2397</f>
        <v>50.79</v>
      </c>
      <c r="O2397" s="5">
        <f>M2397-N2397</f>
        <v>53.85</v>
      </c>
      <c r="P2397" s="2">
        <f>IFERROR(O2397/M2397,0)</f>
        <v>0.51462155963302758</v>
      </c>
      <c r="Q2397" s="4">
        <f>YEAR(SalesDataTable[[#This Row],[Order Date]])</f>
        <v>2026</v>
      </c>
      <c r="R2397" s="2" t="str">
        <f>"Q"&amp;ROUNDUP(MONTH(SalesDataTable[[#This Row],[Order Date]])/3,0)</f>
        <v>Q4</v>
      </c>
      <c r="S2397" s="3">
        <f>MONTH(SalesDataTable[[#This Row],[Order Date]])</f>
        <v>11</v>
      </c>
      <c r="T2397" s="2" t="str">
        <f>TEXT(SalesDataTable[[#This Row],[Order Date]],"mmm")</f>
        <v>Nov</v>
      </c>
    </row>
    <row r="2398" spans="1:20" ht="15.75" x14ac:dyDescent="0.25">
      <c r="A2398" s="9" t="s">
        <v>363</v>
      </c>
      <c r="B2398" s="8">
        <v>46344</v>
      </c>
      <c r="C2398" s="7" t="s">
        <v>15</v>
      </c>
      <c r="D2398" s="7" t="s">
        <v>61</v>
      </c>
      <c r="E2398" s="7" t="s">
        <v>3</v>
      </c>
      <c r="F2398" s="7" t="s">
        <v>2</v>
      </c>
      <c r="G2398" s="7" t="s">
        <v>29</v>
      </c>
      <c r="H2398" s="7" t="s">
        <v>39</v>
      </c>
      <c r="I2398" s="3">
        <v>2</v>
      </c>
      <c r="J2398" s="5">
        <v>46.44</v>
      </c>
      <c r="K2398" s="6">
        <v>0.1</v>
      </c>
      <c r="L2398" s="5">
        <v>18.190000000000001</v>
      </c>
      <c r="M2398" s="5">
        <f>I2398*J2398*(1-K2398)</f>
        <v>83.591999999999999</v>
      </c>
      <c r="N2398" s="5">
        <f>I2398*L2398</f>
        <v>36.380000000000003</v>
      </c>
      <c r="O2398" s="5">
        <f>M2398-N2398</f>
        <v>47.211999999999996</v>
      </c>
      <c r="P2398" s="2">
        <f>IFERROR(O2398/M2398,0)</f>
        <v>0.56479088908029473</v>
      </c>
      <c r="Q2398" s="4">
        <f>YEAR(SalesDataTable[[#This Row],[Order Date]])</f>
        <v>2026</v>
      </c>
      <c r="R2398" s="2" t="str">
        <f>"Q"&amp;ROUNDUP(MONTH(SalesDataTable[[#This Row],[Order Date]])/3,0)</f>
        <v>Q4</v>
      </c>
      <c r="S2398" s="3">
        <f>MONTH(SalesDataTable[[#This Row],[Order Date]])</f>
        <v>11</v>
      </c>
      <c r="T2398" s="2" t="str">
        <f>TEXT(SalesDataTable[[#This Row],[Order Date]],"mmm")</f>
        <v>Nov</v>
      </c>
    </row>
    <row r="2399" spans="1:20" ht="15.75" x14ac:dyDescent="0.25">
      <c r="A2399" s="9" t="s">
        <v>362</v>
      </c>
      <c r="B2399" s="8">
        <v>46344</v>
      </c>
      <c r="C2399" s="7" t="s">
        <v>5</v>
      </c>
      <c r="D2399" s="7" t="s">
        <v>76</v>
      </c>
      <c r="E2399" s="7" t="s">
        <v>3</v>
      </c>
      <c r="F2399" s="7" t="s">
        <v>2</v>
      </c>
      <c r="G2399" s="7" t="s">
        <v>26</v>
      </c>
      <c r="H2399" s="7" t="s">
        <v>65</v>
      </c>
      <c r="I2399" s="3">
        <v>2</v>
      </c>
      <c r="J2399" s="5">
        <v>81.67</v>
      </c>
      <c r="K2399" s="6">
        <v>0.05</v>
      </c>
      <c r="L2399" s="5">
        <v>40.43</v>
      </c>
      <c r="M2399" s="5">
        <f>I2399*J2399*(1-K2399)</f>
        <v>155.173</v>
      </c>
      <c r="N2399" s="5">
        <f>I2399*L2399</f>
        <v>80.86</v>
      </c>
      <c r="O2399" s="5">
        <f>M2399-N2399</f>
        <v>74.313000000000002</v>
      </c>
      <c r="P2399" s="2">
        <f>IFERROR(O2399/M2399,0)</f>
        <v>0.4789041908063903</v>
      </c>
      <c r="Q2399" s="4">
        <f>YEAR(SalesDataTable[[#This Row],[Order Date]])</f>
        <v>2026</v>
      </c>
      <c r="R2399" s="2" t="str">
        <f>"Q"&amp;ROUNDUP(MONTH(SalesDataTable[[#This Row],[Order Date]])/3,0)</f>
        <v>Q4</v>
      </c>
      <c r="S2399" s="3">
        <f>MONTH(SalesDataTable[[#This Row],[Order Date]])</f>
        <v>11</v>
      </c>
      <c r="T2399" s="2" t="str">
        <f>TEXT(SalesDataTable[[#This Row],[Order Date]],"mmm")</f>
        <v>Nov</v>
      </c>
    </row>
    <row r="2400" spans="1:20" ht="15.75" x14ac:dyDescent="0.25">
      <c r="A2400" s="9" t="s">
        <v>361</v>
      </c>
      <c r="B2400" s="8">
        <v>46344</v>
      </c>
      <c r="C2400" s="7" t="s">
        <v>15</v>
      </c>
      <c r="D2400" s="7" t="s">
        <v>61</v>
      </c>
      <c r="E2400" s="7" t="s">
        <v>13</v>
      </c>
      <c r="F2400" s="7" t="s">
        <v>2</v>
      </c>
      <c r="G2400" s="7" t="s">
        <v>22</v>
      </c>
      <c r="H2400" s="7" t="s">
        <v>21</v>
      </c>
      <c r="I2400" s="3">
        <v>3</v>
      </c>
      <c r="J2400" s="5">
        <v>70.599999999999994</v>
      </c>
      <c r="K2400" s="6">
        <v>0.05</v>
      </c>
      <c r="L2400" s="5">
        <v>32.68</v>
      </c>
      <c r="M2400" s="5">
        <f>I2400*J2400*(1-K2400)</f>
        <v>201.20999999999998</v>
      </c>
      <c r="N2400" s="5">
        <f>I2400*L2400</f>
        <v>98.039999999999992</v>
      </c>
      <c r="O2400" s="5">
        <f>M2400-N2400</f>
        <v>103.16999999999999</v>
      </c>
      <c r="P2400" s="2">
        <f>IFERROR(O2400/M2400,0)</f>
        <v>0.5127478753541076</v>
      </c>
      <c r="Q2400" s="4">
        <f>YEAR(SalesDataTable[[#This Row],[Order Date]])</f>
        <v>2026</v>
      </c>
      <c r="R2400" s="2" t="str">
        <f>"Q"&amp;ROUNDUP(MONTH(SalesDataTable[[#This Row],[Order Date]])/3,0)</f>
        <v>Q4</v>
      </c>
      <c r="S2400" s="3">
        <f>MONTH(SalesDataTable[[#This Row],[Order Date]])</f>
        <v>11</v>
      </c>
      <c r="T2400" s="2" t="str">
        <f>TEXT(SalesDataTable[[#This Row],[Order Date]],"mmm")</f>
        <v>Nov</v>
      </c>
    </row>
    <row r="2401" spans="1:20" ht="15.75" x14ac:dyDescent="0.25">
      <c r="A2401" s="9" t="s">
        <v>360</v>
      </c>
      <c r="B2401" s="8">
        <v>46345</v>
      </c>
      <c r="C2401" s="7" t="s">
        <v>15</v>
      </c>
      <c r="D2401" s="7" t="s">
        <v>14</v>
      </c>
      <c r="E2401" s="7" t="s">
        <v>18</v>
      </c>
      <c r="F2401" s="7" t="s">
        <v>2</v>
      </c>
      <c r="G2401" s="7" t="s">
        <v>34</v>
      </c>
      <c r="H2401" s="7" t="s">
        <v>74</v>
      </c>
      <c r="I2401" s="3">
        <v>1</v>
      </c>
      <c r="J2401" s="5">
        <v>35.770000000000003</v>
      </c>
      <c r="K2401" s="6">
        <v>0.15</v>
      </c>
      <c r="L2401" s="5">
        <v>13.69</v>
      </c>
      <c r="M2401" s="5">
        <f>I2401*J2401*(1-K2401)</f>
        <v>30.404500000000002</v>
      </c>
      <c r="N2401" s="5">
        <f>I2401*L2401</f>
        <v>13.69</v>
      </c>
      <c r="O2401" s="5">
        <f>M2401-N2401</f>
        <v>16.714500000000001</v>
      </c>
      <c r="P2401" s="2">
        <f>IFERROR(O2401/M2401,0)</f>
        <v>0.54973770330049831</v>
      </c>
      <c r="Q2401" s="4">
        <f>YEAR(SalesDataTable[[#This Row],[Order Date]])</f>
        <v>2026</v>
      </c>
      <c r="R2401" s="2" t="str">
        <f>"Q"&amp;ROUNDUP(MONTH(SalesDataTable[[#This Row],[Order Date]])/3,0)</f>
        <v>Q4</v>
      </c>
      <c r="S2401" s="3">
        <f>MONTH(SalesDataTable[[#This Row],[Order Date]])</f>
        <v>11</v>
      </c>
      <c r="T2401" s="2" t="str">
        <f>TEXT(SalesDataTable[[#This Row],[Order Date]],"mmm")</f>
        <v>Nov</v>
      </c>
    </row>
    <row r="2402" spans="1:20" ht="15.75" x14ac:dyDescent="0.25">
      <c r="A2402" s="9" t="s">
        <v>359</v>
      </c>
      <c r="B2402" s="8">
        <v>46345</v>
      </c>
      <c r="C2402" s="7" t="s">
        <v>9</v>
      </c>
      <c r="D2402" s="7" t="s">
        <v>30</v>
      </c>
      <c r="E2402" s="7" t="s">
        <v>13</v>
      </c>
      <c r="F2402" s="7" t="s">
        <v>12</v>
      </c>
      <c r="G2402" s="7" t="s">
        <v>22</v>
      </c>
      <c r="H2402" s="7" t="s">
        <v>44</v>
      </c>
      <c r="I2402" s="3">
        <v>1</v>
      </c>
      <c r="J2402" s="5">
        <v>92.13</v>
      </c>
      <c r="K2402" s="6">
        <v>0.15</v>
      </c>
      <c r="L2402" s="5">
        <v>45.85</v>
      </c>
      <c r="M2402" s="5">
        <f>I2402*J2402*(1-K2402)</f>
        <v>78.31049999999999</v>
      </c>
      <c r="N2402" s="5">
        <f>I2402*L2402</f>
        <v>45.85</v>
      </c>
      <c r="O2402" s="5">
        <f>M2402-N2402</f>
        <v>32.460499999999989</v>
      </c>
      <c r="P2402" s="2">
        <f>IFERROR(O2402/M2402,0)</f>
        <v>0.41451018701195874</v>
      </c>
      <c r="Q2402" s="4">
        <f>YEAR(SalesDataTable[[#This Row],[Order Date]])</f>
        <v>2026</v>
      </c>
      <c r="R2402" s="2" t="str">
        <f>"Q"&amp;ROUNDUP(MONTH(SalesDataTable[[#This Row],[Order Date]])/3,0)</f>
        <v>Q4</v>
      </c>
      <c r="S2402" s="3">
        <f>MONTH(SalesDataTable[[#This Row],[Order Date]])</f>
        <v>11</v>
      </c>
      <c r="T2402" s="2" t="str">
        <f>TEXT(SalesDataTable[[#This Row],[Order Date]],"mmm")</f>
        <v>Nov</v>
      </c>
    </row>
    <row r="2403" spans="1:20" ht="15.75" x14ac:dyDescent="0.25">
      <c r="A2403" s="9" t="s">
        <v>358</v>
      </c>
      <c r="B2403" s="8">
        <v>46345</v>
      </c>
      <c r="C2403" s="7" t="s">
        <v>9</v>
      </c>
      <c r="D2403" s="7" t="s">
        <v>8</v>
      </c>
      <c r="E2403" s="7" t="s">
        <v>3</v>
      </c>
      <c r="F2403" s="7" t="s">
        <v>23</v>
      </c>
      <c r="G2403" s="7" t="s">
        <v>22</v>
      </c>
      <c r="H2403" s="7" t="s">
        <v>92</v>
      </c>
      <c r="I2403" s="3">
        <v>5</v>
      </c>
      <c r="J2403" s="5">
        <v>151.09</v>
      </c>
      <c r="K2403" s="6">
        <v>0.05</v>
      </c>
      <c r="L2403" s="5">
        <v>79.33</v>
      </c>
      <c r="M2403" s="5">
        <f>I2403*J2403*(1-K2403)</f>
        <v>717.67750000000001</v>
      </c>
      <c r="N2403" s="5">
        <f>I2403*L2403</f>
        <v>396.65</v>
      </c>
      <c r="O2403" s="5">
        <f>M2403-N2403</f>
        <v>321.02750000000003</v>
      </c>
      <c r="P2403" s="2">
        <f>IFERROR(O2403/M2403,0)</f>
        <v>0.44731442744129507</v>
      </c>
      <c r="Q2403" s="4">
        <f>YEAR(SalesDataTable[[#This Row],[Order Date]])</f>
        <v>2026</v>
      </c>
      <c r="R2403" s="2" t="str">
        <f>"Q"&amp;ROUNDUP(MONTH(SalesDataTable[[#This Row],[Order Date]])/3,0)</f>
        <v>Q4</v>
      </c>
      <c r="S2403" s="3">
        <f>MONTH(SalesDataTable[[#This Row],[Order Date]])</f>
        <v>11</v>
      </c>
      <c r="T2403" s="2" t="str">
        <f>TEXT(SalesDataTable[[#This Row],[Order Date]],"mmm")</f>
        <v>Nov</v>
      </c>
    </row>
    <row r="2404" spans="1:20" ht="15.75" x14ac:dyDescent="0.25">
      <c r="A2404" s="9" t="s">
        <v>357</v>
      </c>
      <c r="B2404" s="8">
        <v>46345</v>
      </c>
      <c r="C2404" s="7" t="s">
        <v>9</v>
      </c>
      <c r="D2404" s="7" t="s">
        <v>8</v>
      </c>
      <c r="E2404" s="7" t="s">
        <v>3</v>
      </c>
      <c r="F2404" s="7" t="s">
        <v>2</v>
      </c>
      <c r="G2404" s="7" t="s">
        <v>1</v>
      </c>
      <c r="H2404" s="7" t="s">
        <v>7</v>
      </c>
      <c r="I2404" s="3">
        <v>2</v>
      </c>
      <c r="J2404" s="5">
        <v>103.99</v>
      </c>
      <c r="K2404" s="6">
        <v>0</v>
      </c>
      <c r="L2404" s="5">
        <v>50.36</v>
      </c>
      <c r="M2404" s="5">
        <f>I2404*J2404*(1-K2404)</f>
        <v>207.98</v>
      </c>
      <c r="N2404" s="5">
        <f>I2404*L2404</f>
        <v>100.72</v>
      </c>
      <c r="O2404" s="5">
        <f>M2404-N2404</f>
        <v>107.25999999999999</v>
      </c>
      <c r="P2404" s="2">
        <f>IFERROR(O2404/M2404,0)</f>
        <v>0.51572266564092695</v>
      </c>
      <c r="Q2404" s="4">
        <f>YEAR(SalesDataTable[[#This Row],[Order Date]])</f>
        <v>2026</v>
      </c>
      <c r="R2404" s="2" t="str">
        <f>"Q"&amp;ROUNDUP(MONTH(SalesDataTable[[#This Row],[Order Date]])/3,0)</f>
        <v>Q4</v>
      </c>
      <c r="S2404" s="3">
        <f>MONTH(SalesDataTable[[#This Row],[Order Date]])</f>
        <v>11</v>
      </c>
      <c r="T2404" s="2" t="str">
        <f>TEXT(SalesDataTable[[#This Row],[Order Date]],"mmm")</f>
        <v>Nov</v>
      </c>
    </row>
    <row r="2405" spans="1:20" ht="15.75" x14ac:dyDescent="0.25">
      <c r="A2405" s="9" t="s">
        <v>356</v>
      </c>
      <c r="B2405" s="8">
        <v>46346</v>
      </c>
      <c r="C2405" s="7" t="s">
        <v>5</v>
      </c>
      <c r="D2405" s="7" t="s">
        <v>114</v>
      </c>
      <c r="E2405" s="7" t="s">
        <v>3</v>
      </c>
      <c r="F2405" s="7" t="s">
        <v>23</v>
      </c>
      <c r="G2405" s="7" t="s">
        <v>29</v>
      </c>
      <c r="H2405" s="7" t="s">
        <v>28</v>
      </c>
      <c r="I2405" s="3">
        <v>1</v>
      </c>
      <c r="J2405" s="5">
        <v>36.909999999999997</v>
      </c>
      <c r="K2405" s="6">
        <v>0.1</v>
      </c>
      <c r="L2405" s="5">
        <v>13.43</v>
      </c>
      <c r="M2405" s="5">
        <f>I2405*J2405*(1-K2405)</f>
        <v>33.219000000000001</v>
      </c>
      <c r="N2405" s="5">
        <f>I2405*L2405</f>
        <v>13.43</v>
      </c>
      <c r="O2405" s="5">
        <f>M2405-N2405</f>
        <v>19.789000000000001</v>
      </c>
      <c r="P2405" s="2">
        <f>IFERROR(O2405/M2405,0)</f>
        <v>0.59571329660736327</v>
      </c>
      <c r="Q2405" s="4">
        <f>YEAR(SalesDataTable[[#This Row],[Order Date]])</f>
        <v>2026</v>
      </c>
      <c r="R2405" s="2" t="str">
        <f>"Q"&amp;ROUNDUP(MONTH(SalesDataTable[[#This Row],[Order Date]])/3,0)</f>
        <v>Q4</v>
      </c>
      <c r="S2405" s="3">
        <f>MONTH(SalesDataTable[[#This Row],[Order Date]])</f>
        <v>11</v>
      </c>
      <c r="T2405" s="2" t="str">
        <f>TEXT(SalesDataTable[[#This Row],[Order Date]],"mmm")</f>
        <v>Nov</v>
      </c>
    </row>
    <row r="2406" spans="1:20" ht="15.75" x14ac:dyDescent="0.25">
      <c r="A2406" s="9" t="s">
        <v>355</v>
      </c>
      <c r="B2406" s="8">
        <v>46346</v>
      </c>
      <c r="C2406" s="7" t="s">
        <v>42</v>
      </c>
      <c r="D2406" s="7" t="s">
        <v>95</v>
      </c>
      <c r="E2406" s="7" t="s">
        <v>18</v>
      </c>
      <c r="F2406" s="7" t="s">
        <v>2</v>
      </c>
      <c r="G2406" s="7" t="s">
        <v>1</v>
      </c>
      <c r="H2406" s="7" t="s">
        <v>11</v>
      </c>
      <c r="I2406" s="3">
        <v>2</v>
      </c>
      <c r="J2406" s="5">
        <v>81.02</v>
      </c>
      <c r="K2406" s="6">
        <v>0</v>
      </c>
      <c r="L2406" s="5">
        <v>43.22</v>
      </c>
      <c r="M2406" s="5">
        <f>I2406*J2406*(1-K2406)</f>
        <v>162.04</v>
      </c>
      <c r="N2406" s="5">
        <f>I2406*L2406</f>
        <v>86.44</v>
      </c>
      <c r="O2406" s="5">
        <f>M2406-N2406</f>
        <v>75.599999999999994</v>
      </c>
      <c r="P2406" s="2">
        <f>IFERROR(O2406/M2406,0)</f>
        <v>0.46655146877314241</v>
      </c>
      <c r="Q2406" s="4">
        <f>YEAR(SalesDataTable[[#This Row],[Order Date]])</f>
        <v>2026</v>
      </c>
      <c r="R2406" s="2" t="str">
        <f>"Q"&amp;ROUNDUP(MONTH(SalesDataTable[[#This Row],[Order Date]])/3,0)</f>
        <v>Q4</v>
      </c>
      <c r="S2406" s="3">
        <f>MONTH(SalesDataTable[[#This Row],[Order Date]])</f>
        <v>11</v>
      </c>
      <c r="T2406" s="2" t="str">
        <f>TEXT(SalesDataTable[[#This Row],[Order Date]],"mmm")</f>
        <v>Nov</v>
      </c>
    </row>
    <row r="2407" spans="1:20" ht="15.75" x14ac:dyDescent="0.25">
      <c r="A2407" s="9" t="s">
        <v>354</v>
      </c>
      <c r="B2407" s="8">
        <v>46346</v>
      </c>
      <c r="C2407" s="7" t="s">
        <v>42</v>
      </c>
      <c r="D2407" s="7" t="s">
        <v>95</v>
      </c>
      <c r="E2407" s="7" t="s">
        <v>18</v>
      </c>
      <c r="F2407" s="7" t="s">
        <v>2</v>
      </c>
      <c r="G2407" s="7" t="s">
        <v>29</v>
      </c>
      <c r="H2407" s="7" t="s">
        <v>88</v>
      </c>
      <c r="I2407" s="3">
        <v>3</v>
      </c>
      <c r="J2407" s="5">
        <v>164.36</v>
      </c>
      <c r="K2407" s="6">
        <v>0.05</v>
      </c>
      <c r="L2407" s="5">
        <v>88.7</v>
      </c>
      <c r="M2407" s="5">
        <f>I2407*J2407*(1-K2407)</f>
        <v>468.42600000000004</v>
      </c>
      <c r="N2407" s="5">
        <f>I2407*L2407</f>
        <v>266.10000000000002</v>
      </c>
      <c r="O2407" s="5">
        <f>M2407-N2407</f>
        <v>202.32600000000002</v>
      </c>
      <c r="P2407" s="2">
        <f>IFERROR(O2407/M2407,0)</f>
        <v>0.43192734818306416</v>
      </c>
      <c r="Q2407" s="4">
        <f>YEAR(SalesDataTable[[#This Row],[Order Date]])</f>
        <v>2026</v>
      </c>
      <c r="R2407" s="2" t="str">
        <f>"Q"&amp;ROUNDUP(MONTH(SalesDataTable[[#This Row],[Order Date]])/3,0)</f>
        <v>Q4</v>
      </c>
      <c r="S2407" s="3">
        <f>MONTH(SalesDataTable[[#This Row],[Order Date]])</f>
        <v>11</v>
      </c>
      <c r="T2407" s="2" t="str">
        <f>TEXT(SalesDataTable[[#This Row],[Order Date]],"mmm")</f>
        <v>Nov</v>
      </c>
    </row>
    <row r="2408" spans="1:20" ht="15.75" x14ac:dyDescent="0.25">
      <c r="A2408" s="9" t="s">
        <v>353</v>
      </c>
      <c r="B2408" s="8">
        <v>46346</v>
      </c>
      <c r="C2408" s="7" t="s">
        <v>9</v>
      </c>
      <c r="D2408" s="7" t="s">
        <v>45</v>
      </c>
      <c r="E2408" s="7" t="s">
        <v>60</v>
      </c>
      <c r="F2408" s="7" t="s">
        <v>12</v>
      </c>
      <c r="G2408" s="7" t="s">
        <v>34</v>
      </c>
      <c r="H2408" s="7" t="s">
        <v>33</v>
      </c>
      <c r="I2408" s="3">
        <v>5</v>
      </c>
      <c r="J2408" s="5">
        <v>51.36</v>
      </c>
      <c r="K2408" s="6">
        <v>0.1</v>
      </c>
      <c r="L2408" s="5">
        <v>22.45</v>
      </c>
      <c r="M2408" s="5">
        <f>I2408*J2408*(1-K2408)</f>
        <v>231.12</v>
      </c>
      <c r="N2408" s="5">
        <f>I2408*L2408</f>
        <v>112.25</v>
      </c>
      <c r="O2408" s="5">
        <f>M2408-N2408</f>
        <v>118.87</v>
      </c>
      <c r="P2408" s="2">
        <f>IFERROR(O2408/M2408,0)</f>
        <v>0.51432156455520939</v>
      </c>
      <c r="Q2408" s="4">
        <f>YEAR(SalesDataTable[[#This Row],[Order Date]])</f>
        <v>2026</v>
      </c>
      <c r="R2408" s="2" t="str">
        <f>"Q"&amp;ROUNDUP(MONTH(SalesDataTable[[#This Row],[Order Date]])/3,0)</f>
        <v>Q4</v>
      </c>
      <c r="S2408" s="3">
        <f>MONTH(SalesDataTable[[#This Row],[Order Date]])</f>
        <v>11</v>
      </c>
      <c r="T2408" s="2" t="str">
        <f>TEXT(SalesDataTable[[#This Row],[Order Date]],"mmm")</f>
        <v>Nov</v>
      </c>
    </row>
    <row r="2409" spans="1:20" ht="15.75" x14ac:dyDescent="0.25">
      <c r="A2409" s="9" t="s">
        <v>352</v>
      </c>
      <c r="B2409" s="8">
        <v>46346</v>
      </c>
      <c r="C2409" s="7" t="s">
        <v>5</v>
      </c>
      <c r="D2409" s="7" t="s">
        <v>76</v>
      </c>
      <c r="E2409" s="7" t="s">
        <v>18</v>
      </c>
      <c r="F2409" s="7" t="s">
        <v>23</v>
      </c>
      <c r="G2409" s="7" t="s">
        <v>29</v>
      </c>
      <c r="H2409" s="7" t="s">
        <v>28</v>
      </c>
      <c r="I2409" s="3">
        <v>1</v>
      </c>
      <c r="J2409" s="5">
        <v>36.590000000000003</v>
      </c>
      <c r="K2409" s="6">
        <v>0</v>
      </c>
      <c r="L2409" s="5">
        <v>13.73</v>
      </c>
      <c r="M2409" s="5">
        <f>I2409*J2409*(1-K2409)</f>
        <v>36.590000000000003</v>
      </c>
      <c r="N2409" s="5">
        <f>I2409*L2409</f>
        <v>13.73</v>
      </c>
      <c r="O2409" s="5">
        <f>M2409-N2409</f>
        <v>22.860000000000003</v>
      </c>
      <c r="P2409" s="2">
        <f>IFERROR(O2409/M2409,0)</f>
        <v>0.62476086362394101</v>
      </c>
      <c r="Q2409" s="4">
        <f>YEAR(SalesDataTable[[#This Row],[Order Date]])</f>
        <v>2026</v>
      </c>
      <c r="R2409" s="2" t="str">
        <f>"Q"&amp;ROUNDUP(MONTH(SalesDataTable[[#This Row],[Order Date]])/3,0)</f>
        <v>Q4</v>
      </c>
      <c r="S2409" s="3">
        <f>MONTH(SalesDataTable[[#This Row],[Order Date]])</f>
        <v>11</v>
      </c>
      <c r="T2409" s="2" t="str">
        <f>TEXT(SalesDataTable[[#This Row],[Order Date]],"mmm")</f>
        <v>Nov</v>
      </c>
    </row>
    <row r="2410" spans="1:20" ht="15.75" x14ac:dyDescent="0.25">
      <c r="A2410" s="9" t="s">
        <v>351</v>
      </c>
      <c r="B2410" s="8">
        <v>46347</v>
      </c>
      <c r="C2410" s="7" t="s">
        <v>15</v>
      </c>
      <c r="D2410" s="7" t="s">
        <v>14</v>
      </c>
      <c r="E2410" s="7" t="s">
        <v>13</v>
      </c>
      <c r="F2410" s="7" t="s">
        <v>23</v>
      </c>
      <c r="G2410" s="7" t="s">
        <v>26</v>
      </c>
      <c r="H2410" s="7" t="s">
        <v>50</v>
      </c>
      <c r="I2410" s="3">
        <v>5</v>
      </c>
      <c r="J2410" s="5">
        <v>122.33</v>
      </c>
      <c r="K2410" s="6">
        <v>0.15</v>
      </c>
      <c r="L2410" s="5">
        <v>58.98</v>
      </c>
      <c r="M2410" s="5">
        <f>I2410*J2410*(1-K2410)</f>
        <v>519.90249999999992</v>
      </c>
      <c r="N2410" s="5">
        <f>I2410*L2410</f>
        <v>294.89999999999998</v>
      </c>
      <c r="O2410" s="5">
        <f>M2410-N2410</f>
        <v>225.00249999999994</v>
      </c>
      <c r="P2410" s="2">
        <f>IFERROR(O2410/M2410,0)</f>
        <v>0.43277826130861069</v>
      </c>
      <c r="Q2410" s="4">
        <f>YEAR(SalesDataTable[[#This Row],[Order Date]])</f>
        <v>2026</v>
      </c>
      <c r="R2410" s="2" t="str">
        <f>"Q"&amp;ROUNDUP(MONTH(SalesDataTable[[#This Row],[Order Date]])/3,0)</f>
        <v>Q4</v>
      </c>
      <c r="S2410" s="3">
        <f>MONTH(SalesDataTable[[#This Row],[Order Date]])</f>
        <v>11</v>
      </c>
      <c r="T2410" s="2" t="str">
        <f>TEXT(SalesDataTable[[#This Row],[Order Date]],"mmm")</f>
        <v>Nov</v>
      </c>
    </row>
    <row r="2411" spans="1:20" ht="15.75" x14ac:dyDescent="0.25">
      <c r="A2411" s="9" t="s">
        <v>350</v>
      </c>
      <c r="B2411" s="8">
        <v>46347</v>
      </c>
      <c r="C2411" s="7" t="s">
        <v>15</v>
      </c>
      <c r="D2411" s="7" t="s">
        <v>61</v>
      </c>
      <c r="E2411" s="7" t="s">
        <v>3</v>
      </c>
      <c r="F2411" s="7" t="s">
        <v>23</v>
      </c>
      <c r="G2411" s="7" t="s">
        <v>26</v>
      </c>
      <c r="H2411" s="7" t="s">
        <v>65</v>
      </c>
      <c r="I2411" s="3">
        <v>1</v>
      </c>
      <c r="J2411" s="5">
        <v>83.49</v>
      </c>
      <c r="K2411" s="6">
        <v>0.05</v>
      </c>
      <c r="L2411" s="5">
        <v>39.659999999999997</v>
      </c>
      <c r="M2411" s="5">
        <f>I2411*J2411*(1-K2411)</f>
        <v>79.315499999999986</v>
      </c>
      <c r="N2411" s="5">
        <f>I2411*L2411</f>
        <v>39.659999999999997</v>
      </c>
      <c r="O2411" s="5">
        <f>M2411-N2411</f>
        <v>39.655499999999989</v>
      </c>
      <c r="P2411" s="2">
        <f>IFERROR(O2411/M2411,0)</f>
        <v>0.49997163227868446</v>
      </c>
      <c r="Q2411" s="4">
        <f>YEAR(SalesDataTable[[#This Row],[Order Date]])</f>
        <v>2026</v>
      </c>
      <c r="R2411" s="2" t="str">
        <f>"Q"&amp;ROUNDUP(MONTH(SalesDataTable[[#This Row],[Order Date]])/3,0)</f>
        <v>Q4</v>
      </c>
      <c r="S2411" s="3">
        <f>MONTH(SalesDataTable[[#This Row],[Order Date]])</f>
        <v>11</v>
      </c>
      <c r="T2411" s="2" t="str">
        <f>TEXT(SalesDataTable[[#This Row],[Order Date]],"mmm")</f>
        <v>Nov</v>
      </c>
    </row>
    <row r="2412" spans="1:20" ht="15.75" x14ac:dyDescent="0.25">
      <c r="A2412" s="9" t="s">
        <v>349</v>
      </c>
      <c r="B2412" s="8">
        <v>46347</v>
      </c>
      <c r="C2412" s="7" t="s">
        <v>9</v>
      </c>
      <c r="D2412" s="7" t="s">
        <v>8</v>
      </c>
      <c r="E2412" s="7" t="s">
        <v>3</v>
      </c>
      <c r="F2412" s="7" t="s">
        <v>2</v>
      </c>
      <c r="G2412" s="7" t="s">
        <v>1</v>
      </c>
      <c r="H2412" s="7" t="s">
        <v>0</v>
      </c>
      <c r="I2412" s="3">
        <v>2</v>
      </c>
      <c r="J2412" s="5">
        <v>51.48</v>
      </c>
      <c r="K2412" s="6">
        <v>0.1</v>
      </c>
      <c r="L2412" s="5">
        <v>22.51</v>
      </c>
      <c r="M2412" s="5">
        <f>I2412*J2412*(1-K2412)</f>
        <v>92.664000000000001</v>
      </c>
      <c r="N2412" s="5">
        <f>I2412*L2412</f>
        <v>45.02</v>
      </c>
      <c r="O2412" s="5">
        <f>M2412-N2412</f>
        <v>47.643999999999998</v>
      </c>
      <c r="P2412" s="2">
        <f>IFERROR(O2412/M2412,0)</f>
        <v>0.51415868082534744</v>
      </c>
      <c r="Q2412" s="4">
        <f>YEAR(SalesDataTable[[#This Row],[Order Date]])</f>
        <v>2026</v>
      </c>
      <c r="R2412" s="2" t="str">
        <f>"Q"&amp;ROUNDUP(MONTH(SalesDataTable[[#This Row],[Order Date]])/3,0)</f>
        <v>Q4</v>
      </c>
      <c r="S2412" s="3">
        <f>MONTH(SalesDataTable[[#This Row],[Order Date]])</f>
        <v>11</v>
      </c>
      <c r="T2412" s="2" t="str">
        <f>TEXT(SalesDataTable[[#This Row],[Order Date]],"mmm")</f>
        <v>Nov</v>
      </c>
    </row>
    <row r="2413" spans="1:20" ht="15.75" x14ac:dyDescent="0.25">
      <c r="A2413" s="9" t="s">
        <v>348</v>
      </c>
      <c r="B2413" s="8">
        <v>46347</v>
      </c>
      <c r="C2413" s="7" t="s">
        <v>5</v>
      </c>
      <c r="D2413" s="7" t="s">
        <v>66</v>
      </c>
      <c r="E2413" s="7" t="s">
        <v>18</v>
      </c>
      <c r="F2413" s="7" t="s">
        <v>2</v>
      </c>
      <c r="G2413" s="7" t="s">
        <v>26</v>
      </c>
      <c r="H2413" s="7" t="s">
        <v>50</v>
      </c>
      <c r="I2413" s="3">
        <v>1</v>
      </c>
      <c r="J2413" s="5">
        <v>123.43</v>
      </c>
      <c r="K2413" s="6">
        <v>0.15</v>
      </c>
      <c r="L2413" s="5">
        <v>60.8</v>
      </c>
      <c r="M2413" s="5">
        <f>I2413*J2413*(1-K2413)</f>
        <v>104.91550000000001</v>
      </c>
      <c r="N2413" s="5">
        <f>I2413*L2413</f>
        <v>60.8</v>
      </c>
      <c r="O2413" s="5">
        <f>M2413-N2413</f>
        <v>44.115500000000011</v>
      </c>
      <c r="P2413" s="2">
        <f>IFERROR(O2413/M2413,0)</f>
        <v>0.42048601017008935</v>
      </c>
      <c r="Q2413" s="4">
        <f>YEAR(SalesDataTable[[#This Row],[Order Date]])</f>
        <v>2026</v>
      </c>
      <c r="R2413" s="2" t="str">
        <f>"Q"&amp;ROUNDUP(MONTH(SalesDataTable[[#This Row],[Order Date]])/3,0)</f>
        <v>Q4</v>
      </c>
      <c r="S2413" s="3">
        <f>MONTH(SalesDataTable[[#This Row],[Order Date]])</f>
        <v>11</v>
      </c>
      <c r="T2413" s="2" t="str">
        <f>TEXT(SalesDataTable[[#This Row],[Order Date]],"mmm")</f>
        <v>Nov</v>
      </c>
    </row>
    <row r="2414" spans="1:20" ht="15.75" x14ac:dyDescent="0.25">
      <c r="A2414" s="9" t="s">
        <v>347</v>
      </c>
      <c r="B2414" s="8">
        <v>46347</v>
      </c>
      <c r="C2414" s="7" t="s">
        <v>15</v>
      </c>
      <c r="D2414" s="7" t="s">
        <v>14</v>
      </c>
      <c r="E2414" s="7" t="s">
        <v>3</v>
      </c>
      <c r="F2414" s="7" t="s">
        <v>2</v>
      </c>
      <c r="G2414" s="7" t="s">
        <v>29</v>
      </c>
      <c r="H2414" s="7" t="s">
        <v>88</v>
      </c>
      <c r="I2414" s="3">
        <v>1</v>
      </c>
      <c r="J2414" s="5">
        <v>164.85</v>
      </c>
      <c r="K2414" s="6">
        <v>0.1</v>
      </c>
      <c r="L2414" s="5">
        <v>89.4</v>
      </c>
      <c r="M2414" s="5">
        <f>I2414*J2414*(1-K2414)</f>
        <v>148.36500000000001</v>
      </c>
      <c r="N2414" s="5">
        <f>I2414*L2414</f>
        <v>89.4</v>
      </c>
      <c r="O2414" s="5">
        <f>M2414-N2414</f>
        <v>58.965000000000003</v>
      </c>
      <c r="P2414" s="2">
        <f>IFERROR(O2414/M2414,0)</f>
        <v>0.39743200889697705</v>
      </c>
      <c r="Q2414" s="4">
        <f>YEAR(SalesDataTable[[#This Row],[Order Date]])</f>
        <v>2026</v>
      </c>
      <c r="R2414" s="2" t="str">
        <f>"Q"&amp;ROUNDUP(MONTH(SalesDataTable[[#This Row],[Order Date]])/3,0)</f>
        <v>Q4</v>
      </c>
      <c r="S2414" s="3">
        <f>MONTH(SalesDataTable[[#This Row],[Order Date]])</f>
        <v>11</v>
      </c>
      <c r="T2414" s="2" t="str">
        <f>TEXT(SalesDataTable[[#This Row],[Order Date]],"mmm")</f>
        <v>Nov</v>
      </c>
    </row>
    <row r="2415" spans="1:20" ht="15.75" x14ac:dyDescent="0.25">
      <c r="A2415" s="9" t="s">
        <v>346</v>
      </c>
      <c r="B2415" s="8">
        <v>46347</v>
      </c>
      <c r="C2415" s="7" t="s">
        <v>42</v>
      </c>
      <c r="D2415" s="7" t="s">
        <v>95</v>
      </c>
      <c r="E2415" s="7" t="s">
        <v>3</v>
      </c>
      <c r="F2415" s="7" t="s">
        <v>2</v>
      </c>
      <c r="G2415" s="7" t="s">
        <v>29</v>
      </c>
      <c r="H2415" s="7" t="s">
        <v>39</v>
      </c>
      <c r="I2415" s="3">
        <v>1</v>
      </c>
      <c r="J2415" s="5">
        <v>46.82</v>
      </c>
      <c r="K2415" s="6">
        <v>0.2</v>
      </c>
      <c r="L2415" s="5">
        <v>18.27</v>
      </c>
      <c r="M2415" s="5">
        <f>I2415*J2415*(1-K2415)</f>
        <v>37.456000000000003</v>
      </c>
      <c r="N2415" s="5">
        <f>I2415*L2415</f>
        <v>18.27</v>
      </c>
      <c r="O2415" s="5">
        <f>M2415-N2415</f>
        <v>19.186000000000003</v>
      </c>
      <c r="P2415" s="2">
        <f>IFERROR(O2415/M2415,0)</f>
        <v>0.51222768047842804</v>
      </c>
      <c r="Q2415" s="4">
        <f>YEAR(SalesDataTable[[#This Row],[Order Date]])</f>
        <v>2026</v>
      </c>
      <c r="R2415" s="2" t="str">
        <f>"Q"&amp;ROUNDUP(MONTH(SalesDataTable[[#This Row],[Order Date]])/3,0)</f>
        <v>Q4</v>
      </c>
      <c r="S2415" s="3">
        <f>MONTH(SalesDataTable[[#This Row],[Order Date]])</f>
        <v>11</v>
      </c>
      <c r="T2415" s="2" t="str">
        <f>TEXT(SalesDataTable[[#This Row],[Order Date]],"mmm")</f>
        <v>Nov</v>
      </c>
    </row>
    <row r="2416" spans="1:20" ht="15.75" x14ac:dyDescent="0.25">
      <c r="A2416" s="9" t="s">
        <v>345</v>
      </c>
      <c r="B2416" s="8">
        <v>46348</v>
      </c>
      <c r="C2416" s="7" t="s">
        <v>42</v>
      </c>
      <c r="D2416" s="7" t="s">
        <v>119</v>
      </c>
      <c r="E2416" s="7" t="s">
        <v>3</v>
      </c>
      <c r="F2416" s="7" t="s">
        <v>2</v>
      </c>
      <c r="G2416" s="7" t="s">
        <v>34</v>
      </c>
      <c r="H2416" s="7" t="s">
        <v>83</v>
      </c>
      <c r="I2416" s="3">
        <v>1</v>
      </c>
      <c r="J2416" s="5">
        <v>41.16</v>
      </c>
      <c r="K2416" s="6">
        <v>0.1</v>
      </c>
      <c r="L2416" s="5">
        <v>14.82</v>
      </c>
      <c r="M2416" s="5">
        <f>I2416*J2416*(1-K2416)</f>
        <v>37.043999999999997</v>
      </c>
      <c r="N2416" s="5">
        <f>I2416*L2416</f>
        <v>14.82</v>
      </c>
      <c r="O2416" s="5">
        <f>M2416-N2416</f>
        <v>22.223999999999997</v>
      </c>
      <c r="P2416" s="2">
        <f>IFERROR(O2416/M2416,0)</f>
        <v>0.59993521218011014</v>
      </c>
      <c r="Q2416" s="4">
        <f>YEAR(SalesDataTable[[#This Row],[Order Date]])</f>
        <v>2026</v>
      </c>
      <c r="R2416" s="2" t="str">
        <f>"Q"&amp;ROUNDUP(MONTH(SalesDataTable[[#This Row],[Order Date]])/3,0)</f>
        <v>Q4</v>
      </c>
      <c r="S2416" s="3">
        <f>MONTH(SalesDataTable[[#This Row],[Order Date]])</f>
        <v>11</v>
      </c>
      <c r="T2416" s="2" t="str">
        <f>TEXT(SalesDataTable[[#This Row],[Order Date]],"mmm")</f>
        <v>Nov</v>
      </c>
    </row>
    <row r="2417" spans="1:20" ht="15.75" x14ac:dyDescent="0.25">
      <c r="A2417" s="9" t="s">
        <v>344</v>
      </c>
      <c r="B2417" s="8">
        <v>46348</v>
      </c>
      <c r="C2417" s="7" t="s">
        <v>9</v>
      </c>
      <c r="D2417" s="7" t="s">
        <v>8</v>
      </c>
      <c r="E2417" s="7" t="s">
        <v>18</v>
      </c>
      <c r="F2417" s="7" t="s">
        <v>2</v>
      </c>
      <c r="G2417" s="7" t="s">
        <v>26</v>
      </c>
      <c r="H2417" s="7" t="s">
        <v>25</v>
      </c>
      <c r="I2417" s="3">
        <v>1</v>
      </c>
      <c r="J2417" s="5">
        <v>196.08</v>
      </c>
      <c r="K2417" s="6">
        <v>0.1</v>
      </c>
      <c r="L2417" s="5">
        <v>104.19</v>
      </c>
      <c r="M2417" s="5">
        <f>I2417*J2417*(1-K2417)</f>
        <v>176.47200000000001</v>
      </c>
      <c r="N2417" s="5">
        <f>I2417*L2417</f>
        <v>104.19</v>
      </c>
      <c r="O2417" s="5">
        <f>M2417-N2417</f>
        <v>72.282000000000011</v>
      </c>
      <c r="P2417" s="2">
        <f>IFERROR(O2417/M2417,0)</f>
        <v>0.40959472324221408</v>
      </c>
      <c r="Q2417" s="4">
        <f>YEAR(SalesDataTable[[#This Row],[Order Date]])</f>
        <v>2026</v>
      </c>
      <c r="R2417" s="2" t="str">
        <f>"Q"&amp;ROUNDUP(MONTH(SalesDataTable[[#This Row],[Order Date]])/3,0)</f>
        <v>Q4</v>
      </c>
      <c r="S2417" s="3">
        <f>MONTH(SalesDataTable[[#This Row],[Order Date]])</f>
        <v>11</v>
      </c>
      <c r="T2417" s="2" t="str">
        <f>TEXT(SalesDataTable[[#This Row],[Order Date]],"mmm")</f>
        <v>Nov</v>
      </c>
    </row>
    <row r="2418" spans="1:20" ht="15.75" x14ac:dyDescent="0.25">
      <c r="A2418" s="9" t="s">
        <v>343</v>
      </c>
      <c r="B2418" s="8">
        <v>46348</v>
      </c>
      <c r="C2418" s="7" t="s">
        <v>15</v>
      </c>
      <c r="D2418" s="7" t="s">
        <v>61</v>
      </c>
      <c r="E2418" s="7" t="s">
        <v>13</v>
      </c>
      <c r="F2418" s="7" t="s">
        <v>2</v>
      </c>
      <c r="G2418" s="7" t="s">
        <v>26</v>
      </c>
      <c r="H2418" s="7" t="s">
        <v>25</v>
      </c>
      <c r="I2418" s="3">
        <v>1</v>
      </c>
      <c r="J2418" s="5">
        <v>192.62</v>
      </c>
      <c r="K2418" s="6">
        <v>0.1</v>
      </c>
      <c r="L2418" s="5">
        <v>105.97</v>
      </c>
      <c r="M2418" s="5">
        <f>I2418*J2418*(1-K2418)</f>
        <v>173.358</v>
      </c>
      <c r="N2418" s="5">
        <f>I2418*L2418</f>
        <v>105.97</v>
      </c>
      <c r="O2418" s="5">
        <f>M2418-N2418</f>
        <v>67.388000000000005</v>
      </c>
      <c r="P2418" s="2">
        <f>IFERROR(O2418/M2418,0)</f>
        <v>0.38872160500236508</v>
      </c>
      <c r="Q2418" s="4">
        <f>YEAR(SalesDataTable[[#This Row],[Order Date]])</f>
        <v>2026</v>
      </c>
      <c r="R2418" s="2" t="str">
        <f>"Q"&amp;ROUNDUP(MONTH(SalesDataTable[[#This Row],[Order Date]])/3,0)</f>
        <v>Q4</v>
      </c>
      <c r="S2418" s="3">
        <f>MONTH(SalesDataTable[[#This Row],[Order Date]])</f>
        <v>11</v>
      </c>
      <c r="T2418" s="2" t="str">
        <f>TEXT(SalesDataTable[[#This Row],[Order Date]],"mmm")</f>
        <v>Nov</v>
      </c>
    </row>
    <row r="2419" spans="1:20" ht="15.75" x14ac:dyDescent="0.25">
      <c r="A2419" s="9" t="s">
        <v>342</v>
      </c>
      <c r="B2419" s="8">
        <v>46348</v>
      </c>
      <c r="C2419" s="7" t="s">
        <v>9</v>
      </c>
      <c r="D2419" s="7" t="s">
        <v>8</v>
      </c>
      <c r="E2419" s="7" t="s">
        <v>18</v>
      </c>
      <c r="F2419" s="7" t="s">
        <v>2</v>
      </c>
      <c r="G2419" s="7" t="s">
        <v>1</v>
      </c>
      <c r="H2419" s="7" t="s">
        <v>7</v>
      </c>
      <c r="I2419" s="3">
        <v>2</v>
      </c>
      <c r="J2419" s="5">
        <v>102.87</v>
      </c>
      <c r="K2419" s="6">
        <v>0.05</v>
      </c>
      <c r="L2419" s="5">
        <v>51.69</v>
      </c>
      <c r="M2419" s="5">
        <f>I2419*J2419*(1-K2419)</f>
        <v>195.453</v>
      </c>
      <c r="N2419" s="5">
        <f>I2419*L2419</f>
        <v>103.38</v>
      </c>
      <c r="O2419" s="5">
        <f>M2419-N2419</f>
        <v>92.073000000000008</v>
      </c>
      <c r="P2419" s="2">
        <f>IFERROR(O2419/M2419,0)</f>
        <v>0.4710748875688785</v>
      </c>
      <c r="Q2419" s="4">
        <f>YEAR(SalesDataTable[[#This Row],[Order Date]])</f>
        <v>2026</v>
      </c>
      <c r="R2419" s="2" t="str">
        <f>"Q"&amp;ROUNDUP(MONTH(SalesDataTable[[#This Row],[Order Date]])/3,0)</f>
        <v>Q4</v>
      </c>
      <c r="S2419" s="3">
        <f>MONTH(SalesDataTable[[#This Row],[Order Date]])</f>
        <v>11</v>
      </c>
      <c r="T2419" s="2" t="str">
        <f>TEXT(SalesDataTable[[#This Row],[Order Date]],"mmm")</f>
        <v>Nov</v>
      </c>
    </row>
    <row r="2420" spans="1:20" ht="15.75" x14ac:dyDescent="0.25">
      <c r="A2420" s="9" t="s">
        <v>341</v>
      </c>
      <c r="B2420" s="8">
        <v>46348</v>
      </c>
      <c r="C2420" s="7" t="s">
        <v>42</v>
      </c>
      <c r="D2420" s="7" t="s">
        <v>41</v>
      </c>
      <c r="E2420" s="7" t="s">
        <v>3</v>
      </c>
      <c r="F2420" s="7" t="s">
        <v>2</v>
      </c>
      <c r="G2420" s="7" t="s">
        <v>1</v>
      </c>
      <c r="H2420" s="7" t="s">
        <v>0</v>
      </c>
      <c r="I2420" s="3">
        <v>3</v>
      </c>
      <c r="J2420" s="5">
        <v>50.99</v>
      </c>
      <c r="K2420" s="6">
        <v>0.2</v>
      </c>
      <c r="L2420" s="5">
        <v>22.53</v>
      </c>
      <c r="M2420" s="5">
        <f>I2420*J2420*(1-K2420)</f>
        <v>122.376</v>
      </c>
      <c r="N2420" s="5">
        <f>I2420*L2420</f>
        <v>67.59</v>
      </c>
      <c r="O2420" s="5">
        <f>M2420-N2420</f>
        <v>54.786000000000001</v>
      </c>
      <c r="P2420" s="2">
        <f>IFERROR(O2420/M2420,0)</f>
        <v>0.44768582074916652</v>
      </c>
      <c r="Q2420" s="4">
        <f>YEAR(SalesDataTable[[#This Row],[Order Date]])</f>
        <v>2026</v>
      </c>
      <c r="R2420" s="2" t="str">
        <f>"Q"&amp;ROUNDUP(MONTH(SalesDataTable[[#This Row],[Order Date]])/3,0)</f>
        <v>Q4</v>
      </c>
      <c r="S2420" s="3">
        <f>MONTH(SalesDataTable[[#This Row],[Order Date]])</f>
        <v>11</v>
      </c>
      <c r="T2420" s="2" t="str">
        <f>TEXT(SalesDataTable[[#This Row],[Order Date]],"mmm")</f>
        <v>Nov</v>
      </c>
    </row>
    <row r="2421" spans="1:20" ht="15.75" x14ac:dyDescent="0.25">
      <c r="A2421" s="9" t="s">
        <v>340</v>
      </c>
      <c r="B2421" s="8">
        <v>46348</v>
      </c>
      <c r="C2421" s="7" t="s">
        <v>9</v>
      </c>
      <c r="D2421" s="7" t="s">
        <v>8</v>
      </c>
      <c r="E2421" s="7" t="s">
        <v>13</v>
      </c>
      <c r="F2421" s="7" t="s">
        <v>2</v>
      </c>
      <c r="G2421" s="7" t="s">
        <v>1</v>
      </c>
      <c r="H2421" s="7" t="s">
        <v>17</v>
      </c>
      <c r="I2421" s="3">
        <v>1</v>
      </c>
      <c r="J2421" s="5">
        <v>39.94</v>
      </c>
      <c r="K2421" s="6">
        <v>0.1</v>
      </c>
      <c r="L2421" s="5">
        <v>16.89</v>
      </c>
      <c r="M2421" s="5">
        <f>I2421*J2421*(1-K2421)</f>
        <v>35.945999999999998</v>
      </c>
      <c r="N2421" s="5">
        <f>I2421*L2421</f>
        <v>16.89</v>
      </c>
      <c r="O2421" s="5">
        <f>M2421-N2421</f>
        <v>19.055999999999997</v>
      </c>
      <c r="P2421" s="2">
        <f>IFERROR(O2421/M2421,0)</f>
        <v>0.53012852612251704</v>
      </c>
      <c r="Q2421" s="4">
        <f>YEAR(SalesDataTable[[#This Row],[Order Date]])</f>
        <v>2026</v>
      </c>
      <c r="R2421" s="2" t="str">
        <f>"Q"&amp;ROUNDUP(MONTH(SalesDataTable[[#This Row],[Order Date]])/3,0)</f>
        <v>Q4</v>
      </c>
      <c r="S2421" s="3">
        <f>MONTH(SalesDataTable[[#This Row],[Order Date]])</f>
        <v>11</v>
      </c>
      <c r="T2421" s="2" t="str">
        <f>TEXT(SalesDataTable[[#This Row],[Order Date]],"mmm")</f>
        <v>Nov</v>
      </c>
    </row>
    <row r="2422" spans="1:20" ht="15.75" x14ac:dyDescent="0.25">
      <c r="A2422" s="9" t="s">
        <v>339</v>
      </c>
      <c r="B2422" s="8">
        <v>46348</v>
      </c>
      <c r="C2422" s="7" t="s">
        <v>15</v>
      </c>
      <c r="D2422" s="7" t="s">
        <v>61</v>
      </c>
      <c r="E2422" s="7" t="s">
        <v>3</v>
      </c>
      <c r="F2422" s="7" t="s">
        <v>2</v>
      </c>
      <c r="G2422" s="7" t="s">
        <v>29</v>
      </c>
      <c r="H2422" s="7" t="s">
        <v>88</v>
      </c>
      <c r="I2422" s="3">
        <v>2</v>
      </c>
      <c r="J2422" s="5">
        <v>166.15</v>
      </c>
      <c r="K2422" s="6">
        <v>0</v>
      </c>
      <c r="L2422" s="5">
        <v>86.42</v>
      </c>
      <c r="M2422" s="5">
        <f>I2422*J2422*(1-K2422)</f>
        <v>332.3</v>
      </c>
      <c r="N2422" s="5">
        <f>I2422*L2422</f>
        <v>172.84</v>
      </c>
      <c r="O2422" s="5">
        <f>M2422-N2422</f>
        <v>159.46</v>
      </c>
      <c r="P2422" s="2">
        <f>IFERROR(O2422/M2422,0)</f>
        <v>0.47986758952753539</v>
      </c>
      <c r="Q2422" s="4">
        <f>YEAR(SalesDataTable[[#This Row],[Order Date]])</f>
        <v>2026</v>
      </c>
      <c r="R2422" s="2" t="str">
        <f>"Q"&amp;ROUNDUP(MONTH(SalesDataTable[[#This Row],[Order Date]])/3,0)</f>
        <v>Q4</v>
      </c>
      <c r="S2422" s="3">
        <f>MONTH(SalesDataTable[[#This Row],[Order Date]])</f>
        <v>11</v>
      </c>
      <c r="T2422" s="2" t="str">
        <f>TEXT(SalesDataTable[[#This Row],[Order Date]],"mmm")</f>
        <v>Nov</v>
      </c>
    </row>
    <row r="2423" spans="1:20" ht="15.75" x14ac:dyDescent="0.25">
      <c r="A2423" s="9" t="s">
        <v>338</v>
      </c>
      <c r="B2423" s="8">
        <v>46348</v>
      </c>
      <c r="C2423" s="7" t="s">
        <v>9</v>
      </c>
      <c r="D2423" s="7" t="s">
        <v>30</v>
      </c>
      <c r="E2423" s="7" t="s">
        <v>3</v>
      </c>
      <c r="F2423" s="7" t="s">
        <v>2</v>
      </c>
      <c r="G2423" s="7" t="s">
        <v>34</v>
      </c>
      <c r="H2423" s="7" t="s">
        <v>74</v>
      </c>
      <c r="I2423" s="3">
        <v>1</v>
      </c>
      <c r="J2423" s="5">
        <v>35.79</v>
      </c>
      <c r="K2423" s="6">
        <v>0.1</v>
      </c>
      <c r="L2423" s="5">
        <v>14.17</v>
      </c>
      <c r="M2423" s="5">
        <f>I2423*J2423*(1-K2423)</f>
        <v>32.210999999999999</v>
      </c>
      <c r="N2423" s="5">
        <f>I2423*L2423</f>
        <v>14.17</v>
      </c>
      <c r="O2423" s="5">
        <f>M2423-N2423</f>
        <v>18.040999999999997</v>
      </c>
      <c r="P2423" s="2">
        <f>IFERROR(O2423/M2423,0)</f>
        <v>0.56008816863804278</v>
      </c>
      <c r="Q2423" s="4">
        <f>YEAR(SalesDataTable[[#This Row],[Order Date]])</f>
        <v>2026</v>
      </c>
      <c r="R2423" s="2" t="str">
        <f>"Q"&amp;ROUNDUP(MONTH(SalesDataTable[[#This Row],[Order Date]])/3,0)</f>
        <v>Q4</v>
      </c>
      <c r="S2423" s="3">
        <f>MONTH(SalesDataTable[[#This Row],[Order Date]])</f>
        <v>11</v>
      </c>
      <c r="T2423" s="2" t="str">
        <f>TEXT(SalesDataTable[[#This Row],[Order Date]],"mmm")</f>
        <v>Nov</v>
      </c>
    </row>
    <row r="2424" spans="1:20" ht="15.75" x14ac:dyDescent="0.25">
      <c r="A2424" s="9" t="s">
        <v>337</v>
      </c>
      <c r="B2424" s="8">
        <v>46349</v>
      </c>
      <c r="C2424" s="7" t="s">
        <v>5</v>
      </c>
      <c r="D2424" s="7" t="s">
        <v>66</v>
      </c>
      <c r="E2424" s="7" t="s">
        <v>3</v>
      </c>
      <c r="F2424" s="7" t="s">
        <v>2</v>
      </c>
      <c r="G2424" s="7" t="s">
        <v>26</v>
      </c>
      <c r="H2424" s="7" t="s">
        <v>25</v>
      </c>
      <c r="I2424" s="3">
        <v>5</v>
      </c>
      <c r="J2424" s="5">
        <v>196.53</v>
      </c>
      <c r="K2424" s="6">
        <v>0.15</v>
      </c>
      <c r="L2424" s="5">
        <v>105.01</v>
      </c>
      <c r="M2424" s="5">
        <f>I2424*J2424*(1-K2424)</f>
        <v>835.25249999999994</v>
      </c>
      <c r="N2424" s="5">
        <f>I2424*L2424</f>
        <v>525.05000000000007</v>
      </c>
      <c r="O2424" s="5">
        <f>M2424-N2424</f>
        <v>310.20249999999987</v>
      </c>
      <c r="P2424" s="2">
        <f>IFERROR(O2424/M2424,0)</f>
        <v>0.37138769414039452</v>
      </c>
      <c r="Q2424" s="4">
        <f>YEAR(SalesDataTable[[#This Row],[Order Date]])</f>
        <v>2026</v>
      </c>
      <c r="R2424" s="2" t="str">
        <f>"Q"&amp;ROUNDUP(MONTH(SalesDataTable[[#This Row],[Order Date]])/3,0)</f>
        <v>Q4</v>
      </c>
      <c r="S2424" s="3">
        <f>MONTH(SalesDataTable[[#This Row],[Order Date]])</f>
        <v>11</v>
      </c>
      <c r="T2424" s="2" t="str">
        <f>TEXT(SalesDataTable[[#This Row],[Order Date]],"mmm")</f>
        <v>Nov</v>
      </c>
    </row>
    <row r="2425" spans="1:20" ht="15.75" x14ac:dyDescent="0.25">
      <c r="A2425" s="9" t="s">
        <v>336</v>
      </c>
      <c r="B2425" s="8">
        <v>46349</v>
      </c>
      <c r="C2425" s="7" t="s">
        <v>9</v>
      </c>
      <c r="D2425" s="7" t="s">
        <v>8</v>
      </c>
      <c r="E2425" s="7" t="s">
        <v>3</v>
      </c>
      <c r="F2425" s="7" t="s">
        <v>2</v>
      </c>
      <c r="G2425" s="7" t="s">
        <v>29</v>
      </c>
      <c r="H2425" s="7" t="s">
        <v>28</v>
      </c>
      <c r="I2425" s="3">
        <v>6</v>
      </c>
      <c r="J2425" s="5">
        <v>36.35</v>
      </c>
      <c r="K2425" s="6">
        <v>0</v>
      </c>
      <c r="L2425" s="5">
        <v>13.24</v>
      </c>
      <c r="M2425" s="5">
        <f>I2425*J2425*(1-K2425)</f>
        <v>218.10000000000002</v>
      </c>
      <c r="N2425" s="5">
        <f>I2425*L2425</f>
        <v>79.44</v>
      </c>
      <c r="O2425" s="5">
        <f>M2425-N2425</f>
        <v>138.66000000000003</v>
      </c>
      <c r="P2425" s="2">
        <f>IFERROR(O2425/M2425,0)</f>
        <v>0.63576341127922975</v>
      </c>
      <c r="Q2425" s="4">
        <f>YEAR(SalesDataTable[[#This Row],[Order Date]])</f>
        <v>2026</v>
      </c>
      <c r="R2425" s="2" t="str">
        <f>"Q"&amp;ROUNDUP(MONTH(SalesDataTable[[#This Row],[Order Date]])/3,0)</f>
        <v>Q4</v>
      </c>
      <c r="S2425" s="3">
        <f>MONTH(SalesDataTable[[#This Row],[Order Date]])</f>
        <v>11</v>
      </c>
      <c r="T2425" s="2" t="str">
        <f>TEXT(SalesDataTable[[#This Row],[Order Date]],"mmm")</f>
        <v>Nov</v>
      </c>
    </row>
    <row r="2426" spans="1:20" ht="15.75" x14ac:dyDescent="0.25">
      <c r="A2426" s="9" t="s">
        <v>335</v>
      </c>
      <c r="B2426" s="8">
        <v>46349</v>
      </c>
      <c r="C2426" s="7" t="s">
        <v>9</v>
      </c>
      <c r="D2426" s="7" t="s">
        <v>30</v>
      </c>
      <c r="E2426" s="7" t="s">
        <v>60</v>
      </c>
      <c r="F2426" s="7" t="s">
        <v>23</v>
      </c>
      <c r="G2426" s="7" t="s">
        <v>26</v>
      </c>
      <c r="H2426" s="7" t="s">
        <v>25</v>
      </c>
      <c r="I2426" s="3">
        <v>15</v>
      </c>
      <c r="J2426" s="5">
        <v>192.23</v>
      </c>
      <c r="K2426" s="6">
        <v>0.15</v>
      </c>
      <c r="L2426" s="5">
        <v>106.34</v>
      </c>
      <c r="M2426" s="5">
        <f>I2426*J2426*(1-K2426)</f>
        <v>2450.9324999999999</v>
      </c>
      <c r="N2426" s="5">
        <f>I2426*L2426</f>
        <v>1595.1000000000001</v>
      </c>
      <c r="O2426" s="5">
        <f>M2426-N2426</f>
        <v>855.83249999999975</v>
      </c>
      <c r="P2426" s="2">
        <f>IFERROR(O2426/M2426,0)</f>
        <v>0.34918648310387979</v>
      </c>
      <c r="Q2426" s="4">
        <f>YEAR(SalesDataTable[[#This Row],[Order Date]])</f>
        <v>2026</v>
      </c>
      <c r="R2426" s="2" t="str">
        <f>"Q"&amp;ROUNDUP(MONTH(SalesDataTable[[#This Row],[Order Date]])/3,0)</f>
        <v>Q4</v>
      </c>
      <c r="S2426" s="3">
        <f>MONTH(SalesDataTable[[#This Row],[Order Date]])</f>
        <v>11</v>
      </c>
      <c r="T2426" s="2" t="str">
        <f>TEXT(SalesDataTable[[#This Row],[Order Date]],"mmm")</f>
        <v>Nov</v>
      </c>
    </row>
    <row r="2427" spans="1:20" ht="15.75" x14ac:dyDescent="0.25">
      <c r="A2427" s="9" t="s">
        <v>334</v>
      </c>
      <c r="B2427" s="8">
        <v>46349</v>
      </c>
      <c r="C2427" s="7" t="s">
        <v>9</v>
      </c>
      <c r="D2427" s="7" t="s">
        <v>8</v>
      </c>
      <c r="E2427" s="7" t="s">
        <v>3</v>
      </c>
      <c r="F2427" s="7" t="s">
        <v>2</v>
      </c>
      <c r="G2427" s="7" t="s">
        <v>29</v>
      </c>
      <c r="H2427" s="7" t="s">
        <v>88</v>
      </c>
      <c r="I2427" s="3">
        <v>2</v>
      </c>
      <c r="J2427" s="5">
        <v>167.9</v>
      </c>
      <c r="K2427" s="6">
        <v>0.15</v>
      </c>
      <c r="L2427" s="5">
        <v>89.55</v>
      </c>
      <c r="M2427" s="5">
        <f>I2427*J2427*(1-K2427)</f>
        <v>285.43</v>
      </c>
      <c r="N2427" s="5">
        <f>I2427*L2427</f>
        <v>179.1</v>
      </c>
      <c r="O2427" s="5">
        <f>M2427-N2427</f>
        <v>106.33000000000001</v>
      </c>
      <c r="P2427" s="2">
        <f>IFERROR(O2427/M2427,0)</f>
        <v>0.37252566303471957</v>
      </c>
      <c r="Q2427" s="4">
        <f>YEAR(SalesDataTable[[#This Row],[Order Date]])</f>
        <v>2026</v>
      </c>
      <c r="R2427" s="2" t="str">
        <f>"Q"&amp;ROUNDUP(MONTH(SalesDataTable[[#This Row],[Order Date]])/3,0)</f>
        <v>Q4</v>
      </c>
      <c r="S2427" s="3">
        <f>MONTH(SalesDataTable[[#This Row],[Order Date]])</f>
        <v>11</v>
      </c>
      <c r="T2427" s="2" t="str">
        <f>TEXT(SalesDataTable[[#This Row],[Order Date]],"mmm")</f>
        <v>Nov</v>
      </c>
    </row>
    <row r="2428" spans="1:20" ht="15.75" x14ac:dyDescent="0.25">
      <c r="A2428" s="9" t="s">
        <v>333</v>
      </c>
      <c r="B2428" s="8">
        <v>46349</v>
      </c>
      <c r="C2428" s="7" t="s">
        <v>9</v>
      </c>
      <c r="D2428" s="7" t="s">
        <v>30</v>
      </c>
      <c r="E2428" s="7" t="s">
        <v>3</v>
      </c>
      <c r="F2428" s="7" t="s">
        <v>12</v>
      </c>
      <c r="G2428" s="7" t="s">
        <v>26</v>
      </c>
      <c r="H2428" s="7" t="s">
        <v>65</v>
      </c>
      <c r="I2428" s="3">
        <v>2</v>
      </c>
      <c r="J2428" s="5">
        <v>80.709999999999994</v>
      </c>
      <c r="K2428" s="6">
        <v>0.1</v>
      </c>
      <c r="L2428" s="5">
        <v>39.33</v>
      </c>
      <c r="M2428" s="5">
        <f>I2428*J2428*(1-K2428)</f>
        <v>145.27799999999999</v>
      </c>
      <c r="N2428" s="5">
        <f>I2428*L2428</f>
        <v>78.66</v>
      </c>
      <c r="O2428" s="5">
        <f>M2428-N2428</f>
        <v>66.617999999999995</v>
      </c>
      <c r="P2428" s="2">
        <f>IFERROR(O2428/M2428,0)</f>
        <v>0.45855532152149669</v>
      </c>
      <c r="Q2428" s="4">
        <f>YEAR(SalesDataTable[[#This Row],[Order Date]])</f>
        <v>2026</v>
      </c>
      <c r="R2428" s="2" t="str">
        <f>"Q"&amp;ROUNDUP(MONTH(SalesDataTable[[#This Row],[Order Date]])/3,0)</f>
        <v>Q4</v>
      </c>
      <c r="S2428" s="3">
        <f>MONTH(SalesDataTable[[#This Row],[Order Date]])</f>
        <v>11</v>
      </c>
      <c r="T2428" s="2" t="str">
        <f>TEXT(SalesDataTable[[#This Row],[Order Date]],"mmm")</f>
        <v>Nov</v>
      </c>
    </row>
    <row r="2429" spans="1:20" ht="15.75" x14ac:dyDescent="0.25">
      <c r="A2429" s="9" t="s">
        <v>332</v>
      </c>
      <c r="B2429" s="8">
        <v>46349</v>
      </c>
      <c r="C2429" s="7" t="s">
        <v>42</v>
      </c>
      <c r="D2429" s="7" t="s">
        <v>41</v>
      </c>
      <c r="E2429" s="7" t="s">
        <v>3</v>
      </c>
      <c r="F2429" s="7" t="s">
        <v>12</v>
      </c>
      <c r="G2429" s="7" t="s">
        <v>22</v>
      </c>
      <c r="H2429" s="7" t="s">
        <v>21</v>
      </c>
      <c r="I2429" s="3">
        <v>1</v>
      </c>
      <c r="J2429" s="5">
        <v>71.66</v>
      </c>
      <c r="K2429" s="6">
        <v>0.2</v>
      </c>
      <c r="L2429" s="5">
        <v>31.83</v>
      </c>
      <c r="M2429" s="5">
        <f>I2429*J2429*(1-K2429)</f>
        <v>57.328000000000003</v>
      </c>
      <c r="N2429" s="5">
        <f>I2429*L2429</f>
        <v>31.83</v>
      </c>
      <c r="O2429" s="5">
        <f>M2429-N2429</f>
        <v>25.498000000000005</v>
      </c>
      <c r="P2429" s="2">
        <f>IFERROR(O2429/M2429,0)</f>
        <v>0.44477393245883345</v>
      </c>
      <c r="Q2429" s="4">
        <f>YEAR(SalesDataTable[[#This Row],[Order Date]])</f>
        <v>2026</v>
      </c>
      <c r="R2429" s="2" t="str">
        <f>"Q"&amp;ROUNDUP(MONTH(SalesDataTable[[#This Row],[Order Date]])/3,0)</f>
        <v>Q4</v>
      </c>
      <c r="S2429" s="3">
        <f>MONTH(SalesDataTable[[#This Row],[Order Date]])</f>
        <v>11</v>
      </c>
      <c r="T2429" s="2" t="str">
        <f>TEXT(SalesDataTable[[#This Row],[Order Date]],"mmm")</f>
        <v>Nov</v>
      </c>
    </row>
    <row r="2430" spans="1:20" ht="15.75" x14ac:dyDescent="0.25">
      <c r="A2430" s="9" t="s">
        <v>331</v>
      </c>
      <c r="B2430" s="8">
        <v>46349</v>
      </c>
      <c r="C2430" s="7" t="s">
        <v>5</v>
      </c>
      <c r="D2430" s="7" t="s">
        <v>114</v>
      </c>
      <c r="E2430" s="7" t="s">
        <v>3</v>
      </c>
      <c r="F2430" s="7" t="s">
        <v>23</v>
      </c>
      <c r="G2430" s="7" t="s">
        <v>26</v>
      </c>
      <c r="H2430" s="7" t="s">
        <v>50</v>
      </c>
      <c r="I2430" s="3">
        <v>5</v>
      </c>
      <c r="J2430" s="5">
        <v>125.23</v>
      </c>
      <c r="K2430" s="6">
        <v>0.05</v>
      </c>
      <c r="L2430" s="5">
        <v>59.84</v>
      </c>
      <c r="M2430" s="5">
        <f>I2430*J2430*(1-K2430)</f>
        <v>594.84249999999997</v>
      </c>
      <c r="N2430" s="5">
        <f>I2430*L2430</f>
        <v>299.20000000000005</v>
      </c>
      <c r="O2430" s="5">
        <f>M2430-N2430</f>
        <v>295.64249999999993</v>
      </c>
      <c r="P2430" s="2">
        <f>IFERROR(O2430/M2430,0)</f>
        <v>0.49700971265503041</v>
      </c>
      <c r="Q2430" s="4">
        <f>YEAR(SalesDataTable[[#This Row],[Order Date]])</f>
        <v>2026</v>
      </c>
      <c r="R2430" s="2" t="str">
        <f>"Q"&amp;ROUNDUP(MONTH(SalesDataTable[[#This Row],[Order Date]])/3,0)</f>
        <v>Q4</v>
      </c>
      <c r="S2430" s="3">
        <f>MONTH(SalesDataTable[[#This Row],[Order Date]])</f>
        <v>11</v>
      </c>
      <c r="T2430" s="2" t="str">
        <f>TEXT(SalesDataTable[[#This Row],[Order Date]],"mmm")</f>
        <v>Nov</v>
      </c>
    </row>
    <row r="2431" spans="1:20" ht="15.75" x14ac:dyDescent="0.25">
      <c r="A2431" s="9" t="s">
        <v>330</v>
      </c>
      <c r="B2431" s="8">
        <v>46350</v>
      </c>
      <c r="C2431" s="7" t="s">
        <v>42</v>
      </c>
      <c r="D2431" s="7" t="s">
        <v>41</v>
      </c>
      <c r="E2431" s="7" t="s">
        <v>18</v>
      </c>
      <c r="F2431" s="7" t="s">
        <v>23</v>
      </c>
      <c r="G2431" s="7" t="s">
        <v>22</v>
      </c>
      <c r="H2431" s="7" t="s">
        <v>44</v>
      </c>
      <c r="I2431" s="3">
        <v>2</v>
      </c>
      <c r="J2431" s="5">
        <v>91.33</v>
      </c>
      <c r="K2431" s="6">
        <v>0.15</v>
      </c>
      <c r="L2431" s="5">
        <v>45.45</v>
      </c>
      <c r="M2431" s="5">
        <f>I2431*J2431*(1-K2431)</f>
        <v>155.261</v>
      </c>
      <c r="N2431" s="5">
        <f>I2431*L2431</f>
        <v>90.9</v>
      </c>
      <c r="O2431" s="5">
        <f>M2431-N2431</f>
        <v>64.36099999999999</v>
      </c>
      <c r="P2431" s="2">
        <f>IFERROR(O2431/M2431,0)</f>
        <v>0.41453423589954974</v>
      </c>
      <c r="Q2431" s="4">
        <f>YEAR(SalesDataTable[[#This Row],[Order Date]])</f>
        <v>2026</v>
      </c>
      <c r="R2431" s="2" t="str">
        <f>"Q"&amp;ROUNDUP(MONTH(SalesDataTable[[#This Row],[Order Date]])/3,0)</f>
        <v>Q4</v>
      </c>
      <c r="S2431" s="3">
        <f>MONTH(SalesDataTable[[#This Row],[Order Date]])</f>
        <v>11</v>
      </c>
      <c r="T2431" s="2" t="str">
        <f>TEXT(SalesDataTable[[#This Row],[Order Date]],"mmm")</f>
        <v>Nov</v>
      </c>
    </row>
    <row r="2432" spans="1:20" ht="15.75" x14ac:dyDescent="0.25">
      <c r="A2432" s="9" t="s">
        <v>329</v>
      </c>
      <c r="B2432" s="8">
        <v>46350</v>
      </c>
      <c r="C2432" s="7" t="s">
        <v>42</v>
      </c>
      <c r="D2432" s="7" t="s">
        <v>95</v>
      </c>
      <c r="E2432" s="7" t="s">
        <v>18</v>
      </c>
      <c r="F2432" s="7" t="s">
        <v>2</v>
      </c>
      <c r="G2432" s="7" t="s">
        <v>22</v>
      </c>
      <c r="H2432" s="7" t="s">
        <v>92</v>
      </c>
      <c r="I2432" s="3">
        <v>4</v>
      </c>
      <c r="J2432" s="5">
        <v>155.91</v>
      </c>
      <c r="K2432" s="6">
        <v>0</v>
      </c>
      <c r="L2432" s="5">
        <v>79.91</v>
      </c>
      <c r="M2432" s="5">
        <f>I2432*J2432*(1-K2432)</f>
        <v>623.64</v>
      </c>
      <c r="N2432" s="5">
        <f>I2432*L2432</f>
        <v>319.64</v>
      </c>
      <c r="O2432" s="5">
        <f>M2432-N2432</f>
        <v>304</v>
      </c>
      <c r="P2432" s="2">
        <f>IFERROR(O2432/M2432,0)</f>
        <v>0.48746071451478418</v>
      </c>
      <c r="Q2432" s="4">
        <f>YEAR(SalesDataTable[[#This Row],[Order Date]])</f>
        <v>2026</v>
      </c>
      <c r="R2432" s="2" t="str">
        <f>"Q"&amp;ROUNDUP(MONTH(SalesDataTable[[#This Row],[Order Date]])/3,0)</f>
        <v>Q4</v>
      </c>
      <c r="S2432" s="3">
        <f>MONTH(SalesDataTable[[#This Row],[Order Date]])</f>
        <v>11</v>
      </c>
      <c r="T2432" s="2" t="str">
        <f>TEXT(SalesDataTable[[#This Row],[Order Date]],"mmm")</f>
        <v>Nov</v>
      </c>
    </row>
    <row r="2433" spans="1:20" ht="15.75" x14ac:dyDescent="0.25">
      <c r="A2433" s="9" t="s">
        <v>328</v>
      </c>
      <c r="B2433" s="8">
        <v>46350</v>
      </c>
      <c r="C2433" s="7" t="s">
        <v>5</v>
      </c>
      <c r="D2433" s="7" t="s">
        <v>4</v>
      </c>
      <c r="E2433" s="7" t="s">
        <v>13</v>
      </c>
      <c r="F2433" s="7" t="s">
        <v>23</v>
      </c>
      <c r="G2433" s="7" t="s">
        <v>34</v>
      </c>
      <c r="H2433" s="7" t="s">
        <v>83</v>
      </c>
      <c r="I2433" s="3">
        <v>1</v>
      </c>
      <c r="J2433" s="5">
        <v>39.42</v>
      </c>
      <c r="K2433" s="6">
        <v>0</v>
      </c>
      <c r="L2433" s="5">
        <v>14.63</v>
      </c>
      <c r="M2433" s="5">
        <f>I2433*J2433*(1-K2433)</f>
        <v>39.42</v>
      </c>
      <c r="N2433" s="5">
        <f>I2433*L2433</f>
        <v>14.63</v>
      </c>
      <c r="O2433" s="5">
        <f>M2433-N2433</f>
        <v>24.79</v>
      </c>
      <c r="P2433" s="2">
        <f>IFERROR(O2433/M2433,0)</f>
        <v>0.62886859462201927</v>
      </c>
      <c r="Q2433" s="4">
        <f>YEAR(SalesDataTable[[#This Row],[Order Date]])</f>
        <v>2026</v>
      </c>
      <c r="R2433" s="2" t="str">
        <f>"Q"&amp;ROUNDUP(MONTH(SalesDataTable[[#This Row],[Order Date]])/3,0)</f>
        <v>Q4</v>
      </c>
      <c r="S2433" s="3">
        <f>MONTH(SalesDataTable[[#This Row],[Order Date]])</f>
        <v>11</v>
      </c>
      <c r="T2433" s="2" t="str">
        <f>TEXT(SalesDataTable[[#This Row],[Order Date]],"mmm")</f>
        <v>Nov</v>
      </c>
    </row>
    <row r="2434" spans="1:20" ht="15.75" x14ac:dyDescent="0.25">
      <c r="A2434" s="9" t="s">
        <v>327</v>
      </c>
      <c r="B2434" s="8">
        <v>46350</v>
      </c>
      <c r="C2434" s="7" t="s">
        <v>5</v>
      </c>
      <c r="D2434" s="7" t="s">
        <v>66</v>
      </c>
      <c r="E2434" s="7" t="s">
        <v>3</v>
      </c>
      <c r="F2434" s="7" t="s">
        <v>23</v>
      </c>
      <c r="G2434" s="7" t="s">
        <v>1</v>
      </c>
      <c r="H2434" s="7" t="s">
        <v>0</v>
      </c>
      <c r="I2434" s="3">
        <v>2</v>
      </c>
      <c r="J2434" s="5">
        <v>51.56</v>
      </c>
      <c r="K2434" s="6">
        <v>0.05</v>
      </c>
      <c r="L2434" s="5">
        <v>22.7</v>
      </c>
      <c r="M2434" s="5">
        <f>I2434*J2434*(1-K2434)</f>
        <v>97.963999999999999</v>
      </c>
      <c r="N2434" s="5">
        <f>I2434*L2434</f>
        <v>45.4</v>
      </c>
      <c r="O2434" s="5">
        <f>M2434-N2434</f>
        <v>52.564</v>
      </c>
      <c r="P2434" s="2">
        <f>IFERROR(O2434/M2434,0)</f>
        <v>0.5365644522477645</v>
      </c>
      <c r="Q2434" s="4">
        <f>YEAR(SalesDataTable[[#This Row],[Order Date]])</f>
        <v>2026</v>
      </c>
      <c r="R2434" s="2" t="str">
        <f>"Q"&amp;ROUNDUP(MONTH(SalesDataTable[[#This Row],[Order Date]])/3,0)</f>
        <v>Q4</v>
      </c>
      <c r="S2434" s="3">
        <f>MONTH(SalesDataTable[[#This Row],[Order Date]])</f>
        <v>11</v>
      </c>
      <c r="T2434" s="2" t="str">
        <f>TEXT(SalesDataTable[[#This Row],[Order Date]],"mmm")</f>
        <v>Nov</v>
      </c>
    </row>
    <row r="2435" spans="1:20" ht="15.75" x14ac:dyDescent="0.25">
      <c r="A2435" s="9" t="s">
        <v>326</v>
      </c>
      <c r="B2435" s="8">
        <v>46350</v>
      </c>
      <c r="C2435" s="7" t="s">
        <v>42</v>
      </c>
      <c r="D2435" s="7" t="s">
        <v>95</v>
      </c>
      <c r="E2435" s="7" t="s">
        <v>3</v>
      </c>
      <c r="F2435" s="7" t="s">
        <v>23</v>
      </c>
      <c r="G2435" s="7" t="s">
        <v>26</v>
      </c>
      <c r="H2435" s="7" t="s">
        <v>50</v>
      </c>
      <c r="I2435" s="3">
        <v>1</v>
      </c>
      <c r="J2435" s="5">
        <v>120.49</v>
      </c>
      <c r="K2435" s="6">
        <v>0.15</v>
      </c>
      <c r="L2435" s="5">
        <v>61.22</v>
      </c>
      <c r="M2435" s="5">
        <f>I2435*J2435*(1-K2435)</f>
        <v>102.4165</v>
      </c>
      <c r="N2435" s="5">
        <f>I2435*L2435</f>
        <v>61.22</v>
      </c>
      <c r="O2435" s="5">
        <f>M2435-N2435</f>
        <v>41.1965</v>
      </c>
      <c r="P2435" s="2">
        <f>IFERROR(O2435/M2435,0)</f>
        <v>0.40224475548373556</v>
      </c>
      <c r="Q2435" s="4">
        <f>YEAR(SalesDataTable[[#This Row],[Order Date]])</f>
        <v>2026</v>
      </c>
      <c r="R2435" s="2" t="str">
        <f>"Q"&amp;ROUNDUP(MONTH(SalesDataTable[[#This Row],[Order Date]])/3,0)</f>
        <v>Q4</v>
      </c>
      <c r="S2435" s="3">
        <f>MONTH(SalesDataTable[[#This Row],[Order Date]])</f>
        <v>11</v>
      </c>
      <c r="T2435" s="2" t="str">
        <f>TEXT(SalesDataTable[[#This Row],[Order Date]],"mmm")</f>
        <v>Nov</v>
      </c>
    </row>
    <row r="2436" spans="1:20" ht="15.75" x14ac:dyDescent="0.25">
      <c r="A2436" s="9" t="s">
        <v>325</v>
      </c>
      <c r="B2436" s="8">
        <v>46350</v>
      </c>
      <c r="C2436" s="7" t="s">
        <v>5</v>
      </c>
      <c r="D2436" s="7" t="s">
        <v>76</v>
      </c>
      <c r="E2436" s="7" t="s">
        <v>13</v>
      </c>
      <c r="F2436" s="7" t="s">
        <v>23</v>
      </c>
      <c r="G2436" s="7" t="s">
        <v>22</v>
      </c>
      <c r="H2436" s="7" t="s">
        <v>92</v>
      </c>
      <c r="I2436" s="3">
        <v>2</v>
      </c>
      <c r="J2436" s="5">
        <v>153.96</v>
      </c>
      <c r="K2436" s="6">
        <v>0</v>
      </c>
      <c r="L2436" s="5">
        <v>79.33</v>
      </c>
      <c r="M2436" s="5">
        <f>I2436*J2436*(1-K2436)</f>
        <v>307.92</v>
      </c>
      <c r="N2436" s="5">
        <f>I2436*L2436</f>
        <v>158.66</v>
      </c>
      <c r="O2436" s="5">
        <f>M2436-N2436</f>
        <v>149.26000000000002</v>
      </c>
      <c r="P2436" s="2">
        <f>IFERROR(O2436/M2436,0)</f>
        <v>0.48473629514159527</v>
      </c>
      <c r="Q2436" s="4">
        <f>YEAR(SalesDataTable[[#This Row],[Order Date]])</f>
        <v>2026</v>
      </c>
      <c r="R2436" s="2" t="str">
        <f>"Q"&amp;ROUNDUP(MONTH(SalesDataTable[[#This Row],[Order Date]])/3,0)</f>
        <v>Q4</v>
      </c>
      <c r="S2436" s="3">
        <f>MONTH(SalesDataTable[[#This Row],[Order Date]])</f>
        <v>11</v>
      </c>
      <c r="T2436" s="2" t="str">
        <f>TEXT(SalesDataTable[[#This Row],[Order Date]],"mmm")</f>
        <v>Nov</v>
      </c>
    </row>
    <row r="2437" spans="1:20" ht="15.75" x14ac:dyDescent="0.25">
      <c r="A2437" s="9" t="s">
        <v>324</v>
      </c>
      <c r="B2437" s="8">
        <v>46350</v>
      </c>
      <c r="C2437" s="7" t="s">
        <v>5</v>
      </c>
      <c r="D2437" s="7" t="s">
        <v>76</v>
      </c>
      <c r="E2437" s="7" t="s">
        <v>13</v>
      </c>
      <c r="F2437" s="7" t="s">
        <v>2</v>
      </c>
      <c r="G2437" s="7" t="s">
        <v>1</v>
      </c>
      <c r="H2437" s="7" t="s">
        <v>17</v>
      </c>
      <c r="I2437" s="3">
        <v>1</v>
      </c>
      <c r="J2437" s="5">
        <v>39.85</v>
      </c>
      <c r="K2437" s="6">
        <v>0</v>
      </c>
      <c r="L2437" s="5">
        <v>16.3</v>
      </c>
      <c r="M2437" s="5">
        <f>I2437*J2437*(1-K2437)</f>
        <v>39.85</v>
      </c>
      <c r="N2437" s="5">
        <f>I2437*L2437</f>
        <v>16.3</v>
      </c>
      <c r="O2437" s="5">
        <f>M2437-N2437</f>
        <v>23.55</v>
      </c>
      <c r="P2437" s="2">
        <f>IFERROR(O2437/M2437,0)</f>
        <v>0.59096612296110418</v>
      </c>
      <c r="Q2437" s="4">
        <f>YEAR(SalesDataTable[[#This Row],[Order Date]])</f>
        <v>2026</v>
      </c>
      <c r="R2437" s="2" t="str">
        <f>"Q"&amp;ROUNDUP(MONTH(SalesDataTable[[#This Row],[Order Date]])/3,0)</f>
        <v>Q4</v>
      </c>
      <c r="S2437" s="3">
        <f>MONTH(SalesDataTable[[#This Row],[Order Date]])</f>
        <v>11</v>
      </c>
      <c r="T2437" s="2" t="str">
        <f>TEXT(SalesDataTable[[#This Row],[Order Date]],"mmm")</f>
        <v>Nov</v>
      </c>
    </row>
    <row r="2438" spans="1:20" ht="15.75" x14ac:dyDescent="0.25">
      <c r="A2438" s="9" t="s">
        <v>323</v>
      </c>
      <c r="B2438" s="8">
        <v>46351</v>
      </c>
      <c r="C2438" s="7" t="s">
        <v>15</v>
      </c>
      <c r="D2438" s="7" t="s">
        <v>19</v>
      </c>
      <c r="E2438" s="7" t="s">
        <v>18</v>
      </c>
      <c r="F2438" s="7" t="s">
        <v>23</v>
      </c>
      <c r="G2438" s="7" t="s">
        <v>1</v>
      </c>
      <c r="H2438" s="7" t="s">
        <v>7</v>
      </c>
      <c r="I2438" s="3">
        <v>2</v>
      </c>
      <c r="J2438" s="5">
        <v>103.88</v>
      </c>
      <c r="K2438" s="6">
        <v>0.15</v>
      </c>
      <c r="L2438" s="5">
        <v>49.26</v>
      </c>
      <c r="M2438" s="5">
        <f>I2438*J2438*(1-K2438)</f>
        <v>176.59599999999998</v>
      </c>
      <c r="N2438" s="5">
        <f>I2438*L2438</f>
        <v>98.52</v>
      </c>
      <c r="O2438" s="5">
        <f>M2438-N2438</f>
        <v>78.075999999999979</v>
      </c>
      <c r="P2438" s="2">
        <f>IFERROR(O2438/M2438,0)</f>
        <v>0.44211646922920106</v>
      </c>
      <c r="Q2438" s="4">
        <f>YEAR(SalesDataTable[[#This Row],[Order Date]])</f>
        <v>2026</v>
      </c>
      <c r="R2438" s="2" t="str">
        <f>"Q"&amp;ROUNDUP(MONTH(SalesDataTable[[#This Row],[Order Date]])/3,0)</f>
        <v>Q4</v>
      </c>
      <c r="S2438" s="3">
        <f>MONTH(SalesDataTable[[#This Row],[Order Date]])</f>
        <v>11</v>
      </c>
      <c r="T2438" s="2" t="str">
        <f>TEXT(SalesDataTable[[#This Row],[Order Date]],"mmm")</f>
        <v>Nov</v>
      </c>
    </row>
    <row r="2439" spans="1:20" ht="15.75" x14ac:dyDescent="0.25">
      <c r="A2439" s="9" t="s">
        <v>322</v>
      </c>
      <c r="B2439" s="8">
        <v>46351</v>
      </c>
      <c r="C2439" s="7" t="s">
        <v>15</v>
      </c>
      <c r="D2439" s="7" t="s">
        <v>14</v>
      </c>
      <c r="E2439" s="7" t="s">
        <v>3</v>
      </c>
      <c r="F2439" s="7" t="s">
        <v>23</v>
      </c>
      <c r="G2439" s="7" t="s">
        <v>29</v>
      </c>
      <c r="H2439" s="7" t="s">
        <v>72</v>
      </c>
      <c r="I2439" s="3">
        <v>2</v>
      </c>
      <c r="J2439" s="5">
        <v>134.19</v>
      </c>
      <c r="K2439" s="6">
        <v>0.1</v>
      </c>
      <c r="L2439" s="5">
        <v>65.39</v>
      </c>
      <c r="M2439" s="5">
        <f>I2439*J2439*(1-K2439)</f>
        <v>241.542</v>
      </c>
      <c r="N2439" s="5">
        <f>I2439*L2439</f>
        <v>130.78</v>
      </c>
      <c r="O2439" s="5">
        <f>M2439-N2439</f>
        <v>110.762</v>
      </c>
      <c r="P2439" s="2">
        <f>IFERROR(O2439/M2439,0)</f>
        <v>0.45856207202060095</v>
      </c>
      <c r="Q2439" s="4">
        <f>YEAR(SalesDataTable[[#This Row],[Order Date]])</f>
        <v>2026</v>
      </c>
      <c r="R2439" s="2" t="str">
        <f>"Q"&amp;ROUNDUP(MONTH(SalesDataTable[[#This Row],[Order Date]])/3,0)</f>
        <v>Q4</v>
      </c>
      <c r="S2439" s="3">
        <f>MONTH(SalesDataTable[[#This Row],[Order Date]])</f>
        <v>11</v>
      </c>
      <c r="T2439" s="2" t="str">
        <f>TEXT(SalesDataTable[[#This Row],[Order Date]],"mmm")</f>
        <v>Nov</v>
      </c>
    </row>
    <row r="2440" spans="1:20" ht="15.75" x14ac:dyDescent="0.25">
      <c r="A2440" s="9" t="s">
        <v>321</v>
      </c>
      <c r="B2440" s="8">
        <v>46351</v>
      </c>
      <c r="C2440" s="7" t="s">
        <v>9</v>
      </c>
      <c r="D2440" s="7" t="s">
        <v>79</v>
      </c>
      <c r="E2440" s="7" t="s">
        <v>18</v>
      </c>
      <c r="F2440" s="7" t="s">
        <v>2</v>
      </c>
      <c r="G2440" s="7" t="s">
        <v>29</v>
      </c>
      <c r="H2440" s="7" t="s">
        <v>28</v>
      </c>
      <c r="I2440" s="3">
        <v>1</v>
      </c>
      <c r="J2440" s="5">
        <v>37.06</v>
      </c>
      <c r="K2440" s="6">
        <v>0.1</v>
      </c>
      <c r="L2440" s="5">
        <v>13.18</v>
      </c>
      <c r="M2440" s="5">
        <f>I2440*J2440*(1-K2440)</f>
        <v>33.354000000000006</v>
      </c>
      <c r="N2440" s="5">
        <f>I2440*L2440</f>
        <v>13.18</v>
      </c>
      <c r="O2440" s="5">
        <f>M2440-N2440</f>
        <v>20.174000000000007</v>
      </c>
      <c r="P2440" s="2">
        <f>IFERROR(O2440/M2440,0)</f>
        <v>0.6048449961024166</v>
      </c>
      <c r="Q2440" s="4">
        <f>YEAR(SalesDataTable[[#This Row],[Order Date]])</f>
        <v>2026</v>
      </c>
      <c r="R2440" s="2" t="str">
        <f>"Q"&amp;ROUNDUP(MONTH(SalesDataTable[[#This Row],[Order Date]])/3,0)</f>
        <v>Q4</v>
      </c>
      <c r="S2440" s="3">
        <f>MONTH(SalesDataTable[[#This Row],[Order Date]])</f>
        <v>11</v>
      </c>
      <c r="T2440" s="2" t="str">
        <f>TEXT(SalesDataTable[[#This Row],[Order Date]],"mmm")</f>
        <v>Nov</v>
      </c>
    </row>
    <row r="2441" spans="1:20" ht="15.75" x14ac:dyDescent="0.25">
      <c r="A2441" s="9" t="s">
        <v>320</v>
      </c>
      <c r="B2441" s="8">
        <v>46351</v>
      </c>
      <c r="C2441" s="7" t="s">
        <v>5</v>
      </c>
      <c r="D2441" s="7" t="s">
        <v>4</v>
      </c>
      <c r="E2441" s="7" t="s">
        <v>3</v>
      </c>
      <c r="F2441" s="7" t="s">
        <v>2</v>
      </c>
      <c r="G2441" s="7" t="s">
        <v>29</v>
      </c>
      <c r="H2441" s="7" t="s">
        <v>72</v>
      </c>
      <c r="I2441" s="3">
        <v>4</v>
      </c>
      <c r="J2441" s="5">
        <v>135.21</v>
      </c>
      <c r="K2441" s="6">
        <v>0.05</v>
      </c>
      <c r="L2441" s="5">
        <v>68.64</v>
      </c>
      <c r="M2441" s="5">
        <f>I2441*J2441*(1-K2441)</f>
        <v>513.798</v>
      </c>
      <c r="N2441" s="5">
        <f>I2441*L2441</f>
        <v>274.56</v>
      </c>
      <c r="O2441" s="5">
        <f>M2441-N2441</f>
        <v>239.238</v>
      </c>
      <c r="P2441" s="2">
        <f>IFERROR(O2441/M2441,0)</f>
        <v>0.46562656919645462</v>
      </c>
      <c r="Q2441" s="4">
        <f>YEAR(SalesDataTable[[#This Row],[Order Date]])</f>
        <v>2026</v>
      </c>
      <c r="R2441" s="2" t="str">
        <f>"Q"&amp;ROUNDUP(MONTH(SalesDataTable[[#This Row],[Order Date]])/3,0)</f>
        <v>Q4</v>
      </c>
      <c r="S2441" s="3">
        <f>MONTH(SalesDataTable[[#This Row],[Order Date]])</f>
        <v>11</v>
      </c>
      <c r="T2441" s="2" t="str">
        <f>TEXT(SalesDataTable[[#This Row],[Order Date]],"mmm")</f>
        <v>Nov</v>
      </c>
    </row>
    <row r="2442" spans="1:20" ht="15.75" x14ac:dyDescent="0.25">
      <c r="A2442" s="9" t="s">
        <v>319</v>
      </c>
      <c r="B2442" s="8">
        <v>46351</v>
      </c>
      <c r="C2442" s="7" t="s">
        <v>42</v>
      </c>
      <c r="D2442" s="7" t="s">
        <v>119</v>
      </c>
      <c r="E2442" s="7" t="s">
        <v>18</v>
      </c>
      <c r="F2442" s="7" t="s">
        <v>23</v>
      </c>
      <c r="G2442" s="7" t="s">
        <v>22</v>
      </c>
      <c r="H2442" s="7" t="s">
        <v>37</v>
      </c>
      <c r="I2442" s="3">
        <v>2</v>
      </c>
      <c r="J2442" s="5">
        <v>145.77000000000001</v>
      </c>
      <c r="K2442" s="6">
        <v>0.1</v>
      </c>
      <c r="L2442" s="5">
        <v>78.14</v>
      </c>
      <c r="M2442" s="5">
        <f>I2442*J2442*(1-K2442)</f>
        <v>262.38600000000002</v>
      </c>
      <c r="N2442" s="5">
        <f>I2442*L2442</f>
        <v>156.28</v>
      </c>
      <c r="O2442" s="5">
        <f>M2442-N2442</f>
        <v>106.10600000000002</v>
      </c>
      <c r="P2442" s="2">
        <f>IFERROR(O2442/M2442,0)</f>
        <v>0.40438895367893107</v>
      </c>
      <c r="Q2442" s="4">
        <f>YEAR(SalesDataTable[[#This Row],[Order Date]])</f>
        <v>2026</v>
      </c>
      <c r="R2442" s="2" t="str">
        <f>"Q"&amp;ROUNDUP(MONTH(SalesDataTable[[#This Row],[Order Date]])/3,0)</f>
        <v>Q4</v>
      </c>
      <c r="S2442" s="3">
        <f>MONTH(SalesDataTable[[#This Row],[Order Date]])</f>
        <v>11</v>
      </c>
      <c r="T2442" s="2" t="str">
        <f>TEXT(SalesDataTable[[#This Row],[Order Date]],"mmm")</f>
        <v>Nov</v>
      </c>
    </row>
    <row r="2443" spans="1:20" ht="15.75" x14ac:dyDescent="0.25">
      <c r="A2443" s="9" t="s">
        <v>318</v>
      </c>
      <c r="B2443" s="8">
        <v>46351</v>
      </c>
      <c r="C2443" s="7" t="s">
        <v>42</v>
      </c>
      <c r="D2443" s="7" t="s">
        <v>41</v>
      </c>
      <c r="E2443" s="7" t="s">
        <v>13</v>
      </c>
      <c r="F2443" s="7" t="s">
        <v>2</v>
      </c>
      <c r="G2443" s="7" t="s">
        <v>26</v>
      </c>
      <c r="H2443" s="7" t="s">
        <v>50</v>
      </c>
      <c r="I2443" s="3">
        <v>1</v>
      </c>
      <c r="J2443" s="5">
        <v>121.53</v>
      </c>
      <c r="K2443" s="6">
        <v>0.15</v>
      </c>
      <c r="L2443" s="5">
        <v>62.14</v>
      </c>
      <c r="M2443" s="5">
        <f>I2443*J2443*(1-K2443)</f>
        <v>103.3005</v>
      </c>
      <c r="N2443" s="5">
        <f>I2443*L2443</f>
        <v>62.14</v>
      </c>
      <c r="O2443" s="5">
        <f>M2443-N2443</f>
        <v>41.160499999999999</v>
      </c>
      <c r="P2443" s="2">
        <f>IFERROR(O2443/M2443,0)</f>
        <v>0.39845402490791426</v>
      </c>
      <c r="Q2443" s="4">
        <f>YEAR(SalesDataTable[[#This Row],[Order Date]])</f>
        <v>2026</v>
      </c>
      <c r="R2443" s="2" t="str">
        <f>"Q"&amp;ROUNDUP(MONTH(SalesDataTable[[#This Row],[Order Date]])/3,0)</f>
        <v>Q4</v>
      </c>
      <c r="S2443" s="3">
        <f>MONTH(SalesDataTable[[#This Row],[Order Date]])</f>
        <v>11</v>
      </c>
      <c r="T2443" s="2" t="str">
        <f>TEXT(SalesDataTable[[#This Row],[Order Date]],"mmm")</f>
        <v>Nov</v>
      </c>
    </row>
    <row r="2444" spans="1:20" ht="15.75" x14ac:dyDescent="0.25">
      <c r="A2444" s="9" t="s">
        <v>317</v>
      </c>
      <c r="B2444" s="8">
        <v>46351</v>
      </c>
      <c r="C2444" s="7" t="s">
        <v>5</v>
      </c>
      <c r="D2444" s="7" t="s">
        <v>66</v>
      </c>
      <c r="E2444" s="7" t="s">
        <v>3</v>
      </c>
      <c r="F2444" s="7" t="s">
        <v>12</v>
      </c>
      <c r="G2444" s="7" t="s">
        <v>1</v>
      </c>
      <c r="H2444" s="7" t="s">
        <v>17</v>
      </c>
      <c r="I2444" s="3">
        <v>2</v>
      </c>
      <c r="J2444" s="5">
        <v>40.51</v>
      </c>
      <c r="K2444" s="6">
        <v>0.05</v>
      </c>
      <c r="L2444" s="5">
        <v>16.45</v>
      </c>
      <c r="M2444" s="5">
        <f>I2444*J2444*(1-K2444)</f>
        <v>76.968999999999994</v>
      </c>
      <c r="N2444" s="5">
        <f>I2444*L2444</f>
        <v>32.9</v>
      </c>
      <c r="O2444" s="5">
        <f>M2444-N2444</f>
        <v>44.068999999999996</v>
      </c>
      <c r="P2444" s="2">
        <f>IFERROR(O2444/M2444,0)</f>
        <v>0.5725551845548208</v>
      </c>
      <c r="Q2444" s="4">
        <f>YEAR(SalesDataTable[[#This Row],[Order Date]])</f>
        <v>2026</v>
      </c>
      <c r="R2444" s="2" t="str">
        <f>"Q"&amp;ROUNDUP(MONTH(SalesDataTable[[#This Row],[Order Date]])/3,0)</f>
        <v>Q4</v>
      </c>
      <c r="S2444" s="3">
        <f>MONTH(SalesDataTable[[#This Row],[Order Date]])</f>
        <v>11</v>
      </c>
      <c r="T2444" s="2" t="str">
        <f>TEXT(SalesDataTable[[#This Row],[Order Date]],"mmm")</f>
        <v>Nov</v>
      </c>
    </row>
    <row r="2445" spans="1:20" ht="15.75" x14ac:dyDescent="0.25">
      <c r="A2445" s="9" t="s">
        <v>316</v>
      </c>
      <c r="B2445" s="8">
        <v>46351</v>
      </c>
      <c r="C2445" s="7" t="s">
        <v>5</v>
      </c>
      <c r="D2445" s="7" t="s">
        <v>69</v>
      </c>
      <c r="E2445" s="7" t="s">
        <v>3</v>
      </c>
      <c r="F2445" s="7" t="s">
        <v>2</v>
      </c>
      <c r="G2445" s="7" t="s">
        <v>22</v>
      </c>
      <c r="H2445" s="7" t="s">
        <v>21</v>
      </c>
      <c r="I2445" s="3">
        <v>1</v>
      </c>
      <c r="J2445" s="5">
        <v>70.099999999999994</v>
      </c>
      <c r="K2445" s="6">
        <v>0.15</v>
      </c>
      <c r="L2445" s="5">
        <v>32.28</v>
      </c>
      <c r="M2445" s="5">
        <f>I2445*J2445*(1-K2445)</f>
        <v>59.584999999999994</v>
      </c>
      <c r="N2445" s="5">
        <f>I2445*L2445</f>
        <v>32.28</v>
      </c>
      <c r="O2445" s="5">
        <f>M2445-N2445</f>
        <v>27.304999999999993</v>
      </c>
      <c r="P2445" s="2">
        <f>IFERROR(O2445/M2445,0)</f>
        <v>0.45825291600234952</v>
      </c>
      <c r="Q2445" s="4">
        <f>YEAR(SalesDataTable[[#This Row],[Order Date]])</f>
        <v>2026</v>
      </c>
      <c r="R2445" s="2" t="str">
        <f>"Q"&amp;ROUNDUP(MONTH(SalesDataTable[[#This Row],[Order Date]])/3,0)</f>
        <v>Q4</v>
      </c>
      <c r="S2445" s="3">
        <f>MONTH(SalesDataTable[[#This Row],[Order Date]])</f>
        <v>11</v>
      </c>
      <c r="T2445" s="2" t="str">
        <f>TEXT(SalesDataTable[[#This Row],[Order Date]],"mmm")</f>
        <v>Nov</v>
      </c>
    </row>
    <row r="2446" spans="1:20" ht="15.75" x14ac:dyDescent="0.25">
      <c r="A2446" s="9" t="s">
        <v>315</v>
      </c>
      <c r="B2446" s="8">
        <v>46351</v>
      </c>
      <c r="C2446" s="7" t="s">
        <v>9</v>
      </c>
      <c r="D2446" s="7" t="s">
        <v>8</v>
      </c>
      <c r="E2446" s="7" t="s">
        <v>18</v>
      </c>
      <c r="F2446" s="7" t="s">
        <v>2</v>
      </c>
      <c r="G2446" s="7" t="s">
        <v>22</v>
      </c>
      <c r="H2446" s="7" t="s">
        <v>37</v>
      </c>
      <c r="I2446" s="3">
        <v>1</v>
      </c>
      <c r="J2446" s="5">
        <v>144.25</v>
      </c>
      <c r="K2446" s="6">
        <v>0.1</v>
      </c>
      <c r="L2446" s="5">
        <v>79.55</v>
      </c>
      <c r="M2446" s="5">
        <f>I2446*J2446*(1-K2446)</f>
        <v>129.82500000000002</v>
      </c>
      <c r="N2446" s="5">
        <f>I2446*L2446</f>
        <v>79.55</v>
      </c>
      <c r="O2446" s="5">
        <f>M2446-N2446</f>
        <v>50.27500000000002</v>
      </c>
      <c r="P2446" s="2">
        <f>IFERROR(O2446/M2446,0)</f>
        <v>0.38725207009435791</v>
      </c>
      <c r="Q2446" s="4">
        <f>YEAR(SalesDataTable[[#This Row],[Order Date]])</f>
        <v>2026</v>
      </c>
      <c r="R2446" s="2" t="str">
        <f>"Q"&amp;ROUNDUP(MONTH(SalesDataTable[[#This Row],[Order Date]])/3,0)</f>
        <v>Q4</v>
      </c>
      <c r="S2446" s="3">
        <f>MONTH(SalesDataTable[[#This Row],[Order Date]])</f>
        <v>11</v>
      </c>
      <c r="T2446" s="2" t="str">
        <f>TEXT(SalesDataTable[[#This Row],[Order Date]],"mmm")</f>
        <v>Nov</v>
      </c>
    </row>
    <row r="2447" spans="1:20" ht="15.75" x14ac:dyDescent="0.25">
      <c r="A2447" s="9" t="s">
        <v>314</v>
      </c>
      <c r="B2447" s="8">
        <v>46351</v>
      </c>
      <c r="C2447" s="7" t="s">
        <v>9</v>
      </c>
      <c r="D2447" s="7" t="s">
        <v>30</v>
      </c>
      <c r="E2447" s="7" t="s">
        <v>18</v>
      </c>
      <c r="F2447" s="7" t="s">
        <v>23</v>
      </c>
      <c r="G2447" s="7" t="s">
        <v>22</v>
      </c>
      <c r="H2447" s="7" t="s">
        <v>37</v>
      </c>
      <c r="I2447" s="3">
        <v>4</v>
      </c>
      <c r="J2447" s="5">
        <v>146.19</v>
      </c>
      <c r="K2447" s="6">
        <v>0.1</v>
      </c>
      <c r="L2447" s="5">
        <v>79.569999999999993</v>
      </c>
      <c r="M2447" s="5">
        <f>I2447*J2447*(1-K2447)</f>
        <v>526.28399999999999</v>
      </c>
      <c r="N2447" s="5">
        <f>I2447*L2447</f>
        <v>318.27999999999997</v>
      </c>
      <c r="O2447" s="5">
        <f>M2447-N2447</f>
        <v>208.00400000000002</v>
      </c>
      <c r="P2447" s="2">
        <f>IFERROR(O2447/M2447,0)</f>
        <v>0.39523147198090769</v>
      </c>
      <c r="Q2447" s="4">
        <f>YEAR(SalesDataTable[[#This Row],[Order Date]])</f>
        <v>2026</v>
      </c>
      <c r="R2447" s="2" t="str">
        <f>"Q"&amp;ROUNDUP(MONTH(SalesDataTable[[#This Row],[Order Date]])/3,0)</f>
        <v>Q4</v>
      </c>
      <c r="S2447" s="3">
        <f>MONTH(SalesDataTable[[#This Row],[Order Date]])</f>
        <v>11</v>
      </c>
      <c r="T2447" s="2" t="str">
        <f>TEXT(SalesDataTable[[#This Row],[Order Date]],"mmm")</f>
        <v>Nov</v>
      </c>
    </row>
    <row r="2448" spans="1:20" ht="15.75" x14ac:dyDescent="0.25">
      <c r="A2448" s="9" t="s">
        <v>313</v>
      </c>
      <c r="B2448" s="8">
        <v>46351</v>
      </c>
      <c r="C2448" s="7" t="s">
        <v>42</v>
      </c>
      <c r="D2448" s="7" t="s">
        <v>119</v>
      </c>
      <c r="E2448" s="7" t="s">
        <v>3</v>
      </c>
      <c r="F2448" s="7" t="s">
        <v>2</v>
      </c>
      <c r="G2448" s="7" t="s">
        <v>26</v>
      </c>
      <c r="H2448" s="7" t="s">
        <v>65</v>
      </c>
      <c r="I2448" s="3">
        <v>1</v>
      </c>
      <c r="J2448" s="5">
        <v>81.89</v>
      </c>
      <c r="K2448" s="6">
        <v>0.05</v>
      </c>
      <c r="L2448" s="5">
        <v>38.33</v>
      </c>
      <c r="M2448" s="5">
        <f>I2448*J2448*(1-K2448)</f>
        <v>77.79549999999999</v>
      </c>
      <c r="N2448" s="5">
        <f>I2448*L2448</f>
        <v>38.33</v>
      </c>
      <c r="O2448" s="5">
        <f>M2448-N2448</f>
        <v>39.465499999999992</v>
      </c>
      <c r="P2448" s="2">
        <f>IFERROR(O2448/M2448,0)</f>
        <v>0.50729797996028048</v>
      </c>
      <c r="Q2448" s="4">
        <f>YEAR(SalesDataTable[[#This Row],[Order Date]])</f>
        <v>2026</v>
      </c>
      <c r="R2448" s="2" t="str">
        <f>"Q"&amp;ROUNDUP(MONTH(SalesDataTable[[#This Row],[Order Date]])/3,0)</f>
        <v>Q4</v>
      </c>
      <c r="S2448" s="3">
        <f>MONTH(SalesDataTable[[#This Row],[Order Date]])</f>
        <v>11</v>
      </c>
      <c r="T2448" s="2" t="str">
        <f>TEXT(SalesDataTable[[#This Row],[Order Date]],"mmm")</f>
        <v>Nov</v>
      </c>
    </row>
    <row r="2449" spans="1:20" ht="15.75" x14ac:dyDescent="0.25">
      <c r="A2449" s="9" t="s">
        <v>312</v>
      </c>
      <c r="B2449" s="8">
        <v>46351</v>
      </c>
      <c r="C2449" s="7" t="s">
        <v>5</v>
      </c>
      <c r="D2449" s="7" t="s">
        <v>66</v>
      </c>
      <c r="E2449" s="7" t="s">
        <v>13</v>
      </c>
      <c r="F2449" s="7" t="s">
        <v>2</v>
      </c>
      <c r="G2449" s="7" t="s">
        <v>26</v>
      </c>
      <c r="H2449" s="7" t="s">
        <v>25</v>
      </c>
      <c r="I2449" s="3">
        <v>2</v>
      </c>
      <c r="J2449" s="5">
        <v>194.78</v>
      </c>
      <c r="K2449" s="6">
        <v>0.15</v>
      </c>
      <c r="L2449" s="5">
        <v>102.51</v>
      </c>
      <c r="M2449" s="5">
        <f>I2449*J2449*(1-K2449)</f>
        <v>331.12599999999998</v>
      </c>
      <c r="N2449" s="5">
        <f>I2449*L2449</f>
        <v>205.02</v>
      </c>
      <c r="O2449" s="5">
        <f>M2449-N2449</f>
        <v>126.10599999999997</v>
      </c>
      <c r="P2449" s="2">
        <f>IFERROR(O2449/M2449,0)</f>
        <v>0.38083992196324051</v>
      </c>
      <c r="Q2449" s="4">
        <f>YEAR(SalesDataTable[[#This Row],[Order Date]])</f>
        <v>2026</v>
      </c>
      <c r="R2449" s="2" t="str">
        <f>"Q"&amp;ROUNDUP(MONTH(SalesDataTable[[#This Row],[Order Date]])/3,0)</f>
        <v>Q4</v>
      </c>
      <c r="S2449" s="3">
        <f>MONTH(SalesDataTable[[#This Row],[Order Date]])</f>
        <v>11</v>
      </c>
      <c r="T2449" s="2" t="str">
        <f>TEXT(SalesDataTable[[#This Row],[Order Date]],"mmm")</f>
        <v>Nov</v>
      </c>
    </row>
    <row r="2450" spans="1:20" ht="15.75" x14ac:dyDescent="0.25">
      <c r="A2450" s="9" t="s">
        <v>311</v>
      </c>
      <c r="B2450" s="8">
        <v>46351</v>
      </c>
      <c r="C2450" s="7" t="s">
        <v>9</v>
      </c>
      <c r="D2450" s="7" t="s">
        <v>47</v>
      </c>
      <c r="E2450" s="7" t="s">
        <v>3</v>
      </c>
      <c r="F2450" s="7" t="s">
        <v>23</v>
      </c>
      <c r="G2450" s="7" t="s">
        <v>22</v>
      </c>
      <c r="H2450" s="7" t="s">
        <v>37</v>
      </c>
      <c r="I2450" s="3">
        <v>1</v>
      </c>
      <c r="J2450" s="5">
        <v>141.63</v>
      </c>
      <c r="K2450" s="6">
        <v>0.05</v>
      </c>
      <c r="L2450" s="5">
        <v>77.17</v>
      </c>
      <c r="M2450" s="5">
        <f>I2450*J2450*(1-K2450)</f>
        <v>134.54849999999999</v>
      </c>
      <c r="N2450" s="5">
        <f>I2450*L2450</f>
        <v>77.17</v>
      </c>
      <c r="O2450" s="5">
        <f>M2450-N2450</f>
        <v>57.378499999999988</v>
      </c>
      <c r="P2450" s="2">
        <f>IFERROR(O2450/M2450,0)</f>
        <v>0.42645217152179321</v>
      </c>
      <c r="Q2450" s="4">
        <f>YEAR(SalesDataTable[[#This Row],[Order Date]])</f>
        <v>2026</v>
      </c>
      <c r="R2450" s="2" t="str">
        <f>"Q"&amp;ROUNDUP(MONTH(SalesDataTable[[#This Row],[Order Date]])/3,0)</f>
        <v>Q4</v>
      </c>
      <c r="S2450" s="3">
        <f>MONTH(SalesDataTable[[#This Row],[Order Date]])</f>
        <v>11</v>
      </c>
      <c r="T2450" s="2" t="str">
        <f>TEXT(SalesDataTable[[#This Row],[Order Date]],"mmm")</f>
        <v>Nov</v>
      </c>
    </row>
    <row r="2451" spans="1:20" ht="15.75" x14ac:dyDescent="0.25">
      <c r="A2451" s="9" t="s">
        <v>310</v>
      </c>
      <c r="B2451" s="8">
        <v>46352</v>
      </c>
      <c r="C2451" s="7" t="s">
        <v>5</v>
      </c>
      <c r="D2451" s="7" t="s">
        <v>76</v>
      </c>
      <c r="E2451" s="7" t="s">
        <v>3</v>
      </c>
      <c r="F2451" s="7" t="s">
        <v>23</v>
      </c>
      <c r="G2451" s="7" t="s">
        <v>1</v>
      </c>
      <c r="H2451" s="7" t="s">
        <v>17</v>
      </c>
      <c r="I2451" s="3">
        <v>1</v>
      </c>
      <c r="J2451" s="5">
        <v>40.86</v>
      </c>
      <c r="K2451" s="6">
        <v>0.05</v>
      </c>
      <c r="L2451" s="5">
        <v>17.14</v>
      </c>
      <c r="M2451" s="5">
        <f>I2451*J2451*(1-K2451)</f>
        <v>38.817</v>
      </c>
      <c r="N2451" s="5">
        <f>I2451*L2451</f>
        <v>17.14</v>
      </c>
      <c r="O2451" s="5">
        <f>M2451-N2451</f>
        <v>21.677</v>
      </c>
      <c r="P2451" s="2">
        <f>IFERROR(O2451/M2451,0)</f>
        <v>0.55844088930107938</v>
      </c>
      <c r="Q2451" s="4">
        <f>YEAR(SalesDataTable[[#This Row],[Order Date]])</f>
        <v>2026</v>
      </c>
      <c r="R2451" s="2" t="str">
        <f>"Q"&amp;ROUNDUP(MONTH(SalesDataTable[[#This Row],[Order Date]])/3,0)</f>
        <v>Q4</v>
      </c>
      <c r="S2451" s="3">
        <f>MONTH(SalesDataTable[[#This Row],[Order Date]])</f>
        <v>11</v>
      </c>
      <c r="T2451" s="2" t="str">
        <f>TEXT(SalesDataTable[[#This Row],[Order Date]],"mmm")</f>
        <v>Nov</v>
      </c>
    </row>
    <row r="2452" spans="1:20" ht="15.75" x14ac:dyDescent="0.25">
      <c r="A2452" s="9" t="s">
        <v>309</v>
      </c>
      <c r="B2452" s="8">
        <v>46352</v>
      </c>
      <c r="C2452" s="7" t="s">
        <v>15</v>
      </c>
      <c r="D2452" s="7" t="s">
        <v>61</v>
      </c>
      <c r="E2452" s="7" t="s">
        <v>3</v>
      </c>
      <c r="F2452" s="7" t="s">
        <v>2</v>
      </c>
      <c r="G2452" s="7" t="s">
        <v>22</v>
      </c>
      <c r="H2452" s="7" t="s">
        <v>37</v>
      </c>
      <c r="I2452" s="3">
        <v>1</v>
      </c>
      <c r="J2452" s="5">
        <v>141.61000000000001</v>
      </c>
      <c r="K2452" s="6">
        <v>0.05</v>
      </c>
      <c r="L2452" s="5">
        <v>77.7</v>
      </c>
      <c r="M2452" s="5">
        <f>I2452*J2452*(1-K2452)</f>
        <v>134.52950000000001</v>
      </c>
      <c r="N2452" s="5">
        <f>I2452*L2452</f>
        <v>77.7</v>
      </c>
      <c r="O2452" s="5">
        <f>M2452-N2452</f>
        <v>56.82950000000001</v>
      </c>
      <c r="P2452" s="2">
        <f>IFERROR(O2452/M2452,0)</f>
        <v>0.42243151130421214</v>
      </c>
      <c r="Q2452" s="4">
        <f>YEAR(SalesDataTable[[#This Row],[Order Date]])</f>
        <v>2026</v>
      </c>
      <c r="R2452" s="2" t="str">
        <f>"Q"&amp;ROUNDUP(MONTH(SalesDataTable[[#This Row],[Order Date]])/3,0)</f>
        <v>Q4</v>
      </c>
      <c r="S2452" s="3">
        <f>MONTH(SalesDataTable[[#This Row],[Order Date]])</f>
        <v>11</v>
      </c>
      <c r="T2452" s="2" t="str">
        <f>TEXT(SalesDataTable[[#This Row],[Order Date]],"mmm")</f>
        <v>Nov</v>
      </c>
    </row>
    <row r="2453" spans="1:20" ht="15.75" x14ac:dyDescent="0.25">
      <c r="A2453" s="9" t="s">
        <v>308</v>
      </c>
      <c r="B2453" s="8">
        <v>46352</v>
      </c>
      <c r="C2453" s="7" t="s">
        <v>15</v>
      </c>
      <c r="D2453" s="7" t="s">
        <v>14</v>
      </c>
      <c r="E2453" s="7" t="s">
        <v>3</v>
      </c>
      <c r="F2453" s="7" t="s">
        <v>2</v>
      </c>
      <c r="G2453" s="7" t="s">
        <v>26</v>
      </c>
      <c r="H2453" s="7" t="s">
        <v>50</v>
      </c>
      <c r="I2453" s="3">
        <v>2</v>
      </c>
      <c r="J2453" s="5">
        <v>122.15</v>
      </c>
      <c r="K2453" s="6">
        <v>0.1</v>
      </c>
      <c r="L2453" s="5">
        <v>61.15</v>
      </c>
      <c r="M2453" s="5">
        <f>I2453*J2453*(1-K2453)</f>
        <v>219.87</v>
      </c>
      <c r="N2453" s="5">
        <f>I2453*L2453</f>
        <v>122.3</v>
      </c>
      <c r="O2453" s="5">
        <f>M2453-N2453</f>
        <v>97.570000000000007</v>
      </c>
      <c r="P2453" s="2">
        <f>IFERROR(O2453/M2453,0)</f>
        <v>0.44376222313185065</v>
      </c>
      <c r="Q2453" s="4">
        <f>YEAR(SalesDataTable[[#This Row],[Order Date]])</f>
        <v>2026</v>
      </c>
      <c r="R2453" s="2" t="str">
        <f>"Q"&amp;ROUNDUP(MONTH(SalesDataTable[[#This Row],[Order Date]])/3,0)</f>
        <v>Q4</v>
      </c>
      <c r="S2453" s="3">
        <f>MONTH(SalesDataTable[[#This Row],[Order Date]])</f>
        <v>11</v>
      </c>
      <c r="T2453" s="2" t="str">
        <f>TEXT(SalesDataTable[[#This Row],[Order Date]],"mmm")</f>
        <v>Nov</v>
      </c>
    </row>
    <row r="2454" spans="1:20" ht="15.75" x14ac:dyDescent="0.25">
      <c r="A2454" s="9" t="s">
        <v>307</v>
      </c>
      <c r="B2454" s="8">
        <v>46352</v>
      </c>
      <c r="C2454" s="7" t="s">
        <v>5</v>
      </c>
      <c r="D2454" s="7" t="s">
        <v>69</v>
      </c>
      <c r="E2454" s="7" t="s">
        <v>13</v>
      </c>
      <c r="F2454" s="7" t="s">
        <v>23</v>
      </c>
      <c r="G2454" s="7" t="s">
        <v>29</v>
      </c>
      <c r="H2454" s="7" t="s">
        <v>72</v>
      </c>
      <c r="I2454" s="3">
        <v>5</v>
      </c>
      <c r="J2454" s="5">
        <v>130.24</v>
      </c>
      <c r="K2454" s="6">
        <v>0.1</v>
      </c>
      <c r="L2454" s="5">
        <v>66.75</v>
      </c>
      <c r="M2454" s="5">
        <f>I2454*J2454*(1-K2454)</f>
        <v>586.08000000000004</v>
      </c>
      <c r="N2454" s="5">
        <f>I2454*L2454</f>
        <v>333.75</v>
      </c>
      <c r="O2454" s="5">
        <f>M2454-N2454</f>
        <v>252.33000000000004</v>
      </c>
      <c r="P2454" s="2">
        <f>IFERROR(O2454/M2454,0)</f>
        <v>0.43053849303849306</v>
      </c>
      <c r="Q2454" s="4">
        <f>YEAR(SalesDataTable[[#This Row],[Order Date]])</f>
        <v>2026</v>
      </c>
      <c r="R2454" s="2" t="str">
        <f>"Q"&amp;ROUNDUP(MONTH(SalesDataTable[[#This Row],[Order Date]])/3,0)</f>
        <v>Q4</v>
      </c>
      <c r="S2454" s="3">
        <f>MONTH(SalesDataTable[[#This Row],[Order Date]])</f>
        <v>11</v>
      </c>
      <c r="T2454" s="2" t="str">
        <f>TEXT(SalesDataTable[[#This Row],[Order Date]],"mmm")</f>
        <v>Nov</v>
      </c>
    </row>
    <row r="2455" spans="1:20" ht="15.75" x14ac:dyDescent="0.25">
      <c r="A2455" s="9" t="s">
        <v>306</v>
      </c>
      <c r="B2455" s="8">
        <v>46352</v>
      </c>
      <c r="C2455" s="7" t="s">
        <v>42</v>
      </c>
      <c r="D2455" s="7" t="s">
        <v>41</v>
      </c>
      <c r="E2455" s="7" t="s">
        <v>60</v>
      </c>
      <c r="F2455" s="7" t="s">
        <v>23</v>
      </c>
      <c r="G2455" s="7" t="s">
        <v>1</v>
      </c>
      <c r="H2455" s="7" t="s">
        <v>0</v>
      </c>
      <c r="I2455" s="3">
        <v>3</v>
      </c>
      <c r="J2455" s="5">
        <v>50.18</v>
      </c>
      <c r="K2455" s="6">
        <v>0.1</v>
      </c>
      <c r="L2455" s="5">
        <v>23.12</v>
      </c>
      <c r="M2455" s="5">
        <f>I2455*J2455*(1-K2455)</f>
        <v>135.48599999999999</v>
      </c>
      <c r="N2455" s="5">
        <f>I2455*L2455</f>
        <v>69.36</v>
      </c>
      <c r="O2455" s="5">
        <f>M2455-N2455</f>
        <v>66.125999999999991</v>
      </c>
      <c r="P2455" s="2">
        <f>IFERROR(O2455/M2455,0)</f>
        <v>0.4880651875470528</v>
      </c>
      <c r="Q2455" s="4">
        <f>YEAR(SalesDataTable[[#This Row],[Order Date]])</f>
        <v>2026</v>
      </c>
      <c r="R2455" s="2" t="str">
        <f>"Q"&amp;ROUNDUP(MONTH(SalesDataTable[[#This Row],[Order Date]])/3,0)</f>
        <v>Q4</v>
      </c>
      <c r="S2455" s="3">
        <f>MONTH(SalesDataTable[[#This Row],[Order Date]])</f>
        <v>11</v>
      </c>
      <c r="T2455" s="2" t="str">
        <f>TEXT(SalesDataTable[[#This Row],[Order Date]],"mmm")</f>
        <v>Nov</v>
      </c>
    </row>
    <row r="2456" spans="1:20" ht="15.75" x14ac:dyDescent="0.25">
      <c r="A2456" s="9" t="s">
        <v>305</v>
      </c>
      <c r="B2456" s="8">
        <v>46352</v>
      </c>
      <c r="C2456" s="7" t="s">
        <v>42</v>
      </c>
      <c r="D2456" s="7" t="s">
        <v>119</v>
      </c>
      <c r="E2456" s="7" t="s">
        <v>13</v>
      </c>
      <c r="F2456" s="7" t="s">
        <v>2</v>
      </c>
      <c r="G2456" s="7" t="s">
        <v>34</v>
      </c>
      <c r="H2456" s="7" t="s">
        <v>33</v>
      </c>
      <c r="I2456" s="3">
        <v>2</v>
      </c>
      <c r="J2456" s="5">
        <v>50.93</v>
      </c>
      <c r="K2456" s="6">
        <v>0.15</v>
      </c>
      <c r="L2456" s="5">
        <v>22.35</v>
      </c>
      <c r="M2456" s="5">
        <f>I2456*J2456*(1-K2456)</f>
        <v>86.581000000000003</v>
      </c>
      <c r="N2456" s="5">
        <f>I2456*L2456</f>
        <v>44.7</v>
      </c>
      <c r="O2456" s="5">
        <f>M2456-N2456</f>
        <v>41.881</v>
      </c>
      <c r="P2456" s="2">
        <f>IFERROR(O2456/M2456,0)</f>
        <v>0.48372044674928677</v>
      </c>
      <c r="Q2456" s="4">
        <f>YEAR(SalesDataTable[[#This Row],[Order Date]])</f>
        <v>2026</v>
      </c>
      <c r="R2456" s="2" t="str">
        <f>"Q"&amp;ROUNDUP(MONTH(SalesDataTable[[#This Row],[Order Date]])/3,0)</f>
        <v>Q4</v>
      </c>
      <c r="S2456" s="3">
        <f>MONTH(SalesDataTable[[#This Row],[Order Date]])</f>
        <v>11</v>
      </c>
      <c r="T2456" s="2" t="str">
        <f>TEXT(SalesDataTable[[#This Row],[Order Date]],"mmm")</f>
        <v>Nov</v>
      </c>
    </row>
    <row r="2457" spans="1:20" ht="15.75" x14ac:dyDescent="0.25">
      <c r="A2457" s="9" t="s">
        <v>304</v>
      </c>
      <c r="B2457" s="8">
        <v>46352</v>
      </c>
      <c r="C2457" s="7" t="s">
        <v>5</v>
      </c>
      <c r="D2457" s="7" t="s">
        <v>4</v>
      </c>
      <c r="E2457" s="7" t="s">
        <v>3</v>
      </c>
      <c r="F2457" s="7" t="s">
        <v>12</v>
      </c>
      <c r="G2457" s="7" t="s">
        <v>1</v>
      </c>
      <c r="H2457" s="7" t="s">
        <v>0</v>
      </c>
      <c r="I2457" s="3">
        <v>1</v>
      </c>
      <c r="J2457" s="5">
        <v>49.6</v>
      </c>
      <c r="K2457" s="6">
        <v>0</v>
      </c>
      <c r="L2457" s="5">
        <v>22.62</v>
      </c>
      <c r="M2457" s="5">
        <f>I2457*J2457*(1-K2457)</f>
        <v>49.6</v>
      </c>
      <c r="N2457" s="5">
        <f>I2457*L2457</f>
        <v>22.62</v>
      </c>
      <c r="O2457" s="5">
        <f>M2457-N2457</f>
        <v>26.98</v>
      </c>
      <c r="P2457" s="2">
        <f>IFERROR(O2457/M2457,0)</f>
        <v>0.5439516129032258</v>
      </c>
      <c r="Q2457" s="4">
        <f>YEAR(SalesDataTable[[#This Row],[Order Date]])</f>
        <v>2026</v>
      </c>
      <c r="R2457" s="2" t="str">
        <f>"Q"&amp;ROUNDUP(MONTH(SalesDataTable[[#This Row],[Order Date]])/3,0)</f>
        <v>Q4</v>
      </c>
      <c r="S2457" s="3">
        <f>MONTH(SalesDataTable[[#This Row],[Order Date]])</f>
        <v>11</v>
      </c>
      <c r="T2457" s="2" t="str">
        <f>TEXT(SalesDataTable[[#This Row],[Order Date]],"mmm")</f>
        <v>Nov</v>
      </c>
    </row>
    <row r="2458" spans="1:20" ht="15.75" x14ac:dyDescent="0.25">
      <c r="A2458" s="9" t="s">
        <v>303</v>
      </c>
      <c r="B2458" s="8">
        <v>46352</v>
      </c>
      <c r="C2458" s="7" t="s">
        <v>9</v>
      </c>
      <c r="D2458" s="7" t="s">
        <v>45</v>
      </c>
      <c r="E2458" s="7" t="s">
        <v>60</v>
      </c>
      <c r="F2458" s="7" t="s">
        <v>12</v>
      </c>
      <c r="G2458" s="7" t="s">
        <v>26</v>
      </c>
      <c r="H2458" s="7" t="s">
        <v>65</v>
      </c>
      <c r="I2458" s="3">
        <v>3</v>
      </c>
      <c r="J2458" s="5">
        <v>83.3</v>
      </c>
      <c r="K2458" s="6">
        <v>0.15</v>
      </c>
      <c r="L2458" s="5">
        <v>38.74</v>
      </c>
      <c r="M2458" s="5">
        <f>I2458*J2458*(1-K2458)</f>
        <v>212.41499999999996</v>
      </c>
      <c r="N2458" s="5">
        <f>I2458*L2458</f>
        <v>116.22</v>
      </c>
      <c r="O2458" s="5">
        <f>M2458-N2458</f>
        <v>96.194999999999965</v>
      </c>
      <c r="P2458" s="2">
        <f>IFERROR(O2458/M2458,0)</f>
        <v>0.45286349834051259</v>
      </c>
      <c r="Q2458" s="4">
        <f>YEAR(SalesDataTable[[#This Row],[Order Date]])</f>
        <v>2026</v>
      </c>
      <c r="R2458" s="2" t="str">
        <f>"Q"&amp;ROUNDUP(MONTH(SalesDataTable[[#This Row],[Order Date]])/3,0)</f>
        <v>Q4</v>
      </c>
      <c r="S2458" s="3">
        <f>MONTH(SalesDataTable[[#This Row],[Order Date]])</f>
        <v>11</v>
      </c>
      <c r="T2458" s="2" t="str">
        <f>TEXT(SalesDataTable[[#This Row],[Order Date]],"mmm")</f>
        <v>Nov</v>
      </c>
    </row>
    <row r="2459" spans="1:20" ht="15.75" x14ac:dyDescent="0.25">
      <c r="A2459" s="9" t="s">
        <v>302</v>
      </c>
      <c r="B2459" s="8">
        <v>46352</v>
      </c>
      <c r="C2459" s="7" t="s">
        <v>9</v>
      </c>
      <c r="D2459" s="7" t="s">
        <v>47</v>
      </c>
      <c r="E2459" s="7" t="s">
        <v>18</v>
      </c>
      <c r="F2459" s="7" t="s">
        <v>12</v>
      </c>
      <c r="G2459" s="7" t="s">
        <v>29</v>
      </c>
      <c r="H2459" s="7" t="s">
        <v>28</v>
      </c>
      <c r="I2459" s="3">
        <v>1</v>
      </c>
      <c r="J2459" s="5">
        <v>35.89</v>
      </c>
      <c r="K2459" s="6">
        <v>0.05</v>
      </c>
      <c r="L2459" s="5">
        <v>13.53</v>
      </c>
      <c r="M2459" s="5">
        <f>I2459*J2459*(1-K2459)</f>
        <v>34.095500000000001</v>
      </c>
      <c r="N2459" s="5">
        <f>I2459*L2459</f>
        <v>13.53</v>
      </c>
      <c r="O2459" s="5">
        <f>M2459-N2459</f>
        <v>20.5655</v>
      </c>
      <c r="P2459" s="2">
        <f>IFERROR(O2459/M2459,0)</f>
        <v>0.60317343931017287</v>
      </c>
      <c r="Q2459" s="4">
        <f>YEAR(SalesDataTable[[#This Row],[Order Date]])</f>
        <v>2026</v>
      </c>
      <c r="R2459" s="2" t="str">
        <f>"Q"&amp;ROUNDUP(MONTH(SalesDataTable[[#This Row],[Order Date]])/3,0)</f>
        <v>Q4</v>
      </c>
      <c r="S2459" s="3">
        <f>MONTH(SalesDataTable[[#This Row],[Order Date]])</f>
        <v>11</v>
      </c>
      <c r="T2459" s="2" t="str">
        <f>TEXT(SalesDataTable[[#This Row],[Order Date]],"mmm")</f>
        <v>Nov</v>
      </c>
    </row>
    <row r="2460" spans="1:20" ht="15.75" x14ac:dyDescent="0.25">
      <c r="A2460" s="9" t="s">
        <v>301</v>
      </c>
      <c r="B2460" s="8">
        <v>46353</v>
      </c>
      <c r="C2460" s="7" t="s">
        <v>15</v>
      </c>
      <c r="D2460" s="7" t="s">
        <v>51</v>
      </c>
      <c r="E2460" s="7" t="s">
        <v>13</v>
      </c>
      <c r="F2460" s="7" t="s">
        <v>2</v>
      </c>
      <c r="G2460" s="7" t="s">
        <v>26</v>
      </c>
      <c r="H2460" s="7" t="s">
        <v>25</v>
      </c>
      <c r="I2460" s="3">
        <v>1</v>
      </c>
      <c r="J2460" s="5">
        <v>195.32</v>
      </c>
      <c r="K2460" s="6">
        <v>0</v>
      </c>
      <c r="L2460" s="5">
        <v>103.21</v>
      </c>
      <c r="M2460" s="5">
        <f>I2460*J2460*(1-K2460)</f>
        <v>195.32</v>
      </c>
      <c r="N2460" s="5">
        <f>I2460*L2460</f>
        <v>103.21</v>
      </c>
      <c r="O2460" s="5">
        <f>M2460-N2460</f>
        <v>92.11</v>
      </c>
      <c r="P2460" s="2">
        <f>IFERROR(O2460/M2460,0)</f>
        <v>0.47158509113250052</v>
      </c>
      <c r="Q2460" s="4">
        <f>YEAR(SalesDataTable[[#This Row],[Order Date]])</f>
        <v>2026</v>
      </c>
      <c r="R2460" s="2" t="str">
        <f>"Q"&amp;ROUNDUP(MONTH(SalesDataTable[[#This Row],[Order Date]])/3,0)</f>
        <v>Q4</v>
      </c>
      <c r="S2460" s="3">
        <f>MONTH(SalesDataTable[[#This Row],[Order Date]])</f>
        <v>11</v>
      </c>
      <c r="T2460" s="2" t="str">
        <f>TEXT(SalesDataTable[[#This Row],[Order Date]],"mmm")</f>
        <v>Nov</v>
      </c>
    </row>
    <row r="2461" spans="1:20" ht="15.75" x14ac:dyDescent="0.25">
      <c r="A2461" s="9" t="s">
        <v>300</v>
      </c>
      <c r="B2461" s="8">
        <v>46353</v>
      </c>
      <c r="C2461" s="7" t="s">
        <v>9</v>
      </c>
      <c r="D2461" s="7" t="s">
        <v>30</v>
      </c>
      <c r="E2461" s="7" t="s">
        <v>3</v>
      </c>
      <c r="F2461" s="7" t="s">
        <v>23</v>
      </c>
      <c r="G2461" s="7" t="s">
        <v>29</v>
      </c>
      <c r="H2461" s="7" t="s">
        <v>28</v>
      </c>
      <c r="I2461" s="3">
        <v>1</v>
      </c>
      <c r="J2461" s="5">
        <v>36.36</v>
      </c>
      <c r="K2461" s="6">
        <v>0.05</v>
      </c>
      <c r="L2461" s="5">
        <v>13.33</v>
      </c>
      <c r="M2461" s="5">
        <f>I2461*J2461*(1-K2461)</f>
        <v>34.541999999999994</v>
      </c>
      <c r="N2461" s="5">
        <f>I2461*L2461</f>
        <v>13.33</v>
      </c>
      <c r="O2461" s="5">
        <f>M2461-N2461</f>
        <v>21.211999999999996</v>
      </c>
      <c r="P2461" s="2">
        <f>IFERROR(O2461/M2461,0)</f>
        <v>0.61409298824619307</v>
      </c>
      <c r="Q2461" s="4">
        <f>YEAR(SalesDataTable[[#This Row],[Order Date]])</f>
        <v>2026</v>
      </c>
      <c r="R2461" s="2" t="str">
        <f>"Q"&amp;ROUNDUP(MONTH(SalesDataTable[[#This Row],[Order Date]])/3,0)</f>
        <v>Q4</v>
      </c>
      <c r="S2461" s="3">
        <f>MONTH(SalesDataTable[[#This Row],[Order Date]])</f>
        <v>11</v>
      </c>
      <c r="T2461" s="2" t="str">
        <f>TEXT(SalesDataTable[[#This Row],[Order Date]],"mmm")</f>
        <v>Nov</v>
      </c>
    </row>
    <row r="2462" spans="1:20" ht="15.75" x14ac:dyDescent="0.25">
      <c r="A2462" s="9" t="s">
        <v>299</v>
      </c>
      <c r="B2462" s="8">
        <v>46353</v>
      </c>
      <c r="C2462" s="7" t="s">
        <v>9</v>
      </c>
      <c r="D2462" s="7" t="s">
        <v>8</v>
      </c>
      <c r="E2462" s="7" t="s">
        <v>3</v>
      </c>
      <c r="F2462" s="7" t="s">
        <v>23</v>
      </c>
      <c r="G2462" s="7" t="s">
        <v>29</v>
      </c>
      <c r="H2462" s="7" t="s">
        <v>28</v>
      </c>
      <c r="I2462" s="3">
        <v>2</v>
      </c>
      <c r="J2462" s="5">
        <v>35.85</v>
      </c>
      <c r="K2462" s="6">
        <v>0.05</v>
      </c>
      <c r="L2462" s="5">
        <v>13.69</v>
      </c>
      <c r="M2462" s="5">
        <f>I2462*J2462*(1-K2462)</f>
        <v>68.114999999999995</v>
      </c>
      <c r="N2462" s="5">
        <f>I2462*L2462</f>
        <v>27.38</v>
      </c>
      <c r="O2462" s="5">
        <f>M2462-N2462</f>
        <v>40.734999999999999</v>
      </c>
      <c r="P2462" s="2">
        <f>IFERROR(O2462/M2462,0)</f>
        <v>0.59803273875064233</v>
      </c>
      <c r="Q2462" s="4">
        <f>YEAR(SalesDataTable[[#This Row],[Order Date]])</f>
        <v>2026</v>
      </c>
      <c r="R2462" s="2" t="str">
        <f>"Q"&amp;ROUNDUP(MONTH(SalesDataTable[[#This Row],[Order Date]])/3,0)</f>
        <v>Q4</v>
      </c>
      <c r="S2462" s="3">
        <f>MONTH(SalesDataTable[[#This Row],[Order Date]])</f>
        <v>11</v>
      </c>
      <c r="T2462" s="2" t="str">
        <f>TEXT(SalesDataTable[[#This Row],[Order Date]],"mmm")</f>
        <v>Nov</v>
      </c>
    </row>
    <row r="2463" spans="1:20" ht="15.75" x14ac:dyDescent="0.25">
      <c r="A2463" s="9" t="s">
        <v>298</v>
      </c>
      <c r="B2463" s="8">
        <v>46353</v>
      </c>
      <c r="C2463" s="7" t="s">
        <v>15</v>
      </c>
      <c r="D2463" s="7" t="s">
        <v>61</v>
      </c>
      <c r="E2463" s="7" t="s">
        <v>3</v>
      </c>
      <c r="F2463" s="7" t="s">
        <v>2</v>
      </c>
      <c r="G2463" s="7" t="s">
        <v>29</v>
      </c>
      <c r="H2463" s="7" t="s">
        <v>39</v>
      </c>
      <c r="I2463" s="3">
        <v>4</v>
      </c>
      <c r="J2463" s="5">
        <v>46.73</v>
      </c>
      <c r="K2463" s="6">
        <v>0</v>
      </c>
      <c r="L2463" s="5">
        <v>17.989999999999998</v>
      </c>
      <c r="M2463" s="5">
        <f>I2463*J2463*(1-K2463)</f>
        <v>186.92</v>
      </c>
      <c r="N2463" s="5">
        <f>I2463*L2463</f>
        <v>71.959999999999994</v>
      </c>
      <c r="O2463" s="5">
        <f>M2463-N2463</f>
        <v>114.96</v>
      </c>
      <c r="P2463" s="2">
        <f>IFERROR(O2463/M2463,0)</f>
        <v>0.61502246950567085</v>
      </c>
      <c r="Q2463" s="4">
        <f>YEAR(SalesDataTable[[#This Row],[Order Date]])</f>
        <v>2026</v>
      </c>
      <c r="R2463" s="2" t="str">
        <f>"Q"&amp;ROUNDUP(MONTH(SalesDataTable[[#This Row],[Order Date]])/3,0)</f>
        <v>Q4</v>
      </c>
      <c r="S2463" s="3">
        <f>MONTH(SalesDataTable[[#This Row],[Order Date]])</f>
        <v>11</v>
      </c>
      <c r="T2463" s="2" t="str">
        <f>TEXT(SalesDataTable[[#This Row],[Order Date]],"mmm")</f>
        <v>Nov</v>
      </c>
    </row>
    <row r="2464" spans="1:20" ht="15.75" x14ac:dyDescent="0.25">
      <c r="A2464" s="9" t="s">
        <v>297</v>
      </c>
      <c r="B2464" s="8">
        <v>46353</v>
      </c>
      <c r="C2464" s="7" t="s">
        <v>15</v>
      </c>
      <c r="D2464" s="7" t="s">
        <v>19</v>
      </c>
      <c r="E2464" s="7" t="s">
        <v>13</v>
      </c>
      <c r="F2464" s="7" t="s">
        <v>23</v>
      </c>
      <c r="G2464" s="7" t="s">
        <v>22</v>
      </c>
      <c r="H2464" s="7" t="s">
        <v>37</v>
      </c>
      <c r="I2464" s="3">
        <v>3</v>
      </c>
      <c r="J2464" s="5">
        <v>143.72</v>
      </c>
      <c r="K2464" s="6">
        <v>0.15</v>
      </c>
      <c r="L2464" s="5">
        <v>78.56</v>
      </c>
      <c r="M2464" s="5">
        <f>I2464*J2464*(1-K2464)</f>
        <v>366.48599999999999</v>
      </c>
      <c r="N2464" s="5">
        <f>I2464*L2464</f>
        <v>235.68</v>
      </c>
      <c r="O2464" s="5">
        <f>M2464-N2464</f>
        <v>130.80599999999998</v>
      </c>
      <c r="P2464" s="2">
        <f>IFERROR(O2464/M2464,0)</f>
        <v>0.35691950033561987</v>
      </c>
      <c r="Q2464" s="4">
        <f>YEAR(SalesDataTable[[#This Row],[Order Date]])</f>
        <v>2026</v>
      </c>
      <c r="R2464" s="2" t="str">
        <f>"Q"&amp;ROUNDUP(MONTH(SalesDataTable[[#This Row],[Order Date]])/3,0)</f>
        <v>Q4</v>
      </c>
      <c r="S2464" s="3">
        <f>MONTH(SalesDataTable[[#This Row],[Order Date]])</f>
        <v>11</v>
      </c>
      <c r="T2464" s="2" t="str">
        <f>TEXT(SalesDataTable[[#This Row],[Order Date]],"mmm")</f>
        <v>Nov</v>
      </c>
    </row>
    <row r="2465" spans="1:20" ht="15.75" x14ac:dyDescent="0.25">
      <c r="A2465" s="9" t="s">
        <v>296</v>
      </c>
      <c r="B2465" s="8">
        <v>46353</v>
      </c>
      <c r="C2465" s="7" t="s">
        <v>9</v>
      </c>
      <c r="D2465" s="7" t="s">
        <v>8</v>
      </c>
      <c r="E2465" s="7" t="s">
        <v>18</v>
      </c>
      <c r="F2465" s="7" t="s">
        <v>2</v>
      </c>
      <c r="G2465" s="7" t="s">
        <v>34</v>
      </c>
      <c r="H2465" s="7" t="s">
        <v>74</v>
      </c>
      <c r="I2465" s="3">
        <v>1</v>
      </c>
      <c r="J2465" s="5">
        <v>35.590000000000003</v>
      </c>
      <c r="K2465" s="6">
        <v>0</v>
      </c>
      <c r="L2465" s="5">
        <v>13.57</v>
      </c>
      <c r="M2465" s="5">
        <f>I2465*J2465*(1-K2465)</f>
        <v>35.590000000000003</v>
      </c>
      <c r="N2465" s="5">
        <f>I2465*L2465</f>
        <v>13.57</v>
      </c>
      <c r="O2465" s="5">
        <f>M2465-N2465</f>
        <v>22.020000000000003</v>
      </c>
      <c r="P2465" s="2">
        <f>IFERROR(O2465/M2465,0)</f>
        <v>0.61871312166338865</v>
      </c>
      <c r="Q2465" s="4">
        <f>YEAR(SalesDataTable[[#This Row],[Order Date]])</f>
        <v>2026</v>
      </c>
      <c r="R2465" s="2" t="str">
        <f>"Q"&amp;ROUNDUP(MONTH(SalesDataTable[[#This Row],[Order Date]])/3,0)</f>
        <v>Q4</v>
      </c>
      <c r="S2465" s="3">
        <f>MONTH(SalesDataTable[[#This Row],[Order Date]])</f>
        <v>11</v>
      </c>
      <c r="T2465" s="2" t="str">
        <f>TEXT(SalesDataTable[[#This Row],[Order Date]],"mmm")</f>
        <v>Nov</v>
      </c>
    </row>
    <row r="2466" spans="1:20" ht="15.75" x14ac:dyDescent="0.25">
      <c r="A2466" s="9" t="s">
        <v>295</v>
      </c>
      <c r="B2466" s="8">
        <v>46353</v>
      </c>
      <c r="C2466" s="7" t="s">
        <v>15</v>
      </c>
      <c r="D2466" s="7" t="s">
        <v>19</v>
      </c>
      <c r="E2466" s="7" t="s">
        <v>18</v>
      </c>
      <c r="F2466" s="7" t="s">
        <v>23</v>
      </c>
      <c r="G2466" s="7" t="s">
        <v>22</v>
      </c>
      <c r="H2466" s="7" t="s">
        <v>21</v>
      </c>
      <c r="I2466" s="3">
        <v>4</v>
      </c>
      <c r="J2466" s="5">
        <v>71.11</v>
      </c>
      <c r="K2466" s="6">
        <v>0.05</v>
      </c>
      <c r="L2466" s="5">
        <v>32.25</v>
      </c>
      <c r="M2466" s="5">
        <f>I2466*J2466*(1-K2466)</f>
        <v>270.21799999999996</v>
      </c>
      <c r="N2466" s="5">
        <f>I2466*L2466</f>
        <v>129</v>
      </c>
      <c r="O2466" s="5">
        <f>M2466-N2466</f>
        <v>141.21799999999996</v>
      </c>
      <c r="P2466" s="2">
        <f>IFERROR(O2466/M2466,0)</f>
        <v>0.52260767232382732</v>
      </c>
      <c r="Q2466" s="4">
        <f>YEAR(SalesDataTable[[#This Row],[Order Date]])</f>
        <v>2026</v>
      </c>
      <c r="R2466" s="2" t="str">
        <f>"Q"&amp;ROUNDUP(MONTH(SalesDataTable[[#This Row],[Order Date]])/3,0)</f>
        <v>Q4</v>
      </c>
      <c r="S2466" s="3">
        <f>MONTH(SalesDataTable[[#This Row],[Order Date]])</f>
        <v>11</v>
      </c>
      <c r="T2466" s="2" t="str">
        <f>TEXT(SalesDataTable[[#This Row],[Order Date]],"mmm")</f>
        <v>Nov</v>
      </c>
    </row>
    <row r="2467" spans="1:20" ht="15.75" x14ac:dyDescent="0.25">
      <c r="A2467" s="9" t="s">
        <v>294</v>
      </c>
      <c r="B2467" s="8">
        <v>46353</v>
      </c>
      <c r="C2467" s="7" t="s">
        <v>42</v>
      </c>
      <c r="D2467" s="7" t="s">
        <v>119</v>
      </c>
      <c r="E2467" s="7" t="s">
        <v>18</v>
      </c>
      <c r="F2467" s="7" t="s">
        <v>12</v>
      </c>
      <c r="G2467" s="7" t="s">
        <v>1</v>
      </c>
      <c r="H2467" s="7" t="s">
        <v>0</v>
      </c>
      <c r="I2467" s="3">
        <v>5</v>
      </c>
      <c r="J2467" s="5">
        <v>51.04</v>
      </c>
      <c r="K2467" s="6">
        <v>0</v>
      </c>
      <c r="L2467" s="5">
        <v>22.69</v>
      </c>
      <c r="M2467" s="5">
        <f>I2467*J2467*(1-K2467)</f>
        <v>255.2</v>
      </c>
      <c r="N2467" s="5">
        <f>I2467*L2467</f>
        <v>113.45</v>
      </c>
      <c r="O2467" s="5">
        <f>M2467-N2467</f>
        <v>141.75</v>
      </c>
      <c r="P2467" s="2">
        <f>IFERROR(O2467/M2467,0)</f>
        <v>0.55544670846394983</v>
      </c>
      <c r="Q2467" s="4">
        <f>YEAR(SalesDataTable[[#This Row],[Order Date]])</f>
        <v>2026</v>
      </c>
      <c r="R2467" s="2" t="str">
        <f>"Q"&amp;ROUNDUP(MONTH(SalesDataTable[[#This Row],[Order Date]])/3,0)</f>
        <v>Q4</v>
      </c>
      <c r="S2467" s="3">
        <f>MONTH(SalesDataTable[[#This Row],[Order Date]])</f>
        <v>11</v>
      </c>
      <c r="T2467" s="2" t="str">
        <f>TEXT(SalesDataTable[[#This Row],[Order Date]],"mmm")</f>
        <v>Nov</v>
      </c>
    </row>
    <row r="2468" spans="1:20" ht="15.75" x14ac:dyDescent="0.25">
      <c r="A2468" s="9" t="s">
        <v>293</v>
      </c>
      <c r="B2468" s="8">
        <v>46353</v>
      </c>
      <c r="C2468" s="7" t="s">
        <v>9</v>
      </c>
      <c r="D2468" s="7" t="s">
        <v>47</v>
      </c>
      <c r="E2468" s="7" t="s">
        <v>13</v>
      </c>
      <c r="F2468" s="7" t="s">
        <v>23</v>
      </c>
      <c r="G2468" s="7" t="s">
        <v>29</v>
      </c>
      <c r="H2468" s="7" t="s">
        <v>88</v>
      </c>
      <c r="I2468" s="3">
        <v>3</v>
      </c>
      <c r="J2468" s="5">
        <v>161.66</v>
      </c>
      <c r="K2468" s="6">
        <v>0.05</v>
      </c>
      <c r="L2468" s="5">
        <v>88.3</v>
      </c>
      <c r="M2468" s="5">
        <f>I2468*J2468*(1-K2468)</f>
        <v>460.73099999999999</v>
      </c>
      <c r="N2468" s="5">
        <f>I2468*L2468</f>
        <v>264.89999999999998</v>
      </c>
      <c r="O2468" s="5">
        <f>M2468-N2468</f>
        <v>195.83100000000002</v>
      </c>
      <c r="P2468" s="2">
        <f>IFERROR(O2468/M2468,0)</f>
        <v>0.42504411467863029</v>
      </c>
      <c r="Q2468" s="4">
        <f>YEAR(SalesDataTable[[#This Row],[Order Date]])</f>
        <v>2026</v>
      </c>
      <c r="R2468" s="2" t="str">
        <f>"Q"&amp;ROUNDUP(MONTH(SalesDataTable[[#This Row],[Order Date]])/3,0)</f>
        <v>Q4</v>
      </c>
      <c r="S2468" s="3">
        <f>MONTH(SalesDataTable[[#This Row],[Order Date]])</f>
        <v>11</v>
      </c>
      <c r="T2468" s="2" t="str">
        <f>TEXT(SalesDataTable[[#This Row],[Order Date]],"mmm")</f>
        <v>Nov</v>
      </c>
    </row>
    <row r="2469" spans="1:20" ht="15.75" x14ac:dyDescent="0.25">
      <c r="A2469" s="9" t="s">
        <v>292</v>
      </c>
      <c r="B2469" s="8">
        <v>46353</v>
      </c>
      <c r="C2469" s="7" t="s">
        <v>15</v>
      </c>
      <c r="D2469" s="7" t="s">
        <v>19</v>
      </c>
      <c r="E2469" s="7" t="s">
        <v>3</v>
      </c>
      <c r="F2469" s="7" t="s">
        <v>12</v>
      </c>
      <c r="G2469" s="7" t="s">
        <v>26</v>
      </c>
      <c r="H2469" s="7" t="s">
        <v>65</v>
      </c>
      <c r="I2469" s="3">
        <v>2</v>
      </c>
      <c r="J2469" s="5">
        <v>80.400000000000006</v>
      </c>
      <c r="K2469" s="6">
        <v>0.15</v>
      </c>
      <c r="L2469" s="5">
        <v>38.869999999999997</v>
      </c>
      <c r="M2469" s="5">
        <f>I2469*J2469*(1-K2469)</f>
        <v>136.68</v>
      </c>
      <c r="N2469" s="5">
        <f>I2469*L2469</f>
        <v>77.739999999999995</v>
      </c>
      <c r="O2469" s="5">
        <f>M2469-N2469</f>
        <v>58.940000000000012</v>
      </c>
      <c r="P2469" s="2">
        <f>IFERROR(O2469/M2469,0)</f>
        <v>0.43122622183201648</v>
      </c>
      <c r="Q2469" s="4">
        <f>YEAR(SalesDataTable[[#This Row],[Order Date]])</f>
        <v>2026</v>
      </c>
      <c r="R2469" s="2" t="str">
        <f>"Q"&amp;ROUNDUP(MONTH(SalesDataTable[[#This Row],[Order Date]])/3,0)</f>
        <v>Q4</v>
      </c>
      <c r="S2469" s="3">
        <f>MONTH(SalesDataTable[[#This Row],[Order Date]])</f>
        <v>11</v>
      </c>
      <c r="T2469" s="2" t="str">
        <f>TEXT(SalesDataTable[[#This Row],[Order Date]],"mmm")</f>
        <v>Nov</v>
      </c>
    </row>
    <row r="2470" spans="1:20" ht="15.75" x14ac:dyDescent="0.25">
      <c r="A2470" s="9" t="s">
        <v>291</v>
      </c>
      <c r="B2470" s="8">
        <v>46354</v>
      </c>
      <c r="C2470" s="7" t="s">
        <v>5</v>
      </c>
      <c r="D2470" s="7" t="s">
        <v>114</v>
      </c>
      <c r="E2470" s="7" t="s">
        <v>3</v>
      </c>
      <c r="F2470" s="7" t="s">
        <v>23</v>
      </c>
      <c r="G2470" s="7" t="s">
        <v>34</v>
      </c>
      <c r="H2470" s="7" t="s">
        <v>74</v>
      </c>
      <c r="I2470" s="3">
        <v>3</v>
      </c>
      <c r="J2470" s="5">
        <v>36.81</v>
      </c>
      <c r="K2470" s="6">
        <v>0.05</v>
      </c>
      <c r="L2470" s="5">
        <v>13.82</v>
      </c>
      <c r="M2470" s="5">
        <f>I2470*J2470*(1-K2470)</f>
        <v>104.9085</v>
      </c>
      <c r="N2470" s="5">
        <f>I2470*L2470</f>
        <v>41.46</v>
      </c>
      <c r="O2470" s="5">
        <f>M2470-N2470</f>
        <v>63.448500000000003</v>
      </c>
      <c r="P2470" s="2">
        <f>IFERROR(O2470/M2470,0)</f>
        <v>0.60479846723573405</v>
      </c>
      <c r="Q2470" s="4">
        <f>YEAR(SalesDataTable[[#This Row],[Order Date]])</f>
        <v>2026</v>
      </c>
      <c r="R2470" s="2" t="str">
        <f>"Q"&amp;ROUNDUP(MONTH(SalesDataTable[[#This Row],[Order Date]])/3,0)</f>
        <v>Q4</v>
      </c>
      <c r="S2470" s="3">
        <f>MONTH(SalesDataTable[[#This Row],[Order Date]])</f>
        <v>11</v>
      </c>
      <c r="T2470" s="2" t="str">
        <f>TEXT(SalesDataTable[[#This Row],[Order Date]],"mmm")</f>
        <v>Nov</v>
      </c>
    </row>
    <row r="2471" spans="1:20" ht="15.75" x14ac:dyDescent="0.25">
      <c r="A2471" s="9" t="s">
        <v>290</v>
      </c>
      <c r="B2471" s="8">
        <v>46354</v>
      </c>
      <c r="C2471" s="7" t="s">
        <v>9</v>
      </c>
      <c r="D2471" s="7" t="s">
        <v>8</v>
      </c>
      <c r="E2471" s="7" t="s">
        <v>18</v>
      </c>
      <c r="F2471" s="7" t="s">
        <v>23</v>
      </c>
      <c r="G2471" s="7" t="s">
        <v>29</v>
      </c>
      <c r="H2471" s="7" t="s">
        <v>72</v>
      </c>
      <c r="I2471" s="3">
        <v>2</v>
      </c>
      <c r="J2471" s="5">
        <v>132.61000000000001</v>
      </c>
      <c r="K2471" s="6">
        <v>0.1</v>
      </c>
      <c r="L2471" s="5">
        <v>67.3</v>
      </c>
      <c r="M2471" s="5">
        <f>I2471*J2471*(1-K2471)</f>
        <v>238.69800000000004</v>
      </c>
      <c r="N2471" s="5">
        <f>I2471*L2471</f>
        <v>134.6</v>
      </c>
      <c r="O2471" s="5">
        <f>M2471-N2471</f>
        <v>104.09800000000004</v>
      </c>
      <c r="P2471" s="2">
        <f>IFERROR(O2471/M2471,0)</f>
        <v>0.43610755012610086</v>
      </c>
      <c r="Q2471" s="4">
        <f>YEAR(SalesDataTable[[#This Row],[Order Date]])</f>
        <v>2026</v>
      </c>
      <c r="R2471" s="2" t="str">
        <f>"Q"&amp;ROUNDUP(MONTH(SalesDataTable[[#This Row],[Order Date]])/3,0)</f>
        <v>Q4</v>
      </c>
      <c r="S2471" s="3">
        <f>MONTH(SalesDataTable[[#This Row],[Order Date]])</f>
        <v>11</v>
      </c>
      <c r="T2471" s="2" t="str">
        <f>TEXT(SalesDataTable[[#This Row],[Order Date]],"mmm")</f>
        <v>Nov</v>
      </c>
    </row>
    <row r="2472" spans="1:20" ht="15.75" x14ac:dyDescent="0.25">
      <c r="A2472" s="9" t="s">
        <v>289</v>
      </c>
      <c r="B2472" s="8">
        <v>46354</v>
      </c>
      <c r="C2472" s="7" t="s">
        <v>42</v>
      </c>
      <c r="D2472" s="7" t="s">
        <v>41</v>
      </c>
      <c r="E2472" s="7" t="s">
        <v>3</v>
      </c>
      <c r="F2472" s="7" t="s">
        <v>23</v>
      </c>
      <c r="G2472" s="7" t="s">
        <v>1</v>
      </c>
      <c r="H2472" s="7" t="s">
        <v>17</v>
      </c>
      <c r="I2472" s="3">
        <v>5</v>
      </c>
      <c r="J2472" s="5">
        <v>39.79</v>
      </c>
      <c r="K2472" s="6">
        <v>0.1</v>
      </c>
      <c r="L2472" s="5">
        <v>17.09</v>
      </c>
      <c r="M2472" s="5">
        <f>I2472*J2472*(1-K2472)</f>
        <v>179.05500000000001</v>
      </c>
      <c r="N2472" s="5">
        <f>I2472*L2472</f>
        <v>85.45</v>
      </c>
      <c r="O2472" s="5">
        <f>M2472-N2472</f>
        <v>93.605000000000004</v>
      </c>
      <c r="P2472" s="2">
        <f>IFERROR(O2472/M2472,0)</f>
        <v>0.52277233252352628</v>
      </c>
      <c r="Q2472" s="4">
        <f>YEAR(SalesDataTable[[#This Row],[Order Date]])</f>
        <v>2026</v>
      </c>
      <c r="R2472" s="2" t="str">
        <f>"Q"&amp;ROUNDUP(MONTH(SalesDataTable[[#This Row],[Order Date]])/3,0)</f>
        <v>Q4</v>
      </c>
      <c r="S2472" s="3">
        <f>MONTH(SalesDataTable[[#This Row],[Order Date]])</f>
        <v>11</v>
      </c>
      <c r="T2472" s="2" t="str">
        <f>TEXT(SalesDataTable[[#This Row],[Order Date]],"mmm")</f>
        <v>Nov</v>
      </c>
    </row>
    <row r="2473" spans="1:20" ht="15.75" x14ac:dyDescent="0.25">
      <c r="A2473" s="9" t="s">
        <v>288</v>
      </c>
      <c r="B2473" s="8">
        <v>46354</v>
      </c>
      <c r="C2473" s="7" t="s">
        <v>15</v>
      </c>
      <c r="D2473" s="7" t="s">
        <v>51</v>
      </c>
      <c r="E2473" s="7" t="s">
        <v>3</v>
      </c>
      <c r="F2473" s="7" t="s">
        <v>23</v>
      </c>
      <c r="G2473" s="7" t="s">
        <v>29</v>
      </c>
      <c r="H2473" s="7" t="s">
        <v>28</v>
      </c>
      <c r="I2473" s="3">
        <v>2</v>
      </c>
      <c r="J2473" s="5">
        <v>36.119999999999997</v>
      </c>
      <c r="K2473" s="6">
        <v>0.1</v>
      </c>
      <c r="L2473" s="5">
        <v>13.61</v>
      </c>
      <c r="M2473" s="5">
        <f>I2473*J2473*(1-K2473)</f>
        <v>65.015999999999991</v>
      </c>
      <c r="N2473" s="5">
        <f>I2473*L2473</f>
        <v>27.22</v>
      </c>
      <c r="O2473" s="5">
        <f>M2473-N2473</f>
        <v>37.795999999999992</v>
      </c>
      <c r="P2473" s="2">
        <f>IFERROR(O2473/M2473,0)</f>
        <v>0.58133382551987201</v>
      </c>
      <c r="Q2473" s="4">
        <f>YEAR(SalesDataTable[[#This Row],[Order Date]])</f>
        <v>2026</v>
      </c>
      <c r="R2473" s="2" t="str">
        <f>"Q"&amp;ROUNDUP(MONTH(SalesDataTable[[#This Row],[Order Date]])/3,0)</f>
        <v>Q4</v>
      </c>
      <c r="S2473" s="3">
        <f>MONTH(SalesDataTable[[#This Row],[Order Date]])</f>
        <v>11</v>
      </c>
      <c r="T2473" s="2" t="str">
        <f>TEXT(SalesDataTable[[#This Row],[Order Date]],"mmm")</f>
        <v>Nov</v>
      </c>
    </row>
    <row r="2474" spans="1:20" ht="15.75" x14ac:dyDescent="0.25">
      <c r="A2474" s="9" t="s">
        <v>287</v>
      </c>
      <c r="B2474" s="8">
        <v>46354</v>
      </c>
      <c r="C2474" s="7" t="s">
        <v>15</v>
      </c>
      <c r="D2474" s="7" t="s">
        <v>14</v>
      </c>
      <c r="E2474" s="7" t="s">
        <v>13</v>
      </c>
      <c r="F2474" s="7" t="s">
        <v>23</v>
      </c>
      <c r="G2474" s="7" t="s">
        <v>22</v>
      </c>
      <c r="H2474" s="7" t="s">
        <v>92</v>
      </c>
      <c r="I2474" s="3">
        <v>5</v>
      </c>
      <c r="J2474" s="5">
        <v>153.93</v>
      </c>
      <c r="K2474" s="6">
        <v>0.05</v>
      </c>
      <c r="L2474" s="5">
        <v>77.27</v>
      </c>
      <c r="M2474" s="5">
        <f>I2474*J2474*(1-K2474)</f>
        <v>731.16750000000002</v>
      </c>
      <c r="N2474" s="5">
        <f>I2474*L2474</f>
        <v>386.34999999999997</v>
      </c>
      <c r="O2474" s="5">
        <f>M2474-N2474</f>
        <v>344.81750000000005</v>
      </c>
      <c r="P2474" s="2">
        <f>IFERROR(O2474/M2474,0)</f>
        <v>0.4715985051304934</v>
      </c>
      <c r="Q2474" s="4">
        <f>YEAR(SalesDataTable[[#This Row],[Order Date]])</f>
        <v>2026</v>
      </c>
      <c r="R2474" s="2" t="str">
        <f>"Q"&amp;ROUNDUP(MONTH(SalesDataTable[[#This Row],[Order Date]])/3,0)</f>
        <v>Q4</v>
      </c>
      <c r="S2474" s="3">
        <f>MONTH(SalesDataTable[[#This Row],[Order Date]])</f>
        <v>11</v>
      </c>
      <c r="T2474" s="2" t="str">
        <f>TEXT(SalesDataTable[[#This Row],[Order Date]],"mmm")</f>
        <v>Nov</v>
      </c>
    </row>
    <row r="2475" spans="1:20" ht="15.75" x14ac:dyDescent="0.25">
      <c r="A2475" s="9" t="s">
        <v>286</v>
      </c>
      <c r="B2475" s="8">
        <v>46354</v>
      </c>
      <c r="C2475" s="7" t="s">
        <v>5</v>
      </c>
      <c r="D2475" s="7" t="s">
        <v>114</v>
      </c>
      <c r="E2475" s="7" t="s">
        <v>13</v>
      </c>
      <c r="F2475" s="7" t="s">
        <v>2</v>
      </c>
      <c r="G2475" s="7" t="s">
        <v>34</v>
      </c>
      <c r="H2475" s="7" t="s">
        <v>33</v>
      </c>
      <c r="I2475" s="3">
        <v>3</v>
      </c>
      <c r="J2475" s="5">
        <v>50.67</v>
      </c>
      <c r="K2475" s="6">
        <v>0.05</v>
      </c>
      <c r="L2475" s="5">
        <v>22.25</v>
      </c>
      <c r="M2475" s="5">
        <f>I2475*J2475*(1-K2475)</f>
        <v>144.40949999999998</v>
      </c>
      <c r="N2475" s="5">
        <f>I2475*L2475</f>
        <v>66.75</v>
      </c>
      <c r="O2475" s="5">
        <f>M2475-N2475</f>
        <v>77.65949999999998</v>
      </c>
      <c r="P2475" s="2">
        <f>IFERROR(O2475/M2475,0)</f>
        <v>0.53777279195620775</v>
      </c>
      <c r="Q2475" s="4">
        <f>YEAR(SalesDataTable[[#This Row],[Order Date]])</f>
        <v>2026</v>
      </c>
      <c r="R2475" s="2" t="str">
        <f>"Q"&amp;ROUNDUP(MONTH(SalesDataTable[[#This Row],[Order Date]])/3,0)</f>
        <v>Q4</v>
      </c>
      <c r="S2475" s="3">
        <f>MONTH(SalesDataTable[[#This Row],[Order Date]])</f>
        <v>11</v>
      </c>
      <c r="T2475" s="2" t="str">
        <f>TEXT(SalesDataTable[[#This Row],[Order Date]],"mmm")</f>
        <v>Nov</v>
      </c>
    </row>
    <row r="2476" spans="1:20" ht="15.75" x14ac:dyDescent="0.25">
      <c r="A2476" s="9" t="s">
        <v>285</v>
      </c>
      <c r="B2476" s="8">
        <v>46354</v>
      </c>
      <c r="C2476" s="7" t="s">
        <v>5</v>
      </c>
      <c r="D2476" s="7" t="s">
        <v>114</v>
      </c>
      <c r="E2476" s="7" t="s">
        <v>3</v>
      </c>
      <c r="F2476" s="7" t="s">
        <v>23</v>
      </c>
      <c r="G2476" s="7" t="s">
        <v>22</v>
      </c>
      <c r="H2476" s="7" t="s">
        <v>21</v>
      </c>
      <c r="I2476" s="3">
        <v>4</v>
      </c>
      <c r="J2476" s="5">
        <v>72.77</v>
      </c>
      <c r="K2476" s="6">
        <v>0</v>
      </c>
      <c r="L2476" s="5">
        <v>32.090000000000003</v>
      </c>
      <c r="M2476" s="5">
        <f>I2476*J2476*(1-K2476)</f>
        <v>291.08</v>
      </c>
      <c r="N2476" s="5">
        <f>I2476*L2476</f>
        <v>128.36000000000001</v>
      </c>
      <c r="O2476" s="5">
        <f>M2476-N2476</f>
        <v>162.71999999999997</v>
      </c>
      <c r="P2476" s="2">
        <f>IFERROR(O2476/M2476,0)</f>
        <v>0.55902157482479031</v>
      </c>
      <c r="Q2476" s="4">
        <f>YEAR(SalesDataTable[[#This Row],[Order Date]])</f>
        <v>2026</v>
      </c>
      <c r="R2476" s="2" t="str">
        <f>"Q"&amp;ROUNDUP(MONTH(SalesDataTable[[#This Row],[Order Date]])/3,0)</f>
        <v>Q4</v>
      </c>
      <c r="S2476" s="3">
        <f>MONTH(SalesDataTable[[#This Row],[Order Date]])</f>
        <v>11</v>
      </c>
      <c r="T2476" s="2" t="str">
        <f>TEXT(SalesDataTable[[#This Row],[Order Date]],"mmm")</f>
        <v>Nov</v>
      </c>
    </row>
    <row r="2477" spans="1:20" ht="15.75" x14ac:dyDescent="0.25">
      <c r="A2477" s="9" t="s">
        <v>284</v>
      </c>
      <c r="B2477" s="8">
        <v>46354</v>
      </c>
      <c r="C2477" s="7" t="s">
        <v>5</v>
      </c>
      <c r="D2477" s="7" t="s">
        <v>4</v>
      </c>
      <c r="E2477" s="7" t="s">
        <v>18</v>
      </c>
      <c r="F2477" s="7" t="s">
        <v>2</v>
      </c>
      <c r="G2477" s="7" t="s">
        <v>29</v>
      </c>
      <c r="H2477" s="7" t="s">
        <v>39</v>
      </c>
      <c r="I2477" s="3">
        <v>1</v>
      </c>
      <c r="J2477" s="5">
        <v>46.45</v>
      </c>
      <c r="K2477" s="6">
        <v>0.1</v>
      </c>
      <c r="L2477" s="5">
        <v>17.96</v>
      </c>
      <c r="M2477" s="5">
        <f>I2477*J2477*(1-K2477)</f>
        <v>41.805000000000007</v>
      </c>
      <c r="N2477" s="5">
        <f>I2477*L2477</f>
        <v>17.96</v>
      </c>
      <c r="O2477" s="5">
        <f>M2477-N2477</f>
        <v>23.845000000000006</v>
      </c>
      <c r="P2477" s="2">
        <f>IFERROR(O2477/M2477,0)</f>
        <v>0.57038631742614521</v>
      </c>
      <c r="Q2477" s="4">
        <f>YEAR(SalesDataTable[[#This Row],[Order Date]])</f>
        <v>2026</v>
      </c>
      <c r="R2477" s="2" t="str">
        <f>"Q"&amp;ROUNDUP(MONTH(SalesDataTable[[#This Row],[Order Date]])/3,0)</f>
        <v>Q4</v>
      </c>
      <c r="S2477" s="3">
        <f>MONTH(SalesDataTable[[#This Row],[Order Date]])</f>
        <v>11</v>
      </c>
      <c r="T2477" s="2" t="str">
        <f>TEXT(SalesDataTable[[#This Row],[Order Date]],"mmm")</f>
        <v>Nov</v>
      </c>
    </row>
    <row r="2478" spans="1:20" ht="15.75" x14ac:dyDescent="0.25">
      <c r="A2478" s="9" t="s">
        <v>283</v>
      </c>
      <c r="B2478" s="8">
        <v>46354</v>
      </c>
      <c r="C2478" s="7" t="s">
        <v>42</v>
      </c>
      <c r="D2478" s="7" t="s">
        <v>41</v>
      </c>
      <c r="E2478" s="7" t="s">
        <v>3</v>
      </c>
      <c r="F2478" s="7" t="s">
        <v>2</v>
      </c>
      <c r="G2478" s="7" t="s">
        <v>29</v>
      </c>
      <c r="H2478" s="7" t="s">
        <v>88</v>
      </c>
      <c r="I2478" s="3">
        <v>1</v>
      </c>
      <c r="J2478" s="5">
        <v>165.75</v>
      </c>
      <c r="K2478" s="6">
        <v>0.2</v>
      </c>
      <c r="L2478" s="5">
        <v>89.16</v>
      </c>
      <c r="M2478" s="5">
        <f>I2478*J2478*(1-K2478)</f>
        <v>132.6</v>
      </c>
      <c r="N2478" s="5">
        <f>I2478*L2478</f>
        <v>89.16</v>
      </c>
      <c r="O2478" s="5">
        <f>M2478-N2478</f>
        <v>43.44</v>
      </c>
      <c r="P2478" s="2">
        <f>IFERROR(O2478/M2478,0)</f>
        <v>0.32760180995475113</v>
      </c>
      <c r="Q2478" s="4">
        <f>YEAR(SalesDataTable[[#This Row],[Order Date]])</f>
        <v>2026</v>
      </c>
      <c r="R2478" s="2" t="str">
        <f>"Q"&amp;ROUNDUP(MONTH(SalesDataTable[[#This Row],[Order Date]])/3,0)</f>
        <v>Q4</v>
      </c>
      <c r="S2478" s="3">
        <f>MONTH(SalesDataTable[[#This Row],[Order Date]])</f>
        <v>11</v>
      </c>
      <c r="T2478" s="2" t="str">
        <f>TEXT(SalesDataTable[[#This Row],[Order Date]],"mmm")</f>
        <v>Nov</v>
      </c>
    </row>
    <row r="2479" spans="1:20" ht="15.75" x14ac:dyDescent="0.25">
      <c r="A2479" s="9" t="s">
        <v>282</v>
      </c>
      <c r="B2479" s="8">
        <v>46354</v>
      </c>
      <c r="C2479" s="7" t="s">
        <v>5</v>
      </c>
      <c r="D2479" s="7" t="s">
        <v>66</v>
      </c>
      <c r="E2479" s="7" t="s">
        <v>18</v>
      </c>
      <c r="F2479" s="7" t="s">
        <v>2</v>
      </c>
      <c r="G2479" s="7" t="s">
        <v>26</v>
      </c>
      <c r="H2479" s="7" t="s">
        <v>25</v>
      </c>
      <c r="I2479" s="3">
        <v>4</v>
      </c>
      <c r="J2479" s="5">
        <v>198.02</v>
      </c>
      <c r="K2479" s="6">
        <v>0.05</v>
      </c>
      <c r="L2479" s="5">
        <v>103.82</v>
      </c>
      <c r="M2479" s="5">
        <f>I2479*J2479*(1-K2479)</f>
        <v>752.476</v>
      </c>
      <c r="N2479" s="5">
        <f>I2479*L2479</f>
        <v>415.28</v>
      </c>
      <c r="O2479" s="5">
        <f>M2479-N2479</f>
        <v>337.19600000000003</v>
      </c>
      <c r="P2479" s="2">
        <f>IFERROR(O2479/M2479,0)</f>
        <v>0.44811528872681655</v>
      </c>
      <c r="Q2479" s="4">
        <f>YEAR(SalesDataTable[[#This Row],[Order Date]])</f>
        <v>2026</v>
      </c>
      <c r="R2479" s="2" t="str">
        <f>"Q"&amp;ROUNDUP(MONTH(SalesDataTable[[#This Row],[Order Date]])/3,0)</f>
        <v>Q4</v>
      </c>
      <c r="S2479" s="3">
        <f>MONTH(SalesDataTable[[#This Row],[Order Date]])</f>
        <v>11</v>
      </c>
      <c r="T2479" s="2" t="str">
        <f>TEXT(SalesDataTable[[#This Row],[Order Date]],"mmm")</f>
        <v>Nov</v>
      </c>
    </row>
    <row r="2480" spans="1:20" ht="15.75" x14ac:dyDescent="0.25">
      <c r="A2480" s="9" t="s">
        <v>281</v>
      </c>
      <c r="B2480" s="8">
        <v>46355</v>
      </c>
      <c r="C2480" s="7" t="s">
        <v>9</v>
      </c>
      <c r="D2480" s="7" t="s">
        <v>8</v>
      </c>
      <c r="E2480" s="7" t="s">
        <v>3</v>
      </c>
      <c r="F2480" s="7" t="s">
        <v>2</v>
      </c>
      <c r="G2480" s="7" t="s">
        <v>29</v>
      </c>
      <c r="H2480" s="7" t="s">
        <v>39</v>
      </c>
      <c r="I2480" s="3">
        <v>1</v>
      </c>
      <c r="J2480" s="5">
        <v>46.3</v>
      </c>
      <c r="K2480" s="6">
        <v>0.2</v>
      </c>
      <c r="L2480" s="5">
        <v>18.78</v>
      </c>
      <c r="M2480" s="5">
        <f>I2480*J2480*(1-K2480)</f>
        <v>37.04</v>
      </c>
      <c r="N2480" s="5">
        <f>I2480*L2480</f>
        <v>18.78</v>
      </c>
      <c r="O2480" s="5">
        <f>M2480-N2480</f>
        <v>18.259999999999998</v>
      </c>
      <c r="P2480" s="2">
        <f>IFERROR(O2480/M2480,0)</f>
        <v>0.49298056155507552</v>
      </c>
      <c r="Q2480" s="4">
        <f>YEAR(SalesDataTable[[#This Row],[Order Date]])</f>
        <v>2026</v>
      </c>
      <c r="R2480" s="2" t="str">
        <f>"Q"&amp;ROUNDUP(MONTH(SalesDataTable[[#This Row],[Order Date]])/3,0)</f>
        <v>Q4</v>
      </c>
      <c r="S2480" s="3">
        <f>MONTH(SalesDataTable[[#This Row],[Order Date]])</f>
        <v>11</v>
      </c>
      <c r="T2480" s="2" t="str">
        <f>TEXT(SalesDataTable[[#This Row],[Order Date]],"mmm")</f>
        <v>Nov</v>
      </c>
    </row>
    <row r="2481" spans="1:20" ht="15.75" x14ac:dyDescent="0.25">
      <c r="A2481" s="9" t="s">
        <v>280</v>
      </c>
      <c r="B2481" s="8">
        <v>46355</v>
      </c>
      <c r="C2481" s="7" t="s">
        <v>42</v>
      </c>
      <c r="D2481" s="7" t="s">
        <v>41</v>
      </c>
      <c r="E2481" s="7" t="s">
        <v>18</v>
      </c>
      <c r="F2481" s="7" t="s">
        <v>23</v>
      </c>
      <c r="G2481" s="7" t="s">
        <v>34</v>
      </c>
      <c r="H2481" s="7" t="s">
        <v>83</v>
      </c>
      <c r="I2481" s="3">
        <v>1</v>
      </c>
      <c r="J2481" s="5">
        <v>39.659999999999997</v>
      </c>
      <c r="K2481" s="6">
        <v>0</v>
      </c>
      <c r="L2481" s="5">
        <v>14.76</v>
      </c>
      <c r="M2481" s="5">
        <f>I2481*J2481*(1-K2481)</f>
        <v>39.659999999999997</v>
      </c>
      <c r="N2481" s="5">
        <f>I2481*L2481</f>
        <v>14.76</v>
      </c>
      <c r="O2481" s="5">
        <f>M2481-N2481</f>
        <v>24.9</v>
      </c>
      <c r="P2481" s="2">
        <f>IFERROR(O2481/M2481,0)</f>
        <v>0.62783661119515888</v>
      </c>
      <c r="Q2481" s="4">
        <f>YEAR(SalesDataTable[[#This Row],[Order Date]])</f>
        <v>2026</v>
      </c>
      <c r="R2481" s="2" t="str">
        <f>"Q"&amp;ROUNDUP(MONTH(SalesDataTable[[#This Row],[Order Date]])/3,0)</f>
        <v>Q4</v>
      </c>
      <c r="S2481" s="3">
        <f>MONTH(SalesDataTable[[#This Row],[Order Date]])</f>
        <v>11</v>
      </c>
      <c r="T2481" s="2" t="str">
        <f>TEXT(SalesDataTable[[#This Row],[Order Date]],"mmm")</f>
        <v>Nov</v>
      </c>
    </row>
    <row r="2482" spans="1:20" ht="15.75" x14ac:dyDescent="0.25">
      <c r="A2482" s="9" t="s">
        <v>279</v>
      </c>
      <c r="B2482" s="8">
        <v>46355</v>
      </c>
      <c r="C2482" s="7" t="s">
        <v>9</v>
      </c>
      <c r="D2482" s="7" t="s">
        <v>30</v>
      </c>
      <c r="E2482" s="7" t="s">
        <v>3</v>
      </c>
      <c r="F2482" s="7" t="s">
        <v>2</v>
      </c>
      <c r="G2482" s="7" t="s">
        <v>26</v>
      </c>
      <c r="H2482" s="7" t="s">
        <v>65</v>
      </c>
      <c r="I2482" s="3">
        <v>3</v>
      </c>
      <c r="J2482" s="5">
        <v>80.72</v>
      </c>
      <c r="K2482" s="6">
        <v>0.05</v>
      </c>
      <c r="L2482" s="5">
        <v>39.130000000000003</v>
      </c>
      <c r="M2482" s="5">
        <f>I2482*J2482*(1-K2482)</f>
        <v>230.05199999999999</v>
      </c>
      <c r="N2482" s="5">
        <f>I2482*L2482</f>
        <v>117.39000000000001</v>
      </c>
      <c r="O2482" s="5">
        <f>M2482-N2482</f>
        <v>112.66199999999998</v>
      </c>
      <c r="P2482" s="2">
        <f>IFERROR(O2482/M2482,0)</f>
        <v>0.48972406238589528</v>
      </c>
      <c r="Q2482" s="4">
        <f>YEAR(SalesDataTable[[#This Row],[Order Date]])</f>
        <v>2026</v>
      </c>
      <c r="R2482" s="2" t="str">
        <f>"Q"&amp;ROUNDUP(MONTH(SalesDataTable[[#This Row],[Order Date]])/3,0)</f>
        <v>Q4</v>
      </c>
      <c r="S2482" s="3">
        <f>MONTH(SalesDataTable[[#This Row],[Order Date]])</f>
        <v>11</v>
      </c>
      <c r="T2482" s="2" t="str">
        <f>TEXT(SalesDataTable[[#This Row],[Order Date]],"mmm")</f>
        <v>Nov</v>
      </c>
    </row>
    <row r="2483" spans="1:20" ht="15.75" x14ac:dyDescent="0.25">
      <c r="A2483" s="9" t="s">
        <v>278</v>
      </c>
      <c r="B2483" s="8">
        <v>46355</v>
      </c>
      <c r="C2483" s="7" t="s">
        <v>9</v>
      </c>
      <c r="D2483" s="7" t="s">
        <v>47</v>
      </c>
      <c r="E2483" s="7" t="s">
        <v>18</v>
      </c>
      <c r="F2483" s="7" t="s">
        <v>2</v>
      </c>
      <c r="G2483" s="7" t="s">
        <v>29</v>
      </c>
      <c r="H2483" s="7" t="s">
        <v>28</v>
      </c>
      <c r="I2483" s="3">
        <v>2</v>
      </c>
      <c r="J2483" s="5">
        <v>35.51</v>
      </c>
      <c r="K2483" s="6">
        <v>0.05</v>
      </c>
      <c r="L2483" s="5">
        <v>13.24</v>
      </c>
      <c r="M2483" s="5">
        <f>I2483*J2483*(1-K2483)</f>
        <v>67.468999999999994</v>
      </c>
      <c r="N2483" s="5">
        <f>I2483*L2483</f>
        <v>26.48</v>
      </c>
      <c r="O2483" s="5">
        <f>M2483-N2483</f>
        <v>40.98899999999999</v>
      </c>
      <c r="P2483" s="2">
        <f>IFERROR(O2483/M2483,0)</f>
        <v>0.60752345521646967</v>
      </c>
      <c r="Q2483" s="4">
        <f>YEAR(SalesDataTable[[#This Row],[Order Date]])</f>
        <v>2026</v>
      </c>
      <c r="R2483" s="2" t="str">
        <f>"Q"&amp;ROUNDUP(MONTH(SalesDataTable[[#This Row],[Order Date]])/3,0)</f>
        <v>Q4</v>
      </c>
      <c r="S2483" s="3">
        <f>MONTH(SalesDataTable[[#This Row],[Order Date]])</f>
        <v>11</v>
      </c>
      <c r="T2483" s="2" t="str">
        <f>TEXT(SalesDataTable[[#This Row],[Order Date]],"mmm")</f>
        <v>Nov</v>
      </c>
    </row>
    <row r="2484" spans="1:20" ht="15.75" x14ac:dyDescent="0.25">
      <c r="A2484" s="9" t="s">
        <v>277</v>
      </c>
      <c r="B2484" s="8">
        <v>46356</v>
      </c>
      <c r="C2484" s="7" t="s">
        <v>15</v>
      </c>
      <c r="D2484" s="7" t="s">
        <v>61</v>
      </c>
      <c r="E2484" s="7" t="s">
        <v>13</v>
      </c>
      <c r="F2484" s="7" t="s">
        <v>12</v>
      </c>
      <c r="G2484" s="7" t="s">
        <v>29</v>
      </c>
      <c r="H2484" s="7" t="s">
        <v>72</v>
      </c>
      <c r="I2484" s="3">
        <v>1</v>
      </c>
      <c r="J2484" s="5">
        <v>132.06</v>
      </c>
      <c r="K2484" s="6">
        <v>0.15</v>
      </c>
      <c r="L2484" s="5">
        <v>67.53</v>
      </c>
      <c r="M2484" s="5">
        <f>I2484*J2484*(1-K2484)</f>
        <v>112.251</v>
      </c>
      <c r="N2484" s="5">
        <f>I2484*L2484</f>
        <v>67.53</v>
      </c>
      <c r="O2484" s="5">
        <f>M2484-N2484</f>
        <v>44.721000000000004</v>
      </c>
      <c r="P2484" s="2">
        <f>IFERROR(O2484/M2484,0)</f>
        <v>0.39840179597509157</v>
      </c>
      <c r="Q2484" s="4">
        <f>YEAR(SalesDataTable[[#This Row],[Order Date]])</f>
        <v>2026</v>
      </c>
      <c r="R2484" s="2" t="str">
        <f>"Q"&amp;ROUNDUP(MONTH(SalesDataTable[[#This Row],[Order Date]])/3,0)</f>
        <v>Q4</v>
      </c>
      <c r="S2484" s="3">
        <f>MONTH(SalesDataTable[[#This Row],[Order Date]])</f>
        <v>11</v>
      </c>
      <c r="T2484" s="2" t="str">
        <f>TEXT(SalesDataTable[[#This Row],[Order Date]],"mmm")</f>
        <v>Nov</v>
      </c>
    </row>
    <row r="2485" spans="1:20" ht="15.75" x14ac:dyDescent="0.25">
      <c r="A2485" s="9" t="s">
        <v>276</v>
      </c>
      <c r="B2485" s="8">
        <v>46356</v>
      </c>
      <c r="C2485" s="7" t="s">
        <v>15</v>
      </c>
      <c r="D2485" s="7" t="s">
        <v>61</v>
      </c>
      <c r="E2485" s="7" t="s">
        <v>3</v>
      </c>
      <c r="F2485" s="7" t="s">
        <v>12</v>
      </c>
      <c r="G2485" s="7" t="s">
        <v>1</v>
      </c>
      <c r="H2485" s="7" t="s">
        <v>17</v>
      </c>
      <c r="I2485" s="3">
        <v>3</v>
      </c>
      <c r="J2485" s="5">
        <v>41.07</v>
      </c>
      <c r="K2485" s="6">
        <v>0.1</v>
      </c>
      <c r="L2485" s="5">
        <v>16.86</v>
      </c>
      <c r="M2485" s="5">
        <f>I2485*J2485*(1-K2485)</f>
        <v>110.88900000000001</v>
      </c>
      <c r="N2485" s="5">
        <f>I2485*L2485</f>
        <v>50.58</v>
      </c>
      <c r="O2485" s="5">
        <f>M2485-N2485</f>
        <v>60.309000000000012</v>
      </c>
      <c r="P2485" s="2">
        <f>IFERROR(O2485/M2485,0)</f>
        <v>0.54386819251684126</v>
      </c>
      <c r="Q2485" s="4">
        <f>YEAR(SalesDataTable[[#This Row],[Order Date]])</f>
        <v>2026</v>
      </c>
      <c r="R2485" s="2" t="str">
        <f>"Q"&amp;ROUNDUP(MONTH(SalesDataTable[[#This Row],[Order Date]])/3,0)</f>
        <v>Q4</v>
      </c>
      <c r="S2485" s="3">
        <f>MONTH(SalesDataTable[[#This Row],[Order Date]])</f>
        <v>11</v>
      </c>
      <c r="T2485" s="2" t="str">
        <f>TEXT(SalesDataTable[[#This Row],[Order Date]],"mmm")</f>
        <v>Nov</v>
      </c>
    </row>
    <row r="2486" spans="1:20" ht="15.75" x14ac:dyDescent="0.25">
      <c r="A2486" s="9" t="s">
        <v>275</v>
      </c>
      <c r="B2486" s="8">
        <v>46356</v>
      </c>
      <c r="C2486" s="7" t="s">
        <v>9</v>
      </c>
      <c r="D2486" s="7" t="s">
        <v>8</v>
      </c>
      <c r="E2486" s="7" t="s">
        <v>3</v>
      </c>
      <c r="F2486" s="7" t="s">
        <v>2</v>
      </c>
      <c r="G2486" s="7" t="s">
        <v>22</v>
      </c>
      <c r="H2486" s="7" t="s">
        <v>92</v>
      </c>
      <c r="I2486" s="3">
        <v>2</v>
      </c>
      <c r="J2486" s="5">
        <v>151.49</v>
      </c>
      <c r="K2486" s="6">
        <v>0.1</v>
      </c>
      <c r="L2486" s="5">
        <v>81.39</v>
      </c>
      <c r="M2486" s="5">
        <f>I2486*J2486*(1-K2486)</f>
        <v>272.68200000000002</v>
      </c>
      <c r="N2486" s="5">
        <f>I2486*L2486</f>
        <v>162.78</v>
      </c>
      <c r="O2486" s="5">
        <f>M2486-N2486</f>
        <v>109.90200000000002</v>
      </c>
      <c r="P2486" s="2">
        <f>IFERROR(O2486/M2486,0)</f>
        <v>0.40304090479019522</v>
      </c>
      <c r="Q2486" s="4">
        <f>YEAR(SalesDataTable[[#This Row],[Order Date]])</f>
        <v>2026</v>
      </c>
      <c r="R2486" s="2" t="str">
        <f>"Q"&amp;ROUNDUP(MONTH(SalesDataTable[[#This Row],[Order Date]])/3,0)</f>
        <v>Q4</v>
      </c>
      <c r="S2486" s="3">
        <f>MONTH(SalesDataTable[[#This Row],[Order Date]])</f>
        <v>11</v>
      </c>
      <c r="T2486" s="2" t="str">
        <f>TEXT(SalesDataTable[[#This Row],[Order Date]],"mmm")</f>
        <v>Nov</v>
      </c>
    </row>
    <row r="2487" spans="1:20" ht="15.75" x14ac:dyDescent="0.25">
      <c r="A2487" s="9" t="s">
        <v>274</v>
      </c>
      <c r="B2487" s="8">
        <v>46356</v>
      </c>
      <c r="C2487" s="7" t="s">
        <v>42</v>
      </c>
      <c r="D2487" s="7" t="s">
        <v>95</v>
      </c>
      <c r="E2487" s="7" t="s">
        <v>13</v>
      </c>
      <c r="F2487" s="7" t="s">
        <v>12</v>
      </c>
      <c r="G2487" s="7" t="s">
        <v>34</v>
      </c>
      <c r="H2487" s="7" t="s">
        <v>74</v>
      </c>
      <c r="I2487" s="3">
        <v>1</v>
      </c>
      <c r="J2487" s="5">
        <v>35.729999999999997</v>
      </c>
      <c r="K2487" s="6">
        <v>0.2</v>
      </c>
      <c r="L2487" s="5">
        <v>14.33</v>
      </c>
      <c r="M2487" s="5">
        <f>I2487*J2487*(1-K2487)</f>
        <v>28.584</v>
      </c>
      <c r="N2487" s="5">
        <f>I2487*L2487</f>
        <v>14.33</v>
      </c>
      <c r="O2487" s="5">
        <f>M2487-N2487</f>
        <v>14.254</v>
      </c>
      <c r="P2487" s="2">
        <f>IFERROR(O2487/M2487,0)</f>
        <v>0.49867058494262523</v>
      </c>
      <c r="Q2487" s="4">
        <f>YEAR(SalesDataTable[[#This Row],[Order Date]])</f>
        <v>2026</v>
      </c>
      <c r="R2487" s="2" t="str">
        <f>"Q"&amp;ROUNDUP(MONTH(SalesDataTable[[#This Row],[Order Date]])/3,0)</f>
        <v>Q4</v>
      </c>
      <c r="S2487" s="3">
        <f>MONTH(SalesDataTable[[#This Row],[Order Date]])</f>
        <v>11</v>
      </c>
      <c r="T2487" s="2" t="str">
        <f>TEXT(SalesDataTable[[#This Row],[Order Date]],"mmm")</f>
        <v>Nov</v>
      </c>
    </row>
    <row r="2488" spans="1:20" ht="15.75" x14ac:dyDescent="0.25">
      <c r="A2488" s="9" t="s">
        <v>273</v>
      </c>
      <c r="B2488" s="8">
        <v>46356</v>
      </c>
      <c r="C2488" s="7" t="s">
        <v>42</v>
      </c>
      <c r="D2488" s="7" t="s">
        <v>95</v>
      </c>
      <c r="E2488" s="7" t="s">
        <v>13</v>
      </c>
      <c r="F2488" s="7" t="s">
        <v>23</v>
      </c>
      <c r="G2488" s="7" t="s">
        <v>1</v>
      </c>
      <c r="H2488" s="7" t="s">
        <v>0</v>
      </c>
      <c r="I2488" s="3">
        <v>2</v>
      </c>
      <c r="J2488" s="5">
        <v>50.38</v>
      </c>
      <c r="K2488" s="6">
        <v>0.1</v>
      </c>
      <c r="L2488" s="5">
        <v>22.41</v>
      </c>
      <c r="M2488" s="5">
        <f>I2488*J2488*(1-K2488)</f>
        <v>90.684000000000012</v>
      </c>
      <c r="N2488" s="5">
        <f>I2488*L2488</f>
        <v>44.82</v>
      </c>
      <c r="O2488" s="5">
        <f>M2488-N2488</f>
        <v>45.864000000000011</v>
      </c>
      <c r="P2488" s="2">
        <f>IFERROR(O2488/M2488,0)</f>
        <v>0.50575625248114342</v>
      </c>
      <c r="Q2488" s="4">
        <f>YEAR(SalesDataTable[[#This Row],[Order Date]])</f>
        <v>2026</v>
      </c>
      <c r="R2488" s="2" t="str">
        <f>"Q"&amp;ROUNDUP(MONTH(SalesDataTable[[#This Row],[Order Date]])/3,0)</f>
        <v>Q4</v>
      </c>
      <c r="S2488" s="3">
        <f>MONTH(SalesDataTable[[#This Row],[Order Date]])</f>
        <v>11</v>
      </c>
      <c r="T2488" s="2" t="str">
        <f>TEXT(SalesDataTable[[#This Row],[Order Date]],"mmm")</f>
        <v>Nov</v>
      </c>
    </row>
    <row r="2489" spans="1:20" ht="15.75" x14ac:dyDescent="0.25">
      <c r="A2489" s="9" t="s">
        <v>272</v>
      </c>
      <c r="B2489" s="8">
        <v>46356</v>
      </c>
      <c r="C2489" s="7" t="s">
        <v>42</v>
      </c>
      <c r="D2489" s="7" t="s">
        <v>119</v>
      </c>
      <c r="E2489" s="7" t="s">
        <v>3</v>
      </c>
      <c r="F2489" s="7" t="s">
        <v>12</v>
      </c>
      <c r="G2489" s="7" t="s">
        <v>34</v>
      </c>
      <c r="H2489" s="7" t="s">
        <v>74</v>
      </c>
      <c r="I2489" s="3">
        <v>1</v>
      </c>
      <c r="J2489" s="5">
        <v>35.67</v>
      </c>
      <c r="K2489" s="6">
        <v>0.1</v>
      </c>
      <c r="L2489" s="5">
        <v>13.81</v>
      </c>
      <c r="M2489" s="5">
        <f>I2489*J2489*(1-K2489)</f>
        <v>32.103000000000002</v>
      </c>
      <c r="N2489" s="5">
        <f>I2489*L2489</f>
        <v>13.81</v>
      </c>
      <c r="O2489" s="5">
        <f>M2489-N2489</f>
        <v>18.292999999999999</v>
      </c>
      <c r="P2489" s="2">
        <f>IFERROR(O2489/M2489,0)</f>
        <v>0.5698221350029592</v>
      </c>
      <c r="Q2489" s="4">
        <f>YEAR(SalesDataTable[[#This Row],[Order Date]])</f>
        <v>2026</v>
      </c>
      <c r="R2489" s="2" t="str">
        <f>"Q"&amp;ROUNDUP(MONTH(SalesDataTable[[#This Row],[Order Date]])/3,0)</f>
        <v>Q4</v>
      </c>
      <c r="S2489" s="3">
        <f>MONTH(SalesDataTable[[#This Row],[Order Date]])</f>
        <v>11</v>
      </c>
      <c r="T2489" s="2" t="str">
        <f>TEXT(SalesDataTable[[#This Row],[Order Date]],"mmm")</f>
        <v>Nov</v>
      </c>
    </row>
    <row r="2490" spans="1:20" ht="15.75" x14ac:dyDescent="0.25">
      <c r="A2490" s="9" t="s">
        <v>271</v>
      </c>
      <c r="B2490" s="8">
        <v>46356</v>
      </c>
      <c r="C2490" s="7" t="s">
        <v>9</v>
      </c>
      <c r="D2490" s="7" t="s">
        <v>47</v>
      </c>
      <c r="E2490" s="7" t="s">
        <v>60</v>
      </c>
      <c r="F2490" s="7" t="s">
        <v>12</v>
      </c>
      <c r="G2490" s="7" t="s">
        <v>26</v>
      </c>
      <c r="H2490" s="7" t="s">
        <v>65</v>
      </c>
      <c r="I2490" s="3">
        <v>12</v>
      </c>
      <c r="J2490" s="5">
        <v>81.150000000000006</v>
      </c>
      <c r="K2490" s="6">
        <v>0.15</v>
      </c>
      <c r="L2490" s="5">
        <v>39.590000000000003</v>
      </c>
      <c r="M2490" s="5">
        <f>I2490*J2490*(1-K2490)</f>
        <v>827.73</v>
      </c>
      <c r="N2490" s="5">
        <f>I2490*L2490</f>
        <v>475.08000000000004</v>
      </c>
      <c r="O2490" s="5">
        <f>M2490-N2490</f>
        <v>352.65</v>
      </c>
      <c r="P2490" s="2">
        <f>IFERROR(O2490/M2490,0)</f>
        <v>0.42604472472907828</v>
      </c>
      <c r="Q2490" s="4">
        <f>YEAR(SalesDataTable[[#This Row],[Order Date]])</f>
        <v>2026</v>
      </c>
      <c r="R2490" s="2" t="str">
        <f>"Q"&amp;ROUNDUP(MONTH(SalesDataTable[[#This Row],[Order Date]])/3,0)</f>
        <v>Q4</v>
      </c>
      <c r="S2490" s="3">
        <f>MONTH(SalesDataTable[[#This Row],[Order Date]])</f>
        <v>11</v>
      </c>
      <c r="T2490" s="2" t="str">
        <f>TEXT(SalesDataTable[[#This Row],[Order Date]],"mmm")</f>
        <v>Nov</v>
      </c>
    </row>
    <row r="2491" spans="1:20" ht="15.75" x14ac:dyDescent="0.25">
      <c r="A2491" s="9" t="s">
        <v>270</v>
      </c>
      <c r="B2491" s="8">
        <v>46356</v>
      </c>
      <c r="C2491" s="7" t="s">
        <v>42</v>
      </c>
      <c r="D2491" s="7" t="s">
        <v>41</v>
      </c>
      <c r="E2491" s="7" t="s">
        <v>13</v>
      </c>
      <c r="F2491" s="7" t="s">
        <v>23</v>
      </c>
      <c r="G2491" s="7" t="s">
        <v>26</v>
      </c>
      <c r="H2491" s="7" t="s">
        <v>25</v>
      </c>
      <c r="I2491" s="3">
        <v>1</v>
      </c>
      <c r="J2491" s="5">
        <v>194.73</v>
      </c>
      <c r="K2491" s="6">
        <v>0</v>
      </c>
      <c r="L2491" s="5">
        <v>104.48</v>
      </c>
      <c r="M2491" s="5">
        <f>I2491*J2491*(1-K2491)</f>
        <v>194.73</v>
      </c>
      <c r="N2491" s="5">
        <f>I2491*L2491</f>
        <v>104.48</v>
      </c>
      <c r="O2491" s="5">
        <f>M2491-N2491</f>
        <v>90.249999999999986</v>
      </c>
      <c r="P2491" s="2">
        <f>IFERROR(O2491/M2491,0)</f>
        <v>0.46346222975401835</v>
      </c>
      <c r="Q2491" s="4">
        <f>YEAR(SalesDataTable[[#This Row],[Order Date]])</f>
        <v>2026</v>
      </c>
      <c r="R2491" s="2" t="str">
        <f>"Q"&amp;ROUNDUP(MONTH(SalesDataTable[[#This Row],[Order Date]])/3,0)</f>
        <v>Q4</v>
      </c>
      <c r="S2491" s="3">
        <f>MONTH(SalesDataTable[[#This Row],[Order Date]])</f>
        <v>11</v>
      </c>
      <c r="T2491" s="2" t="str">
        <f>TEXT(SalesDataTable[[#This Row],[Order Date]],"mmm")</f>
        <v>Nov</v>
      </c>
    </row>
    <row r="2492" spans="1:20" ht="15.75" x14ac:dyDescent="0.25">
      <c r="A2492" s="9" t="s">
        <v>269</v>
      </c>
      <c r="B2492" s="8">
        <v>46356</v>
      </c>
      <c r="C2492" s="7" t="s">
        <v>9</v>
      </c>
      <c r="D2492" s="7" t="s">
        <v>79</v>
      </c>
      <c r="E2492" s="7" t="s">
        <v>18</v>
      </c>
      <c r="F2492" s="7" t="s">
        <v>12</v>
      </c>
      <c r="G2492" s="7" t="s">
        <v>26</v>
      </c>
      <c r="H2492" s="7" t="s">
        <v>50</v>
      </c>
      <c r="I2492" s="3">
        <v>2</v>
      </c>
      <c r="J2492" s="5">
        <v>122.18</v>
      </c>
      <c r="K2492" s="6">
        <v>0.15</v>
      </c>
      <c r="L2492" s="5">
        <v>61.3</v>
      </c>
      <c r="M2492" s="5">
        <f>I2492*J2492*(1-K2492)</f>
        <v>207.70600000000002</v>
      </c>
      <c r="N2492" s="5">
        <f>I2492*L2492</f>
        <v>122.6</v>
      </c>
      <c r="O2492" s="5">
        <f>M2492-N2492</f>
        <v>85.106000000000023</v>
      </c>
      <c r="P2492" s="2">
        <f>IFERROR(O2492/M2492,0)</f>
        <v>0.40974261696821479</v>
      </c>
      <c r="Q2492" s="4">
        <f>YEAR(SalesDataTable[[#This Row],[Order Date]])</f>
        <v>2026</v>
      </c>
      <c r="R2492" s="2" t="str">
        <f>"Q"&amp;ROUNDUP(MONTH(SalesDataTable[[#This Row],[Order Date]])/3,0)</f>
        <v>Q4</v>
      </c>
      <c r="S2492" s="3">
        <f>MONTH(SalesDataTable[[#This Row],[Order Date]])</f>
        <v>11</v>
      </c>
      <c r="T2492" s="2" t="str">
        <f>TEXT(SalesDataTable[[#This Row],[Order Date]],"mmm")</f>
        <v>Nov</v>
      </c>
    </row>
    <row r="2493" spans="1:20" ht="15.75" x14ac:dyDescent="0.25">
      <c r="A2493" s="9" t="s">
        <v>268</v>
      </c>
      <c r="B2493" s="8">
        <v>46356</v>
      </c>
      <c r="C2493" s="7" t="s">
        <v>15</v>
      </c>
      <c r="D2493" s="7" t="s">
        <v>19</v>
      </c>
      <c r="E2493" s="7" t="s">
        <v>3</v>
      </c>
      <c r="F2493" s="7" t="s">
        <v>23</v>
      </c>
      <c r="G2493" s="7" t="s">
        <v>26</v>
      </c>
      <c r="H2493" s="7" t="s">
        <v>65</v>
      </c>
      <c r="I2493" s="3">
        <v>1</v>
      </c>
      <c r="J2493" s="5">
        <v>83.14</v>
      </c>
      <c r="K2493" s="6">
        <v>0</v>
      </c>
      <c r="L2493" s="5">
        <v>39.369999999999997</v>
      </c>
      <c r="M2493" s="5">
        <f>I2493*J2493*(1-K2493)</f>
        <v>83.14</v>
      </c>
      <c r="N2493" s="5">
        <f>I2493*L2493</f>
        <v>39.369999999999997</v>
      </c>
      <c r="O2493" s="5">
        <f>M2493-N2493</f>
        <v>43.77</v>
      </c>
      <c r="P2493" s="2">
        <f>IFERROR(O2493/M2493,0)</f>
        <v>0.52646139042578788</v>
      </c>
      <c r="Q2493" s="4">
        <f>YEAR(SalesDataTable[[#This Row],[Order Date]])</f>
        <v>2026</v>
      </c>
      <c r="R2493" s="2" t="str">
        <f>"Q"&amp;ROUNDUP(MONTH(SalesDataTable[[#This Row],[Order Date]])/3,0)</f>
        <v>Q4</v>
      </c>
      <c r="S2493" s="3">
        <f>MONTH(SalesDataTable[[#This Row],[Order Date]])</f>
        <v>11</v>
      </c>
      <c r="T2493" s="2" t="str">
        <f>TEXT(SalesDataTable[[#This Row],[Order Date]],"mmm")</f>
        <v>Nov</v>
      </c>
    </row>
    <row r="2494" spans="1:20" ht="15.75" x14ac:dyDescent="0.25">
      <c r="A2494" s="9" t="s">
        <v>267</v>
      </c>
      <c r="B2494" s="8">
        <v>46356</v>
      </c>
      <c r="C2494" s="7" t="s">
        <v>5</v>
      </c>
      <c r="D2494" s="7" t="s">
        <v>69</v>
      </c>
      <c r="E2494" s="7" t="s">
        <v>3</v>
      </c>
      <c r="F2494" s="7" t="s">
        <v>23</v>
      </c>
      <c r="G2494" s="7" t="s">
        <v>1</v>
      </c>
      <c r="H2494" s="7" t="s">
        <v>11</v>
      </c>
      <c r="I2494" s="3">
        <v>1</v>
      </c>
      <c r="J2494" s="5">
        <v>80.97</v>
      </c>
      <c r="K2494" s="6">
        <v>0</v>
      </c>
      <c r="L2494" s="5">
        <v>43.64</v>
      </c>
      <c r="M2494" s="5">
        <f>I2494*J2494*(1-K2494)</f>
        <v>80.97</v>
      </c>
      <c r="N2494" s="5">
        <f>I2494*L2494</f>
        <v>43.64</v>
      </c>
      <c r="O2494" s="5">
        <f>M2494-N2494</f>
        <v>37.33</v>
      </c>
      <c r="P2494" s="2">
        <f>IFERROR(O2494/M2494,0)</f>
        <v>0.4610349512164999</v>
      </c>
      <c r="Q2494" s="4">
        <f>YEAR(SalesDataTable[[#This Row],[Order Date]])</f>
        <v>2026</v>
      </c>
      <c r="R2494" s="2" t="str">
        <f>"Q"&amp;ROUNDUP(MONTH(SalesDataTable[[#This Row],[Order Date]])/3,0)</f>
        <v>Q4</v>
      </c>
      <c r="S2494" s="3">
        <f>MONTH(SalesDataTable[[#This Row],[Order Date]])</f>
        <v>11</v>
      </c>
      <c r="T2494" s="2" t="str">
        <f>TEXT(SalesDataTable[[#This Row],[Order Date]],"mmm")</f>
        <v>Nov</v>
      </c>
    </row>
    <row r="2495" spans="1:20" ht="15.75" x14ac:dyDescent="0.25">
      <c r="A2495" s="9" t="s">
        <v>266</v>
      </c>
      <c r="B2495" s="8">
        <v>46356</v>
      </c>
      <c r="C2495" s="7" t="s">
        <v>42</v>
      </c>
      <c r="D2495" s="7" t="s">
        <v>119</v>
      </c>
      <c r="E2495" s="7" t="s">
        <v>3</v>
      </c>
      <c r="F2495" s="7" t="s">
        <v>2</v>
      </c>
      <c r="G2495" s="7" t="s">
        <v>22</v>
      </c>
      <c r="H2495" s="7" t="s">
        <v>21</v>
      </c>
      <c r="I2495" s="3">
        <v>1</v>
      </c>
      <c r="J2495" s="5">
        <v>73.03</v>
      </c>
      <c r="K2495" s="6">
        <v>0</v>
      </c>
      <c r="L2495" s="5">
        <v>32.71</v>
      </c>
      <c r="M2495" s="5">
        <f>I2495*J2495*(1-K2495)</f>
        <v>73.03</v>
      </c>
      <c r="N2495" s="5">
        <f>I2495*L2495</f>
        <v>32.71</v>
      </c>
      <c r="O2495" s="5">
        <f>M2495-N2495</f>
        <v>40.32</v>
      </c>
      <c r="P2495" s="2">
        <f>IFERROR(O2495/M2495,0)</f>
        <v>0.55210187594139393</v>
      </c>
      <c r="Q2495" s="4">
        <f>YEAR(SalesDataTable[[#This Row],[Order Date]])</f>
        <v>2026</v>
      </c>
      <c r="R2495" s="2" t="str">
        <f>"Q"&amp;ROUNDUP(MONTH(SalesDataTable[[#This Row],[Order Date]])/3,0)</f>
        <v>Q4</v>
      </c>
      <c r="S2495" s="3">
        <f>MONTH(SalesDataTable[[#This Row],[Order Date]])</f>
        <v>11</v>
      </c>
      <c r="T2495" s="2" t="str">
        <f>TEXT(SalesDataTable[[#This Row],[Order Date]],"mmm")</f>
        <v>Nov</v>
      </c>
    </row>
    <row r="2496" spans="1:20" ht="15.75" x14ac:dyDescent="0.25">
      <c r="A2496" s="9" t="s">
        <v>265</v>
      </c>
      <c r="B2496" s="8">
        <v>46356</v>
      </c>
      <c r="C2496" s="7" t="s">
        <v>5</v>
      </c>
      <c r="D2496" s="7" t="s">
        <v>114</v>
      </c>
      <c r="E2496" s="7" t="s">
        <v>3</v>
      </c>
      <c r="F2496" s="7" t="s">
        <v>23</v>
      </c>
      <c r="G2496" s="7" t="s">
        <v>29</v>
      </c>
      <c r="H2496" s="7" t="s">
        <v>39</v>
      </c>
      <c r="I2496" s="3">
        <v>1</v>
      </c>
      <c r="J2496" s="5">
        <v>46.81</v>
      </c>
      <c r="K2496" s="6">
        <v>0.05</v>
      </c>
      <c r="L2496" s="5">
        <v>17.87</v>
      </c>
      <c r="M2496" s="5">
        <f>I2496*J2496*(1-K2496)</f>
        <v>44.469500000000004</v>
      </c>
      <c r="N2496" s="5">
        <f>I2496*L2496</f>
        <v>17.87</v>
      </c>
      <c r="O2496" s="5">
        <f>M2496-N2496</f>
        <v>26.599500000000003</v>
      </c>
      <c r="P2496" s="2">
        <f>IFERROR(O2496/M2496,0)</f>
        <v>0.59815154206815913</v>
      </c>
      <c r="Q2496" s="4">
        <f>YEAR(SalesDataTable[[#This Row],[Order Date]])</f>
        <v>2026</v>
      </c>
      <c r="R2496" s="2" t="str">
        <f>"Q"&amp;ROUNDUP(MONTH(SalesDataTable[[#This Row],[Order Date]])/3,0)</f>
        <v>Q4</v>
      </c>
      <c r="S2496" s="3">
        <f>MONTH(SalesDataTable[[#This Row],[Order Date]])</f>
        <v>11</v>
      </c>
      <c r="T2496" s="2" t="str">
        <f>TEXT(SalesDataTable[[#This Row],[Order Date]],"mmm")</f>
        <v>Nov</v>
      </c>
    </row>
    <row r="2497" spans="1:20" ht="15.75" x14ac:dyDescent="0.25">
      <c r="A2497" s="9" t="s">
        <v>264</v>
      </c>
      <c r="B2497" s="8">
        <v>46356</v>
      </c>
      <c r="C2497" s="7" t="s">
        <v>15</v>
      </c>
      <c r="D2497" s="7" t="s">
        <v>14</v>
      </c>
      <c r="E2497" s="7" t="s">
        <v>18</v>
      </c>
      <c r="F2497" s="7" t="s">
        <v>2</v>
      </c>
      <c r="G2497" s="7" t="s">
        <v>22</v>
      </c>
      <c r="H2497" s="7" t="s">
        <v>92</v>
      </c>
      <c r="I2497" s="3">
        <v>2</v>
      </c>
      <c r="J2497" s="5">
        <v>153.51</v>
      </c>
      <c r="K2497" s="6">
        <v>0.15</v>
      </c>
      <c r="L2497" s="5">
        <v>81.290000000000006</v>
      </c>
      <c r="M2497" s="5">
        <f>I2497*J2497*(1-K2497)</f>
        <v>260.96699999999998</v>
      </c>
      <c r="N2497" s="5">
        <f>I2497*L2497</f>
        <v>162.58000000000001</v>
      </c>
      <c r="O2497" s="5">
        <f>M2497-N2497</f>
        <v>98.386999999999972</v>
      </c>
      <c r="P2497" s="2">
        <f>IFERROR(O2497/M2497,0)</f>
        <v>0.3770093536730697</v>
      </c>
      <c r="Q2497" s="4">
        <f>YEAR(SalesDataTable[[#This Row],[Order Date]])</f>
        <v>2026</v>
      </c>
      <c r="R2497" s="2" t="str">
        <f>"Q"&amp;ROUNDUP(MONTH(SalesDataTable[[#This Row],[Order Date]])/3,0)</f>
        <v>Q4</v>
      </c>
      <c r="S2497" s="3">
        <f>MONTH(SalesDataTable[[#This Row],[Order Date]])</f>
        <v>11</v>
      </c>
      <c r="T2497" s="2" t="str">
        <f>TEXT(SalesDataTable[[#This Row],[Order Date]],"mmm")</f>
        <v>Nov</v>
      </c>
    </row>
    <row r="2498" spans="1:20" ht="15.75" x14ac:dyDescent="0.25">
      <c r="A2498" s="9" t="s">
        <v>263</v>
      </c>
      <c r="B2498" s="8">
        <v>46356</v>
      </c>
      <c r="C2498" s="7" t="s">
        <v>5</v>
      </c>
      <c r="D2498" s="7" t="s">
        <v>69</v>
      </c>
      <c r="E2498" s="7" t="s">
        <v>18</v>
      </c>
      <c r="F2498" s="7" t="s">
        <v>2</v>
      </c>
      <c r="G2498" s="7" t="s">
        <v>26</v>
      </c>
      <c r="H2498" s="7" t="s">
        <v>25</v>
      </c>
      <c r="I2498" s="3">
        <v>2</v>
      </c>
      <c r="J2498" s="5">
        <v>197.5</v>
      </c>
      <c r="K2498" s="6">
        <v>0</v>
      </c>
      <c r="L2498" s="5">
        <v>104.47</v>
      </c>
      <c r="M2498" s="5">
        <f>I2498*J2498*(1-K2498)</f>
        <v>395</v>
      </c>
      <c r="N2498" s="5">
        <f>I2498*L2498</f>
        <v>208.94</v>
      </c>
      <c r="O2498" s="5">
        <f>M2498-N2498</f>
        <v>186.06</v>
      </c>
      <c r="P2498" s="2">
        <f>IFERROR(O2498/M2498,0)</f>
        <v>0.4710379746835443</v>
      </c>
      <c r="Q2498" s="4">
        <f>YEAR(SalesDataTable[[#This Row],[Order Date]])</f>
        <v>2026</v>
      </c>
      <c r="R2498" s="2" t="str">
        <f>"Q"&amp;ROUNDUP(MONTH(SalesDataTable[[#This Row],[Order Date]])/3,0)</f>
        <v>Q4</v>
      </c>
      <c r="S2498" s="3">
        <f>MONTH(SalesDataTable[[#This Row],[Order Date]])</f>
        <v>11</v>
      </c>
      <c r="T2498" s="2" t="str">
        <f>TEXT(SalesDataTable[[#This Row],[Order Date]],"mmm")</f>
        <v>Nov</v>
      </c>
    </row>
    <row r="2499" spans="1:20" ht="15.75" x14ac:dyDescent="0.25">
      <c r="A2499" s="9" t="s">
        <v>262</v>
      </c>
      <c r="B2499" s="8">
        <v>46357</v>
      </c>
      <c r="C2499" s="7" t="s">
        <v>15</v>
      </c>
      <c r="D2499" s="7" t="s">
        <v>61</v>
      </c>
      <c r="E2499" s="7" t="s">
        <v>60</v>
      </c>
      <c r="F2499" s="7" t="s">
        <v>12</v>
      </c>
      <c r="G2499" s="7" t="s">
        <v>22</v>
      </c>
      <c r="H2499" s="7" t="s">
        <v>37</v>
      </c>
      <c r="I2499" s="3">
        <v>8</v>
      </c>
      <c r="J2499" s="5">
        <v>146.55000000000001</v>
      </c>
      <c r="K2499" s="6">
        <v>0.1</v>
      </c>
      <c r="L2499" s="5">
        <v>78.03</v>
      </c>
      <c r="M2499" s="5">
        <f>I2499*J2499*(1-K2499)</f>
        <v>1055.1600000000001</v>
      </c>
      <c r="N2499" s="5">
        <f>I2499*L2499</f>
        <v>624.24</v>
      </c>
      <c r="O2499" s="5">
        <f>M2499-N2499</f>
        <v>430.92000000000007</v>
      </c>
      <c r="P2499" s="2">
        <f>IFERROR(O2499/M2499,0)</f>
        <v>0.40839303991811671</v>
      </c>
      <c r="Q2499" s="4">
        <f>YEAR(SalesDataTable[[#This Row],[Order Date]])</f>
        <v>2026</v>
      </c>
      <c r="R2499" s="2" t="str">
        <f>"Q"&amp;ROUNDUP(MONTH(SalesDataTable[[#This Row],[Order Date]])/3,0)</f>
        <v>Q4</v>
      </c>
      <c r="S2499" s="3">
        <f>MONTH(SalesDataTable[[#This Row],[Order Date]])</f>
        <v>12</v>
      </c>
      <c r="T2499" s="2" t="str">
        <f>TEXT(SalesDataTable[[#This Row],[Order Date]],"mmm")</f>
        <v>Dec</v>
      </c>
    </row>
    <row r="2500" spans="1:20" ht="15.75" x14ac:dyDescent="0.25">
      <c r="A2500" s="9" t="s">
        <v>261</v>
      </c>
      <c r="B2500" s="8">
        <v>46357</v>
      </c>
      <c r="C2500" s="7" t="s">
        <v>15</v>
      </c>
      <c r="D2500" s="7" t="s">
        <v>19</v>
      </c>
      <c r="E2500" s="7" t="s">
        <v>3</v>
      </c>
      <c r="F2500" s="7" t="s">
        <v>12</v>
      </c>
      <c r="G2500" s="7" t="s">
        <v>1</v>
      </c>
      <c r="H2500" s="7" t="s">
        <v>0</v>
      </c>
      <c r="I2500" s="3">
        <v>2</v>
      </c>
      <c r="J2500" s="5">
        <v>51.83</v>
      </c>
      <c r="K2500" s="6">
        <v>0.15</v>
      </c>
      <c r="L2500" s="5">
        <v>22.02</v>
      </c>
      <c r="M2500" s="5">
        <f>I2500*J2500*(1-K2500)</f>
        <v>88.11099999999999</v>
      </c>
      <c r="N2500" s="5">
        <f>I2500*L2500</f>
        <v>44.04</v>
      </c>
      <c r="O2500" s="5">
        <f>M2500-N2500</f>
        <v>44.070999999999991</v>
      </c>
      <c r="P2500" s="2">
        <f>IFERROR(O2500/M2500,0)</f>
        <v>0.50017591447151888</v>
      </c>
      <c r="Q2500" s="4">
        <f>YEAR(SalesDataTable[[#This Row],[Order Date]])</f>
        <v>2026</v>
      </c>
      <c r="R2500" s="2" t="str">
        <f>"Q"&amp;ROUNDUP(MONTH(SalesDataTable[[#This Row],[Order Date]])/3,0)</f>
        <v>Q4</v>
      </c>
      <c r="S2500" s="3">
        <f>MONTH(SalesDataTable[[#This Row],[Order Date]])</f>
        <v>12</v>
      </c>
      <c r="T2500" s="2" t="str">
        <f>TEXT(SalesDataTable[[#This Row],[Order Date]],"mmm")</f>
        <v>Dec</v>
      </c>
    </row>
    <row r="2501" spans="1:20" ht="15.75" x14ac:dyDescent="0.25">
      <c r="A2501" s="9" t="s">
        <v>260</v>
      </c>
      <c r="B2501" s="8">
        <v>46357</v>
      </c>
      <c r="C2501" s="7" t="s">
        <v>9</v>
      </c>
      <c r="D2501" s="7" t="s">
        <v>8</v>
      </c>
      <c r="E2501" s="7" t="s">
        <v>3</v>
      </c>
      <c r="F2501" s="7" t="s">
        <v>2</v>
      </c>
      <c r="G2501" s="7" t="s">
        <v>22</v>
      </c>
      <c r="H2501" s="7" t="s">
        <v>37</v>
      </c>
      <c r="I2501" s="3">
        <v>1</v>
      </c>
      <c r="J2501" s="5">
        <v>140.34</v>
      </c>
      <c r="K2501" s="6">
        <v>0.15</v>
      </c>
      <c r="L2501" s="5">
        <v>79.92</v>
      </c>
      <c r="M2501" s="5">
        <f>I2501*J2501*(1-K2501)</f>
        <v>119.289</v>
      </c>
      <c r="N2501" s="5">
        <f>I2501*L2501</f>
        <v>79.92</v>
      </c>
      <c r="O2501" s="5">
        <f>M2501-N2501</f>
        <v>39.369</v>
      </c>
      <c r="P2501" s="2">
        <f>IFERROR(O2501/M2501,0)</f>
        <v>0.33003043029952467</v>
      </c>
      <c r="Q2501" s="4">
        <f>YEAR(SalesDataTable[[#This Row],[Order Date]])</f>
        <v>2026</v>
      </c>
      <c r="R2501" s="2" t="str">
        <f>"Q"&amp;ROUNDUP(MONTH(SalesDataTable[[#This Row],[Order Date]])/3,0)</f>
        <v>Q4</v>
      </c>
      <c r="S2501" s="3">
        <f>MONTH(SalesDataTable[[#This Row],[Order Date]])</f>
        <v>12</v>
      </c>
      <c r="T2501" s="2" t="str">
        <f>TEXT(SalesDataTable[[#This Row],[Order Date]],"mmm")</f>
        <v>Dec</v>
      </c>
    </row>
    <row r="2502" spans="1:20" ht="15.75" x14ac:dyDescent="0.25">
      <c r="A2502" s="9" t="s">
        <v>259</v>
      </c>
      <c r="B2502" s="8">
        <v>46357</v>
      </c>
      <c r="C2502" s="7" t="s">
        <v>42</v>
      </c>
      <c r="D2502" s="7" t="s">
        <v>95</v>
      </c>
      <c r="E2502" s="7" t="s">
        <v>3</v>
      </c>
      <c r="F2502" s="7" t="s">
        <v>2</v>
      </c>
      <c r="G2502" s="7" t="s">
        <v>22</v>
      </c>
      <c r="H2502" s="7" t="s">
        <v>92</v>
      </c>
      <c r="I2502" s="3">
        <v>1</v>
      </c>
      <c r="J2502" s="5">
        <v>156.44999999999999</v>
      </c>
      <c r="K2502" s="6">
        <v>0</v>
      </c>
      <c r="L2502" s="5">
        <v>80.56</v>
      </c>
      <c r="M2502" s="5">
        <f>I2502*J2502*(1-K2502)</f>
        <v>156.44999999999999</v>
      </c>
      <c r="N2502" s="5">
        <f>I2502*L2502</f>
        <v>80.56</v>
      </c>
      <c r="O2502" s="5">
        <f>M2502-N2502</f>
        <v>75.889999999999986</v>
      </c>
      <c r="P2502" s="2">
        <f>IFERROR(O2502/M2502,0)</f>
        <v>0.48507510386705011</v>
      </c>
      <c r="Q2502" s="4">
        <f>YEAR(SalesDataTable[[#This Row],[Order Date]])</f>
        <v>2026</v>
      </c>
      <c r="R2502" s="2" t="str">
        <f>"Q"&amp;ROUNDUP(MONTH(SalesDataTable[[#This Row],[Order Date]])/3,0)</f>
        <v>Q4</v>
      </c>
      <c r="S2502" s="3">
        <f>MONTH(SalesDataTable[[#This Row],[Order Date]])</f>
        <v>12</v>
      </c>
      <c r="T2502" s="2" t="str">
        <f>TEXT(SalesDataTable[[#This Row],[Order Date]],"mmm")</f>
        <v>Dec</v>
      </c>
    </row>
    <row r="2503" spans="1:20" ht="15.75" x14ac:dyDescent="0.25">
      <c r="A2503" s="9" t="s">
        <v>258</v>
      </c>
      <c r="B2503" s="8">
        <v>46357</v>
      </c>
      <c r="C2503" s="7" t="s">
        <v>5</v>
      </c>
      <c r="D2503" s="7" t="s">
        <v>76</v>
      </c>
      <c r="E2503" s="7" t="s">
        <v>18</v>
      </c>
      <c r="F2503" s="7" t="s">
        <v>23</v>
      </c>
      <c r="G2503" s="7" t="s">
        <v>34</v>
      </c>
      <c r="H2503" s="7" t="s">
        <v>83</v>
      </c>
      <c r="I2503" s="3">
        <v>1</v>
      </c>
      <c r="J2503" s="5">
        <v>41.33</v>
      </c>
      <c r="K2503" s="6">
        <v>0</v>
      </c>
      <c r="L2503" s="5">
        <v>15.03</v>
      </c>
      <c r="M2503" s="5">
        <f>I2503*J2503*(1-K2503)</f>
        <v>41.33</v>
      </c>
      <c r="N2503" s="5">
        <f>I2503*L2503</f>
        <v>15.03</v>
      </c>
      <c r="O2503" s="5">
        <f>M2503-N2503</f>
        <v>26.299999999999997</v>
      </c>
      <c r="P2503" s="2">
        <f>IFERROR(O2503/M2503,0)</f>
        <v>0.6363416404548754</v>
      </c>
      <c r="Q2503" s="4">
        <f>YEAR(SalesDataTable[[#This Row],[Order Date]])</f>
        <v>2026</v>
      </c>
      <c r="R2503" s="2" t="str">
        <f>"Q"&amp;ROUNDUP(MONTH(SalesDataTable[[#This Row],[Order Date]])/3,0)</f>
        <v>Q4</v>
      </c>
      <c r="S2503" s="3">
        <f>MONTH(SalesDataTable[[#This Row],[Order Date]])</f>
        <v>12</v>
      </c>
      <c r="T2503" s="2" t="str">
        <f>TEXT(SalesDataTable[[#This Row],[Order Date]],"mmm")</f>
        <v>Dec</v>
      </c>
    </row>
    <row r="2504" spans="1:20" ht="15.75" x14ac:dyDescent="0.25">
      <c r="A2504" s="9" t="s">
        <v>257</v>
      </c>
      <c r="B2504" s="8">
        <v>46357</v>
      </c>
      <c r="C2504" s="7" t="s">
        <v>9</v>
      </c>
      <c r="D2504" s="7" t="s">
        <v>45</v>
      </c>
      <c r="E2504" s="7" t="s">
        <v>13</v>
      </c>
      <c r="F2504" s="7" t="s">
        <v>2</v>
      </c>
      <c r="G2504" s="7" t="s">
        <v>1</v>
      </c>
      <c r="H2504" s="7" t="s">
        <v>17</v>
      </c>
      <c r="I2504" s="3">
        <v>1</v>
      </c>
      <c r="J2504" s="5">
        <v>39.479999999999997</v>
      </c>
      <c r="K2504" s="6">
        <v>0.05</v>
      </c>
      <c r="L2504" s="5">
        <v>16.78</v>
      </c>
      <c r="M2504" s="5">
        <f>I2504*J2504*(1-K2504)</f>
        <v>37.505999999999993</v>
      </c>
      <c r="N2504" s="5">
        <f>I2504*L2504</f>
        <v>16.78</v>
      </c>
      <c r="O2504" s="5">
        <f>M2504-N2504</f>
        <v>20.725999999999992</v>
      </c>
      <c r="P2504" s="2">
        <f>IFERROR(O2504/M2504,0)</f>
        <v>0.55260491654668575</v>
      </c>
      <c r="Q2504" s="4">
        <f>YEAR(SalesDataTable[[#This Row],[Order Date]])</f>
        <v>2026</v>
      </c>
      <c r="R2504" s="2" t="str">
        <f>"Q"&amp;ROUNDUP(MONTH(SalesDataTable[[#This Row],[Order Date]])/3,0)</f>
        <v>Q4</v>
      </c>
      <c r="S2504" s="3">
        <f>MONTH(SalesDataTable[[#This Row],[Order Date]])</f>
        <v>12</v>
      </c>
      <c r="T2504" s="2" t="str">
        <f>TEXT(SalesDataTable[[#This Row],[Order Date]],"mmm")</f>
        <v>Dec</v>
      </c>
    </row>
    <row r="2505" spans="1:20" ht="15.75" x14ac:dyDescent="0.25">
      <c r="A2505" s="9" t="s">
        <v>256</v>
      </c>
      <c r="B2505" s="8">
        <v>46358</v>
      </c>
      <c r="C2505" s="7" t="s">
        <v>5</v>
      </c>
      <c r="D2505" s="7" t="s">
        <v>114</v>
      </c>
      <c r="E2505" s="7" t="s">
        <v>3</v>
      </c>
      <c r="F2505" s="7" t="s">
        <v>12</v>
      </c>
      <c r="G2505" s="7" t="s">
        <v>22</v>
      </c>
      <c r="H2505" s="7" t="s">
        <v>21</v>
      </c>
      <c r="I2505" s="3">
        <v>1</v>
      </c>
      <c r="J2505" s="5">
        <v>73.010000000000005</v>
      </c>
      <c r="K2505" s="6">
        <v>0.1</v>
      </c>
      <c r="L2505" s="5">
        <v>31.51</v>
      </c>
      <c r="M2505" s="5">
        <f>I2505*J2505*(1-K2505)</f>
        <v>65.709000000000003</v>
      </c>
      <c r="N2505" s="5">
        <f>I2505*L2505</f>
        <v>31.51</v>
      </c>
      <c r="O2505" s="5">
        <f>M2505-N2505</f>
        <v>34.198999999999998</v>
      </c>
      <c r="P2505" s="2">
        <f>IFERROR(O2505/M2505,0)</f>
        <v>0.52046142841924237</v>
      </c>
      <c r="Q2505" s="4">
        <f>YEAR(SalesDataTable[[#This Row],[Order Date]])</f>
        <v>2026</v>
      </c>
      <c r="R2505" s="2" t="str">
        <f>"Q"&amp;ROUNDUP(MONTH(SalesDataTable[[#This Row],[Order Date]])/3,0)</f>
        <v>Q4</v>
      </c>
      <c r="S2505" s="3">
        <f>MONTH(SalesDataTable[[#This Row],[Order Date]])</f>
        <v>12</v>
      </c>
      <c r="T2505" s="2" t="str">
        <f>TEXT(SalesDataTable[[#This Row],[Order Date]],"mmm")</f>
        <v>Dec</v>
      </c>
    </row>
    <row r="2506" spans="1:20" ht="15.75" x14ac:dyDescent="0.25">
      <c r="A2506" s="9" t="s">
        <v>255</v>
      </c>
      <c r="B2506" s="8">
        <v>46358</v>
      </c>
      <c r="C2506" s="7" t="s">
        <v>42</v>
      </c>
      <c r="D2506" s="7" t="s">
        <v>41</v>
      </c>
      <c r="E2506" s="7" t="s">
        <v>3</v>
      </c>
      <c r="F2506" s="7" t="s">
        <v>12</v>
      </c>
      <c r="G2506" s="7" t="s">
        <v>34</v>
      </c>
      <c r="H2506" s="7" t="s">
        <v>83</v>
      </c>
      <c r="I2506" s="3">
        <v>2</v>
      </c>
      <c r="J2506" s="5">
        <v>40.86</v>
      </c>
      <c r="K2506" s="6">
        <v>0.05</v>
      </c>
      <c r="L2506" s="5">
        <v>15.06</v>
      </c>
      <c r="M2506" s="5">
        <f>I2506*J2506*(1-K2506)</f>
        <v>77.634</v>
      </c>
      <c r="N2506" s="5">
        <f>I2506*L2506</f>
        <v>30.12</v>
      </c>
      <c r="O2506" s="5">
        <f>M2506-N2506</f>
        <v>47.513999999999996</v>
      </c>
      <c r="P2506" s="2">
        <f>IFERROR(O2506/M2506,0)</f>
        <v>0.6120256588608084</v>
      </c>
      <c r="Q2506" s="4">
        <f>YEAR(SalesDataTable[[#This Row],[Order Date]])</f>
        <v>2026</v>
      </c>
      <c r="R2506" s="2" t="str">
        <f>"Q"&amp;ROUNDUP(MONTH(SalesDataTable[[#This Row],[Order Date]])/3,0)</f>
        <v>Q4</v>
      </c>
      <c r="S2506" s="3">
        <f>MONTH(SalesDataTable[[#This Row],[Order Date]])</f>
        <v>12</v>
      </c>
      <c r="T2506" s="2" t="str">
        <f>TEXT(SalesDataTable[[#This Row],[Order Date]],"mmm")</f>
        <v>Dec</v>
      </c>
    </row>
    <row r="2507" spans="1:20" ht="15.75" x14ac:dyDescent="0.25">
      <c r="A2507" s="9" t="s">
        <v>254</v>
      </c>
      <c r="B2507" s="8">
        <v>46358</v>
      </c>
      <c r="C2507" s="7" t="s">
        <v>5</v>
      </c>
      <c r="D2507" s="7" t="s">
        <v>69</v>
      </c>
      <c r="E2507" s="7" t="s">
        <v>18</v>
      </c>
      <c r="F2507" s="7" t="s">
        <v>23</v>
      </c>
      <c r="G2507" s="7" t="s">
        <v>26</v>
      </c>
      <c r="H2507" s="7" t="s">
        <v>25</v>
      </c>
      <c r="I2507" s="3">
        <v>6</v>
      </c>
      <c r="J2507" s="5">
        <v>194.79</v>
      </c>
      <c r="K2507" s="6">
        <v>0</v>
      </c>
      <c r="L2507" s="5">
        <v>105.73</v>
      </c>
      <c r="M2507" s="5">
        <f>I2507*J2507*(1-K2507)</f>
        <v>1168.74</v>
      </c>
      <c r="N2507" s="5">
        <f>I2507*L2507</f>
        <v>634.38</v>
      </c>
      <c r="O2507" s="5">
        <f>M2507-N2507</f>
        <v>534.36</v>
      </c>
      <c r="P2507" s="2">
        <f>IFERROR(O2507/M2507,0)</f>
        <v>0.45721032907233433</v>
      </c>
      <c r="Q2507" s="4">
        <f>YEAR(SalesDataTable[[#This Row],[Order Date]])</f>
        <v>2026</v>
      </c>
      <c r="R2507" s="2" t="str">
        <f>"Q"&amp;ROUNDUP(MONTH(SalesDataTable[[#This Row],[Order Date]])/3,0)</f>
        <v>Q4</v>
      </c>
      <c r="S2507" s="3">
        <f>MONTH(SalesDataTable[[#This Row],[Order Date]])</f>
        <v>12</v>
      </c>
      <c r="T2507" s="2" t="str">
        <f>TEXT(SalesDataTable[[#This Row],[Order Date]],"mmm")</f>
        <v>Dec</v>
      </c>
    </row>
    <row r="2508" spans="1:20" ht="15.75" x14ac:dyDescent="0.25">
      <c r="A2508" s="9" t="s">
        <v>253</v>
      </c>
      <c r="B2508" s="8">
        <v>46358</v>
      </c>
      <c r="C2508" s="7" t="s">
        <v>15</v>
      </c>
      <c r="D2508" s="7" t="s">
        <v>19</v>
      </c>
      <c r="E2508" s="7" t="s">
        <v>3</v>
      </c>
      <c r="F2508" s="7" t="s">
        <v>2</v>
      </c>
      <c r="G2508" s="7" t="s">
        <v>26</v>
      </c>
      <c r="H2508" s="7" t="s">
        <v>65</v>
      </c>
      <c r="I2508" s="3">
        <v>4</v>
      </c>
      <c r="J2508" s="5">
        <v>80.98</v>
      </c>
      <c r="K2508" s="6">
        <v>0.2</v>
      </c>
      <c r="L2508" s="5">
        <v>38.6</v>
      </c>
      <c r="M2508" s="5">
        <f>I2508*J2508*(1-K2508)</f>
        <v>259.13600000000002</v>
      </c>
      <c r="N2508" s="5">
        <f>I2508*L2508</f>
        <v>154.4</v>
      </c>
      <c r="O2508" s="5">
        <f>M2508-N2508</f>
        <v>104.73600000000002</v>
      </c>
      <c r="P2508" s="2">
        <f>IFERROR(O2508/M2508,0)</f>
        <v>0.40417387009138062</v>
      </c>
      <c r="Q2508" s="4">
        <f>YEAR(SalesDataTable[[#This Row],[Order Date]])</f>
        <v>2026</v>
      </c>
      <c r="R2508" s="2" t="str">
        <f>"Q"&amp;ROUNDUP(MONTH(SalesDataTable[[#This Row],[Order Date]])/3,0)</f>
        <v>Q4</v>
      </c>
      <c r="S2508" s="3">
        <f>MONTH(SalesDataTable[[#This Row],[Order Date]])</f>
        <v>12</v>
      </c>
      <c r="T2508" s="2" t="str">
        <f>TEXT(SalesDataTable[[#This Row],[Order Date]],"mmm")</f>
        <v>Dec</v>
      </c>
    </row>
    <row r="2509" spans="1:20" ht="15.75" x14ac:dyDescent="0.25">
      <c r="A2509" s="9" t="s">
        <v>252</v>
      </c>
      <c r="B2509" s="8">
        <v>46358</v>
      </c>
      <c r="C2509" s="7" t="s">
        <v>42</v>
      </c>
      <c r="D2509" s="7" t="s">
        <v>41</v>
      </c>
      <c r="E2509" s="7" t="s">
        <v>3</v>
      </c>
      <c r="F2509" s="7" t="s">
        <v>2</v>
      </c>
      <c r="G2509" s="7" t="s">
        <v>26</v>
      </c>
      <c r="H2509" s="7" t="s">
        <v>25</v>
      </c>
      <c r="I2509" s="3">
        <v>3</v>
      </c>
      <c r="J2509" s="5">
        <v>196.48</v>
      </c>
      <c r="K2509" s="6">
        <v>0.05</v>
      </c>
      <c r="L2509" s="5">
        <v>107.2</v>
      </c>
      <c r="M2509" s="5">
        <f>I2509*J2509*(1-K2509)</f>
        <v>559.96799999999996</v>
      </c>
      <c r="N2509" s="5">
        <f>I2509*L2509</f>
        <v>321.60000000000002</v>
      </c>
      <c r="O2509" s="5">
        <f>M2509-N2509</f>
        <v>238.36799999999994</v>
      </c>
      <c r="P2509" s="2">
        <f>IFERROR(O2509/M2509,0)</f>
        <v>0.42568146751242919</v>
      </c>
      <c r="Q2509" s="4">
        <f>YEAR(SalesDataTable[[#This Row],[Order Date]])</f>
        <v>2026</v>
      </c>
      <c r="R2509" s="2" t="str">
        <f>"Q"&amp;ROUNDUP(MONTH(SalesDataTable[[#This Row],[Order Date]])/3,0)</f>
        <v>Q4</v>
      </c>
      <c r="S2509" s="3">
        <f>MONTH(SalesDataTable[[#This Row],[Order Date]])</f>
        <v>12</v>
      </c>
      <c r="T2509" s="2" t="str">
        <f>TEXT(SalesDataTable[[#This Row],[Order Date]],"mmm")</f>
        <v>Dec</v>
      </c>
    </row>
    <row r="2510" spans="1:20" ht="15.75" x14ac:dyDescent="0.25">
      <c r="A2510" s="9" t="s">
        <v>251</v>
      </c>
      <c r="B2510" s="8">
        <v>46358</v>
      </c>
      <c r="C2510" s="7" t="s">
        <v>42</v>
      </c>
      <c r="D2510" s="7" t="s">
        <v>119</v>
      </c>
      <c r="E2510" s="7" t="s">
        <v>13</v>
      </c>
      <c r="F2510" s="7" t="s">
        <v>2</v>
      </c>
      <c r="G2510" s="7" t="s">
        <v>29</v>
      </c>
      <c r="H2510" s="7" t="s">
        <v>39</v>
      </c>
      <c r="I2510" s="3">
        <v>2</v>
      </c>
      <c r="J2510" s="5">
        <v>46.63</v>
      </c>
      <c r="K2510" s="6">
        <v>0</v>
      </c>
      <c r="L2510" s="5">
        <v>18.68</v>
      </c>
      <c r="M2510" s="5">
        <f>I2510*J2510*(1-K2510)</f>
        <v>93.26</v>
      </c>
      <c r="N2510" s="5">
        <f>I2510*L2510</f>
        <v>37.36</v>
      </c>
      <c r="O2510" s="5">
        <f>M2510-N2510</f>
        <v>55.900000000000006</v>
      </c>
      <c r="P2510" s="2">
        <f>IFERROR(O2510/M2510,0)</f>
        <v>0.59939952820072917</v>
      </c>
      <c r="Q2510" s="4">
        <f>YEAR(SalesDataTable[[#This Row],[Order Date]])</f>
        <v>2026</v>
      </c>
      <c r="R2510" s="2" t="str">
        <f>"Q"&amp;ROUNDUP(MONTH(SalesDataTable[[#This Row],[Order Date]])/3,0)</f>
        <v>Q4</v>
      </c>
      <c r="S2510" s="3">
        <f>MONTH(SalesDataTable[[#This Row],[Order Date]])</f>
        <v>12</v>
      </c>
      <c r="T2510" s="2" t="str">
        <f>TEXT(SalesDataTable[[#This Row],[Order Date]],"mmm")</f>
        <v>Dec</v>
      </c>
    </row>
    <row r="2511" spans="1:20" ht="15.75" x14ac:dyDescent="0.25">
      <c r="A2511" s="9" t="s">
        <v>250</v>
      </c>
      <c r="B2511" s="8">
        <v>46358</v>
      </c>
      <c r="C2511" s="7" t="s">
        <v>5</v>
      </c>
      <c r="D2511" s="7" t="s">
        <v>69</v>
      </c>
      <c r="E2511" s="7" t="s">
        <v>60</v>
      </c>
      <c r="F2511" s="7" t="s">
        <v>12</v>
      </c>
      <c r="G2511" s="7" t="s">
        <v>22</v>
      </c>
      <c r="H2511" s="7" t="s">
        <v>37</v>
      </c>
      <c r="I2511" s="3">
        <v>12</v>
      </c>
      <c r="J2511" s="5">
        <v>142.93</v>
      </c>
      <c r="K2511" s="6">
        <v>0.1</v>
      </c>
      <c r="L2511" s="5">
        <v>79.81</v>
      </c>
      <c r="M2511" s="5">
        <f>I2511*J2511*(1-K2511)</f>
        <v>1543.644</v>
      </c>
      <c r="N2511" s="5">
        <f>I2511*L2511</f>
        <v>957.72</v>
      </c>
      <c r="O2511" s="5">
        <f>M2511-N2511</f>
        <v>585.92399999999998</v>
      </c>
      <c r="P2511" s="2">
        <f>IFERROR(O2511/M2511,0)</f>
        <v>0.37957197384889263</v>
      </c>
      <c r="Q2511" s="4">
        <f>YEAR(SalesDataTable[[#This Row],[Order Date]])</f>
        <v>2026</v>
      </c>
      <c r="R2511" s="2" t="str">
        <f>"Q"&amp;ROUNDUP(MONTH(SalesDataTable[[#This Row],[Order Date]])/3,0)</f>
        <v>Q4</v>
      </c>
      <c r="S2511" s="3">
        <f>MONTH(SalesDataTable[[#This Row],[Order Date]])</f>
        <v>12</v>
      </c>
      <c r="T2511" s="2" t="str">
        <f>TEXT(SalesDataTable[[#This Row],[Order Date]],"mmm")</f>
        <v>Dec</v>
      </c>
    </row>
    <row r="2512" spans="1:20" ht="15.75" x14ac:dyDescent="0.25">
      <c r="A2512" s="9" t="s">
        <v>249</v>
      </c>
      <c r="B2512" s="8">
        <v>46358</v>
      </c>
      <c r="C2512" s="7" t="s">
        <v>9</v>
      </c>
      <c r="D2512" s="7" t="s">
        <v>8</v>
      </c>
      <c r="E2512" s="7" t="s">
        <v>13</v>
      </c>
      <c r="F2512" s="7" t="s">
        <v>23</v>
      </c>
      <c r="G2512" s="7" t="s">
        <v>22</v>
      </c>
      <c r="H2512" s="7" t="s">
        <v>92</v>
      </c>
      <c r="I2512" s="3">
        <v>2</v>
      </c>
      <c r="J2512" s="5">
        <v>153.97</v>
      </c>
      <c r="K2512" s="6">
        <v>0</v>
      </c>
      <c r="L2512" s="5">
        <v>79.45</v>
      </c>
      <c r="M2512" s="5">
        <f>I2512*J2512*(1-K2512)</f>
        <v>307.94</v>
      </c>
      <c r="N2512" s="5">
        <f>I2512*L2512</f>
        <v>158.9</v>
      </c>
      <c r="O2512" s="5">
        <f>M2512-N2512</f>
        <v>149.04</v>
      </c>
      <c r="P2512" s="2">
        <f>IFERROR(O2512/M2512,0)</f>
        <v>0.48399038773787101</v>
      </c>
      <c r="Q2512" s="4">
        <f>YEAR(SalesDataTable[[#This Row],[Order Date]])</f>
        <v>2026</v>
      </c>
      <c r="R2512" s="2" t="str">
        <f>"Q"&amp;ROUNDUP(MONTH(SalesDataTable[[#This Row],[Order Date]])/3,0)</f>
        <v>Q4</v>
      </c>
      <c r="S2512" s="3">
        <f>MONTH(SalesDataTable[[#This Row],[Order Date]])</f>
        <v>12</v>
      </c>
      <c r="T2512" s="2" t="str">
        <f>TEXT(SalesDataTable[[#This Row],[Order Date]],"mmm")</f>
        <v>Dec</v>
      </c>
    </row>
    <row r="2513" spans="1:20" ht="15.75" x14ac:dyDescent="0.25">
      <c r="A2513" s="9" t="s">
        <v>248</v>
      </c>
      <c r="B2513" s="8">
        <v>46358</v>
      </c>
      <c r="C2513" s="7" t="s">
        <v>15</v>
      </c>
      <c r="D2513" s="7" t="s">
        <v>19</v>
      </c>
      <c r="E2513" s="7" t="s">
        <v>3</v>
      </c>
      <c r="F2513" s="7" t="s">
        <v>23</v>
      </c>
      <c r="G2513" s="7" t="s">
        <v>26</v>
      </c>
      <c r="H2513" s="7" t="s">
        <v>56</v>
      </c>
      <c r="I2513" s="3">
        <v>1</v>
      </c>
      <c r="J2513" s="5">
        <v>344.63</v>
      </c>
      <c r="K2513" s="6">
        <v>0.05</v>
      </c>
      <c r="L2513" s="5">
        <v>189.22</v>
      </c>
      <c r="M2513" s="5">
        <f>I2513*J2513*(1-K2513)</f>
        <v>327.39849999999996</v>
      </c>
      <c r="N2513" s="5">
        <f>I2513*L2513</f>
        <v>189.22</v>
      </c>
      <c r="O2513" s="5">
        <f>M2513-N2513</f>
        <v>138.17849999999996</v>
      </c>
      <c r="P2513" s="2">
        <f>IFERROR(O2513/M2513,0)</f>
        <v>0.42204988721695419</v>
      </c>
      <c r="Q2513" s="4">
        <f>YEAR(SalesDataTable[[#This Row],[Order Date]])</f>
        <v>2026</v>
      </c>
      <c r="R2513" s="2" t="str">
        <f>"Q"&amp;ROUNDUP(MONTH(SalesDataTable[[#This Row],[Order Date]])/3,0)</f>
        <v>Q4</v>
      </c>
      <c r="S2513" s="3">
        <f>MONTH(SalesDataTable[[#This Row],[Order Date]])</f>
        <v>12</v>
      </c>
      <c r="T2513" s="2" t="str">
        <f>TEXT(SalesDataTable[[#This Row],[Order Date]],"mmm")</f>
        <v>Dec</v>
      </c>
    </row>
    <row r="2514" spans="1:20" ht="15.75" x14ac:dyDescent="0.25">
      <c r="A2514" s="9" t="s">
        <v>247</v>
      </c>
      <c r="B2514" s="8">
        <v>46359</v>
      </c>
      <c r="C2514" s="7" t="s">
        <v>15</v>
      </c>
      <c r="D2514" s="7" t="s">
        <v>19</v>
      </c>
      <c r="E2514" s="7" t="s">
        <v>3</v>
      </c>
      <c r="F2514" s="7" t="s">
        <v>2</v>
      </c>
      <c r="G2514" s="7" t="s">
        <v>29</v>
      </c>
      <c r="H2514" s="7" t="s">
        <v>39</v>
      </c>
      <c r="I2514" s="3">
        <v>2</v>
      </c>
      <c r="J2514" s="5">
        <v>46.51</v>
      </c>
      <c r="K2514" s="6">
        <v>0.05</v>
      </c>
      <c r="L2514" s="5">
        <v>18.73</v>
      </c>
      <c r="M2514" s="5">
        <f>I2514*J2514*(1-K2514)</f>
        <v>88.368999999999986</v>
      </c>
      <c r="N2514" s="5">
        <f>I2514*L2514</f>
        <v>37.46</v>
      </c>
      <c r="O2514" s="5">
        <f>M2514-N2514</f>
        <v>50.908999999999985</v>
      </c>
      <c r="P2514" s="2">
        <f>IFERROR(O2514/M2514,0)</f>
        <v>0.57609568966492763</v>
      </c>
      <c r="Q2514" s="4">
        <f>YEAR(SalesDataTable[[#This Row],[Order Date]])</f>
        <v>2026</v>
      </c>
      <c r="R2514" s="2" t="str">
        <f>"Q"&amp;ROUNDUP(MONTH(SalesDataTable[[#This Row],[Order Date]])/3,0)</f>
        <v>Q4</v>
      </c>
      <c r="S2514" s="3">
        <f>MONTH(SalesDataTable[[#This Row],[Order Date]])</f>
        <v>12</v>
      </c>
      <c r="T2514" s="2" t="str">
        <f>TEXT(SalesDataTable[[#This Row],[Order Date]],"mmm")</f>
        <v>Dec</v>
      </c>
    </row>
    <row r="2515" spans="1:20" ht="15.75" x14ac:dyDescent="0.25">
      <c r="A2515" s="9" t="s">
        <v>246</v>
      </c>
      <c r="B2515" s="8">
        <v>46359</v>
      </c>
      <c r="C2515" s="7" t="s">
        <v>42</v>
      </c>
      <c r="D2515" s="7" t="s">
        <v>119</v>
      </c>
      <c r="E2515" s="7" t="s">
        <v>60</v>
      </c>
      <c r="F2515" s="7" t="s">
        <v>12</v>
      </c>
      <c r="G2515" s="7" t="s">
        <v>1</v>
      </c>
      <c r="H2515" s="7" t="s">
        <v>11</v>
      </c>
      <c r="I2515" s="3">
        <v>6</v>
      </c>
      <c r="J2515" s="5">
        <v>80.17</v>
      </c>
      <c r="K2515" s="6">
        <v>0.1</v>
      </c>
      <c r="L2515" s="5">
        <v>42.67</v>
      </c>
      <c r="M2515" s="5">
        <f>I2515*J2515*(1-K2515)</f>
        <v>432.91800000000001</v>
      </c>
      <c r="N2515" s="5">
        <f>I2515*L2515</f>
        <v>256.02</v>
      </c>
      <c r="O2515" s="5">
        <f>M2515-N2515</f>
        <v>176.89800000000002</v>
      </c>
      <c r="P2515" s="2">
        <f>IFERROR(O2515/M2515,0)</f>
        <v>0.40861779828974543</v>
      </c>
      <c r="Q2515" s="4">
        <f>YEAR(SalesDataTable[[#This Row],[Order Date]])</f>
        <v>2026</v>
      </c>
      <c r="R2515" s="2" t="str">
        <f>"Q"&amp;ROUNDUP(MONTH(SalesDataTable[[#This Row],[Order Date]])/3,0)</f>
        <v>Q4</v>
      </c>
      <c r="S2515" s="3">
        <f>MONTH(SalesDataTable[[#This Row],[Order Date]])</f>
        <v>12</v>
      </c>
      <c r="T2515" s="2" t="str">
        <f>TEXT(SalesDataTable[[#This Row],[Order Date]],"mmm")</f>
        <v>Dec</v>
      </c>
    </row>
    <row r="2516" spans="1:20" ht="15.75" x14ac:dyDescent="0.25">
      <c r="A2516" s="9" t="s">
        <v>245</v>
      </c>
      <c r="B2516" s="8">
        <v>46359</v>
      </c>
      <c r="C2516" s="7" t="s">
        <v>15</v>
      </c>
      <c r="D2516" s="7" t="s">
        <v>19</v>
      </c>
      <c r="E2516" s="7" t="s">
        <v>3</v>
      </c>
      <c r="F2516" s="7" t="s">
        <v>2</v>
      </c>
      <c r="G2516" s="7" t="s">
        <v>26</v>
      </c>
      <c r="H2516" s="7" t="s">
        <v>50</v>
      </c>
      <c r="I2516" s="3">
        <v>2</v>
      </c>
      <c r="J2516" s="5">
        <v>124.62</v>
      </c>
      <c r="K2516" s="6">
        <v>0.1</v>
      </c>
      <c r="L2516" s="5">
        <v>58.91</v>
      </c>
      <c r="M2516" s="5">
        <f>I2516*J2516*(1-K2516)</f>
        <v>224.316</v>
      </c>
      <c r="N2516" s="5">
        <f>I2516*L2516</f>
        <v>117.82</v>
      </c>
      <c r="O2516" s="5">
        <f>M2516-N2516</f>
        <v>106.49600000000001</v>
      </c>
      <c r="P2516" s="2">
        <f>IFERROR(O2516/M2516,0)</f>
        <v>0.47475882237557737</v>
      </c>
      <c r="Q2516" s="4">
        <f>YEAR(SalesDataTable[[#This Row],[Order Date]])</f>
        <v>2026</v>
      </c>
      <c r="R2516" s="2" t="str">
        <f>"Q"&amp;ROUNDUP(MONTH(SalesDataTable[[#This Row],[Order Date]])/3,0)</f>
        <v>Q4</v>
      </c>
      <c r="S2516" s="3">
        <f>MONTH(SalesDataTable[[#This Row],[Order Date]])</f>
        <v>12</v>
      </c>
      <c r="T2516" s="2" t="str">
        <f>TEXT(SalesDataTable[[#This Row],[Order Date]],"mmm")</f>
        <v>Dec</v>
      </c>
    </row>
    <row r="2517" spans="1:20" ht="15.75" x14ac:dyDescent="0.25">
      <c r="A2517" s="9" t="s">
        <v>244</v>
      </c>
      <c r="B2517" s="8">
        <v>46359</v>
      </c>
      <c r="C2517" s="7" t="s">
        <v>5</v>
      </c>
      <c r="D2517" s="7" t="s">
        <v>114</v>
      </c>
      <c r="E2517" s="7" t="s">
        <v>3</v>
      </c>
      <c r="F2517" s="7" t="s">
        <v>23</v>
      </c>
      <c r="G2517" s="7" t="s">
        <v>22</v>
      </c>
      <c r="H2517" s="7" t="s">
        <v>37</v>
      </c>
      <c r="I2517" s="3">
        <v>1</v>
      </c>
      <c r="J2517" s="5">
        <v>144.78</v>
      </c>
      <c r="K2517" s="6">
        <v>0.15</v>
      </c>
      <c r="L2517" s="5">
        <v>81.53</v>
      </c>
      <c r="M2517" s="5">
        <f>I2517*J2517*(1-K2517)</f>
        <v>123.063</v>
      </c>
      <c r="N2517" s="5">
        <f>I2517*L2517</f>
        <v>81.53</v>
      </c>
      <c r="O2517" s="5">
        <f>M2517-N2517</f>
        <v>41.533000000000001</v>
      </c>
      <c r="P2517" s="2">
        <f>IFERROR(O2517/M2517,0)</f>
        <v>0.33749380398657597</v>
      </c>
      <c r="Q2517" s="4">
        <f>YEAR(SalesDataTable[[#This Row],[Order Date]])</f>
        <v>2026</v>
      </c>
      <c r="R2517" s="2" t="str">
        <f>"Q"&amp;ROUNDUP(MONTH(SalesDataTable[[#This Row],[Order Date]])/3,0)</f>
        <v>Q4</v>
      </c>
      <c r="S2517" s="3">
        <f>MONTH(SalesDataTable[[#This Row],[Order Date]])</f>
        <v>12</v>
      </c>
      <c r="T2517" s="2" t="str">
        <f>TEXT(SalesDataTable[[#This Row],[Order Date]],"mmm")</f>
        <v>Dec</v>
      </c>
    </row>
    <row r="2518" spans="1:20" ht="15.75" x14ac:dyDescent="0.25">
      <c r="A2518" s="9" t="s">
        <v>243</v>
      </c>
      <c r="B2518" s="8">
        <v>46359</v>
      </c>
      <c r="C2518" s="7" t="s">
        <v>15</v>
      </c>
      <c r="D2518" s="7" t="s">
        <v>14</v>
      </c>
      <c r="E2518" s="7" t="s">
        <v>3</v>
      </c>
      <c r="F2518" s="7" t="s">
        <v>12</v>
      </c>
      <c r="G2518" s="7" t="s">
        <v>29</v>
      </c>
      <c r="H2518" s="7" t="s">
        <v>72</v>
      </c>
      <c r="I2518" s="3">
        <v>1</v>
      </c>
      <c r="J2518" s="5">
        <v>133.80000000000001</v>
      </c>
      <c r="K2518" s="6">
        <v>0</v>
      </c>
      <c r="L2518" s="5">
        <v>66.349999999999994</v>
      </c>
      <c r="M2518" s="5">
        <f>I2518*J2518*(1-K2518)</f>
        <v>133.80000000000001</v>
      </c>
      <c r="N2518" s="5">
        <f>I2518*L2518</f>
        <v>66.349999999999994</v>
      </c>
      <c r="O2518" s="5">
        <f>M2518-N2518</f>
        <v>67.450000000000017</v>
      </c>
      <c r="P2518" s="2">
        <f>IFERROR(O2518/M2518,0)</f>
        <v>0.50411061285500758</v>
      </c>
      <c r="Q2518" s="4">
        <f>YEAR(SalesDataTable[[#This Row],[Order Date]])</f>
        <v>2026</v>
      </c>
      <c r="R2518" s="2" t="str">
        <f>"Q"&amp;ROUNDUP(MONTH(SalesDataTable[[#This Row],[Order Date]])/3,0)</f>
        <v>Q4</v>
      </c>
      <c r="S2518" s="3">
        <f>MONTH(SalesDataTable[[#This Row],[Order Date]])</f>
        <v>12</v>
      </c>
      <c r="T2518" s="2" t="str">
        <f>TEXT(SalesDataTable[[#This Row],[Order Date]],"mmm")</f>
        <v>Dec</v>
      </c>
    </row>
    <row r="2519" spans="1:20" ht="15.75" x14ac:dyDescent="0.25">
      <c r="A2519" s="9" t="s">
        <v>242</v>
      </c>
      <c r="B2519" s="8">
        <v>46359</v>
      </c>
      <c r="C2519" s="7" t="s">
        <v>15</v>
      </c>
      <c r="D2519" s="7" t="s">
        <v>14</v>
      </c>
      <c r="E2519" s="7" t="s">
        <v>13</v>
      </c>
      <c r="F2519" s="7" t="s">
        <v>2</v>
      </c>
      <c r="G2519" s="7" t="s">
        <v>26</v>
      </c>
      <c r="H2519" s="7" t="s">
        <v>50</v>
      </c>
      <c r="I2519" s="3">
        <v>1</v>
      </c>
      <c r="J2519" s="5">
        <v>124.93</v>
      </c>
      <c r="K2519" s="6">
        <v>0</v>
      </c>
      <c r="L2519" s="5">
        <v>59.41</v>
      </c>
      <c r="M2519" s="5">
        <f>I2519*J2519*(1-K2519)</f>
        <v>124.93</v>
      </c>
      <c r="N2519" s="5">
        <f>I2519*L2519</f>
        <v>59.41</v>
      </c>
      <c r="O2519" s="5">
        <f>M2519-N2519</f>
        <v>65.52000000000001</v>
      </c>
      <c r="P2519" s="2">
        <f>IFERROR(O2519/M2519,0)</f>
        <v>0.52445369406867848</v>
      </c>
      <c r="Q2519" s="4">
        <f>YEAR(SalesDataTable[[#This Row],[Order Date]])</f>
        <v>2026</v>
      </c>
      <c r="R2519" s="2" t="str">
        <f>"Q"&amp;ROUNDUP(MONTH(SalesDataTable[[#This Row],[Order Date]])/3,0)</f>
        <v>Q4</v>
      </c>
      <c r="S2519" s="3">
        <f>MONTH(SalesDataTable[[#This Row],[Order Date]])</f>
        <v>12</v>
      </c>
      <c r="T2519" s="2" t="str">
        <f>TEXT(SalesDataTable[[#This Row],[Order Date]],"mmm")</f>
        <v>Dec</v>
      </c>
    </row>
    <row r="2520" spans="1:20" ht="15.75" x14ac:dyDescent="0.25">
      <c r="A2520" s="9" t="s">
        <v>241</v>
      </c>
      <c r="B2520" s="8">
        <v>46359</v>
      </c>
      <c r="C2520" s="7" t="s">
        <v>9</v>
      </c>
      <c r="D2520" s="7" t="s">
        <v>8</v>
      </c>
      <c r="E2520" s="7" t="s">
        <v>3</v>
      </c>
      <c r="F2520" s="7" t="s">
        <v>2</v>
      </c>
      <c r="G2520" s="7" t="s">
        <v>22</v>
      </c>
      <c r="H2520" s="7" t="s">
        <v>21</v>
      </c>
      <c r="I2520" s="3">
        <v>2</v>
      </c>
      <c r="J2520" s="5">
        <v>70.59</v>
      </c>
      <c r="K2520" s="6">
        <v>0.1</v>
      </c>
      <c r="L2520" s="5">
        <v>32.68</v>
      </c>
      <c r="M2520" s="5">
        <f>I2520*J2520*(1-K2520)</f>
        <v>127.06200000000001</v>
      </c>
      <c r="N2520" s="5">
        <f>I2520*L2520</f>
        <v>65.36</v>
      </c>
      <c r="O2520" s="5">
        <f>M2520-N2520</f>
        <v>61.702000000000012</v>
      </c>
      <c r="P2520" s="2">
        <f>IFERROR(O2520/M2520,0)</f>
        <v>0.48560545245628123</v>
      </c>
      <c r="Q2520" s="4">
        <f>YEAR(SalesDataTable[[#This Row],[Order Date]])</f>
        <v>2026</v>
      </c>
      <c r="R2520" s="2" t="str">
        <f>"Q"&amp;ROUNDUP(MONTH(SalesDataTable[[#This Row],[Order Date]])/3,0)</f>
        <v>Q4</v>
      </c>
      <c r="S2520" s="3">
        <f>MONTH(SalesDataTable[[#This Row],[Order Date]])</f>
        <v>12</v>
      </c>
      <c r="T2520" s="2" t="str">
        <f>TEXT(SalesDataTable[[#This Row],[Order Date]],"mmm")</f>
        <v>Dec</v>
      </c>
    </row>
    <row r="2521" spans="1:20" ht="15.75" x14ac:dyDescent="0.25">
      <c r="A2521" s="9" t="s">
        <v>240</v>
      </c>
      <c r="B2521" s="8">
        <v>46360</v>
      </c>
      <c r="C2521" s="7" t="s">
        <v>15</v>
      </c>
      <c r="D2521" s="7" t="s">
        <v>14</v>
      </c>
      <c r="E2521" s="7" t="s">
        <v>3</v>
      </c>
      <c r="F2521" s="7" t="s">
        <v>23</v>
      </c>
      <c r="G2521" s="7" t="s">
        <v>22</v>
      </c>
      <c r="H2521" s="7" t="s">
        <v>92</v>
      </c>
      <c r="I2521" s="3">
        <v>2</v>
      </c>
      <c r="J2521" s="5">
        <v>151.05000000000001</v>
      </c>
      <c r="K2521" s="6">
        <v>0.15</v>
      </c>
      <c r="L2521" s="5">
        <v>80.36</v>
      </c>
      <c r="M2521" s="5">
        <f>I2521*J2521*(1-K2521)</f>
        <v>256.78500000000003</v>
      </c>
      <c r="N2521" s="5">
        <f>I2521*L2521</f>
        <v>160.72</v>
      </c>
      <c r="O2521" s="5">
        <f>M2521-N2521</f>
        <v>96.065000000000026</v>
      </c>
      <c r="P2521" s="2">
        <f>IFERROR(O2521/M2521,0)</f>
        <v>0.37410674299511271</v>
      </c>
      <c r="Q2521" s="4">
        <f>YEAR(SalesDataTable[[#This Row],[Order Date]])</f>
        <v>2026</v>
      </c>
      <c r="R2521" s="2" t="str">
        <f>"Q"&amp;ROUNDUP(MONTH(SalesDataTable[[#This Row],[Order Date]])/3,0)</f>
        <v>Q4</v>
      </c>
      <c r="S2521" s="3">
        <f>MONTH(SalesDataTable[[#This Row],[Order Date]])</f>
        <v>12</v>
      </c>
      <c r="T2521" s="2" t="str">
        <f>TEXT(SalesDataTable[[#This Row],[Order Date]],"mmm")</f>
        <v>Dec</v>
      </c>
    </row>
    <row r="2522" spans="1:20" ht="15.75" x14ac:dyDescent="0.25">
      <c r="A2522" s="9" t="s">
        <v>239</v>
      </c>
      <c r="B2522" s="8">
        <v>46360</v>
      </c>
      <c r="C2522" s="7" t="s">
        <v>15</v>
      </c>
      <c r="D2522" s="7" t="s">
        <v>14</v>
      </c>
      <c r="E2522" s="7" t="s">
        <v>3</v>
      </c>
      <c r="F2522" s="7" t="s">
        <v>23</v>
      </c>
      <c r="G2522" s="7" t="s">
        <v>26</v>
      </c>
      <c r="H2522" s="7" t="s">
        <v>50</v>
      </c>
      <c r="I2522" s="3">
        <v>2</v>
      </c>
      <c r="J2522" s="5">
        <v>120.37</v>
      </c>
      <c r="K2522" s="6">
        <v>0.2</v>
      </c>
      <c r="L2522" s="5">
        <v>59.39</v>
      </c>
      <c r="M2522" s="5">
        <f>I2522*J2522*(1-K2522)</f>
        <v>192.59200000000001</v>
      </c>
      <c r="N2522" s="5">
        <f>I2522*L2522</f>
        <v>118.78</v>
      </c>
      <c r="O2522" s="5">
        <f>M2522-N2522</f>
        <v>73.812000000000012</v>
      </c>
      <c r="P2522" s="2">
        <f>IFERROR(O2522/M2522,0)</f>
        <v>0.3832557946332143</v>
      </c>
      <c r="Q2522" s="4">
        <f>YEAR(SalesDataTable[[#This Row],[Order Date]])</f>
        <v>2026</v>
      </c>
      <c r="R2522" s="2" t="str">
        <f>"Q"&amp;ROUNDUP(MONTH(SalesDataTable[[#This Row],[Order Date]])/3,0)</f>
        <v>Q4</v>
      </c>
      <c r="S2522" s="3">
        <f>MONTH(SalesDataTable[[#This Row],[Order Date]])</f>
        <v>12</v>
      </c>
      <c r="T2522" s="2" t="str">
        <f>TEXT(SalesDataTable[[#This Row],[Order Date]],"mmm")</f>
        <v>Dec</v>
      </c>
    </row>
    <row r="2523" spans="1:20" ht="15.75" x14ac:dyDescent="0.25">
      <c r="A2523" s="9" t="s">
        <v>238</v>
      </c>
      <c r="B2523" s="8">
        <v>46360</v>
      </c>
      <c r="C2523" s="7" t="s">
        <v>9</v>
      </c>
      <c r="D2523" s="7" t="s">
        <v>79</v>
      </c>
      <c r="E2523" s="7" t="s">
        <v>3</v>
      </c>
      <c r="F2523" s="7" t="s">
        <v>23</v>
      </c>
      <c r="G2523" s="7" t="s">
        <v>26</v>
      </c>
      <c r="H2523" s="7" t="s">
        <v>25</v>
      </c>
      <c r="I2523" s="3">
        <v>3</v>
      </c>
      <c r="J2523" s="5">
        <v>193.8</v>
      </c>
      <c r="K2523" s="6">
        <v>0</v>
      </c>
      <c r="L2523" s="5">
        <v>104.55</v>
      </c>
      <c r="M2523" s="5">
        <f>I2523*J2523*(1-K2523)</f>
        <v>581.40000000000009</v>
      </c>
      <c r="N2523" s="5">
        <f>I2523*L2523</f>
        <v>313.64999999999998</v>
      </c>
      <c r="O2523" s="5">
        <f>M2523-N2523</f>
        <v>267.75000000000011</v>
      </c>
      <c r="P2523" s="2">
        <f>IFERROR(O2523/M2523,0)</f>
        <v>0.46052631578947378</v>
      </c>
      <c r="Q2523" s="4">
        <f>YEAR(SalesDataTable[[#This Row],[Order Date]])</f>
        <v>2026</v>
      </c>
      <c r="R2523" s="2" t="str">
        <f>"Q"&amp;ROUNDUP(MONTH(SalesDataTable[[#This Row],[Order Date]])/3,0)</f>
        <v>Q4</v>
      </c>
      <c r="S2523" s="3">
        <f>MONTH(SalesDataTable[[#This Row],[Order Date]])</f>
        <v>12</v>
      </c>
      <c r="T2523" s="2" t="str">
        <f>TEXT(SalesDataTable[[#This Row],[Order Date]],"mmm")</f>
        <v>Dec</v>
      </c>
    </row>
    <row r="2524" spans="1:20" ht="15.75" x14ac:dyDescent="0.25">
      <c r="A2524" s="9" t="s">
        <v>237</v>
      </c>
      <c r="B2524" s="8">
        <v>46361</v>
      </c>
      <c r="C2524" s="7" t="s">
        <v>15</v>
      </c>
      <c r="D2524" s="7" t="s">
        <v>19</v>
      </c>
      <c r="E2524" s="7" t="s">
        <v>3</v>
      </c>
      <c r="F2524" s="7" t="s">
        <v>12</v>
      </c>
      <c r="G2524" s="7" t="s">
        <v>22</v>
      </c>
      <c r="H2524" s="7" t="s">
        <v>37</v>
      </c>
      <c r="I2524" s="3">
        <v>1</v>
      </c>
      <c r="J2524" s="5">
        <v>146.08000000000001</v>
      </c>
      <c r="K2524" s="6">
        <v>0.1</v>
      </c>
      <c r="L2524" s="5">
        <v>81.540000000000006</v>
      </c>
      <c r="M2524" s="5">
        <f>I2524*J2524*(1-K2524)</f>
        <v>131.47200000000001</v>
      </c>
      <c r="N2524" s="5">
        <f>I2524*L2524</f>
        <v>81.540000000000006</v>
      </c>
      <c r="O2524" s="5">
        <f>M2524-N2524</f>
        <v>49.932000000000002</v>
      </c>
      <c r="P2524" s="2">
        <f>IFERROR(O2524/M2524,0)</f>
        <v>0.37979189485213583</v>
      </c>
      <c r="Q2524" s="4">
        <f>YEAR(SalesDataTable[[#This Row],[Order Date]])</f>
        <v>2026</v>
      </c>
      <c r="R2524" s="2" t="str">
        <f>"Q"&amp;ROUNDUP(MONTH(SalesDataTable[[#This Row],[Order Date]])/3,0)</f>
        <v>Q4</v>
      </c>
      <c r="S2524" s="3">
        <f>MONTH(SalesDataTable[[#This Row],[Order Date]])</f>
        <v>12</v>
      </c>
      <c r="T2524" s="2" t="str">
        <f>TEXT(SalesDataTable[[#This Row],[Order Date]],"mmm")</f>
        <v>Dec</v>
      </c>
    </row>
    <row r="2525" spans="1:20" ht="15.75" x14ac:dyDescent="0.25">
      <c r="A2525" s="9" t="s">
        <v>236</v>
      </c>
      <c r="B2525" s="8">
        <v>46361</v>
      </c>
      <c r="C2525" s="7" t="s">
        <v>15</v>
      </c>
      <c r="D2525" s="7" t="s">
        <v>14</v>
      </c>
      <c r="E2525" s="7" t="s">
        <v>60</v>
      </c>
      <c r="F2525" s="7" t="s">
        <v>12</v>
      </c>
      <c r="G2525" s="7" t="s">
        <v>1</v>
      </c>
      <c r="H2525" s="7" t="s">
        <v>7</v>
      </c>
      <c r="I2525" s="3">
        <v>4</v>
      </c>
      <c r="J2525" s="5">
        <v>101.17</v>
      </c>
      <c r="K2525" s="6">
        <v>0.15</v>
      </c>
      <c r="L2525" s="5">
        <v>50.48</v>
      </c>
      <c r="M2525" s="5">
        <f>I2525*J2525*(1-K2525)</f>
        <v>343.97800000000001</v>
      </c>
      <c r="N2525" s="5">
        <f>I2525*L2525</f>
        <v>201.92</v>
      </c>
      <c r="O2525" s="5">
        <f>M2525-N2525</f>
        <v>142.05800000000002</v>
      </c>
      <c r="P2525" s="2">
        <f>IFERROR(O2525/M2525,0)</f>
        <v>0.41298571420265257</v>
      </c>
      <c r="Q2525" s="4">
        <f>YEAR(SalesDataTable[[#This Row],[Order Date]])</f>
        <v>2026</v>
      </c>
      <c r="R2525" s="2" t="str">
        <f>"Q"&amp;ROUNDUP(MONTH(SalesDataTable[[#This Row],[Order Date]])/3,0)</f>
        <v>Q4</v>
      </c>
      <c r="S2525" s="3">
        <f>MONTH(SalesDataTable[[#This Row],[Order Date]])</f>
        <v>12</v>
      </c>
      <c r="T2525" s="2" t="str">
        <f>TEXT(SalesDataTable[[#This Row],[Order Date]],"mmm")</f>
        <v>Dec</v>
      </c>
    </row>
    <row r="2526" spans="1:20" ht="15.75" x14ac:dyDescent="0.25">
      <c r="A2526" s="9" t="s">
        <v>235</v>
      </c>
      <c r="B2526" s="8">
        <v>46361</v>
      </c>
      <c r="C2526" s="7" t="s">
        <v>9</v>
      </c>
      <c r="D2526" s="7" t="s">
        <v>30</v>
      </c>
      <c r="E2526" s="7" t="s">
        <v>13</v>
      </c>
      <c r="F2526" s="7" t="s">
        <v>2</v>
      </c>
      <c r="G2526" s="7" t="s">
        <v>26</v>
      </c>
      <c r="H2526" s="7" t="s">
        <v>50</v>
      </c>
      <c r="I2526" s="3">
        <v>2</v>
      </c>
      <c r="J2526" s="5">
        <v>121.64</v>
      </c>
      <c r="K2526" s="6">
        <v>0</v>
      </c>
      <c r="L2526" s="5">
        <v>61.94</v>
      </c>
      <c r="M2526" s="5">
        <f>I2526*J2526*(1-K2526)</f>
        <v>243.28</v>
      </c>
      <c r="N2526" s="5">
        <f>I2526*L2526</f>
        <v>123.88</v>
      </c>
      <c r="O2526" s="5">
        <f>M2526-N2526</f>
        <v>119.4</v>
      </c>
      <c r="P2526" s="2">
        <f>IFERROR(O2526/M2526,0)</f>
        <v>0.49079250246629402</v>
      </c>
      <c r="Q2526" s="4">
        <f>YEAR(SalesDataTable[[#This Row],[Order Date]])</f>
        <v>2026</v>
      </c>
      <c r="R2526" s="2" t="str">
        <f>"Q"&amp;ROUNDUP(MONTH(SalesDataTable[[#This Row],[Order Date]])/3,0)</f>
        <v>Q4</v>
      </c>
      <c r="S2526" s="3">
        <f>MONTH(SalesDataTable[[#This Row],[Order Date]])</f>
        <v>12</v>
      </c>
      <c r="T2526" s="2" t="str">
        <f>TEXT(SalesDataTable[[#This Row],[Order Date]],"mmm")</f>
        <v>Dec</v>
      </c>
    </row>
    <row r="2527" spans="1:20" ht="15.75" x14ac:dyDescent="0.25">
      <c r="A2527" s="9" t="s">
        <v>234</v>
      </c>
      <c r="B2527" s="8">
        <v>46361</v>
      </c>
      <c r="C2527" s="7" t="s">
        <v>9</v>
      </c>
      <c r="D2527" s="7" t="s">
        <v>79</v>
      </c>
      <c r="E2527" s="7" t="s">
        <v>3</v>
      </c>
      <c r="F2527" s="7" t="s">
        <v>23</v>
      </c>
      <c r="G2527" s="7" t="s">
        <v>29</v>
      </c>
      <c r="H2527" s="7" t="s">
        <v>88</v>
      </c>
      <c r="I2527" s="3">
        <v>1</v>
      </c>
      <c r="J2527" s="5">
        <v>165.1</v>
      </c>
      <c r="K2527" s="6">
        <v>0.05</v>
      </c>
      <c r="L2527" s="5">
        <v>85.23</v>
      </c>
      <c r="M2527" s="5">
        <f>I2527*J2527*(1-K2527)</f>
        <v>156.845</v>
      </c>
      <c r="N2527" s="5">
        <f>I2527*L2527</f>
        <v>85.23</v>
      </c>
      <c r="O2527" s="5">
        <f>M2527-N2527</f>
        <v>71.614999999999995</v>
      </c>
      <c r="P2527" s="2">
        <f>IFERROR(O2527/M2527,0)</f>
        <v>0.45659727756702473</v>
      </c>
      <c r="Q2527" s="4">
        <f>YEAR(SalesDataTable[[#This Row],[Order Date]])</f>
        <v>2026</v>
      </c>
      <c r="R2527" s="2" t="str">
        <f>"Q"&amp;ROUNDUP(MONTH(SalesDataTable[[#This Row],[Order Date]])/3,0)</f>
        <v>Q4</v>
      </c>
      <c r="S2527" s="3">
        <f>MONTH(SalesDataTable[[#This Row],[Order Date]])</f>
        <v>12</v>
      </c>
      <c r="T2527" s="2" t="str">
        <f>TEXT(SalesDataTable[[#This Row],[Order Date]],"mmm")</f>
        <v>Dec</v>
      </c>
    </row>
    <row r="2528" spans="1:20" ht="15.75" x14ac:dyDescent="0.25">
      <c r="A2528" s="9" t="s">
        <v>233</v>
      </c>
      <c r="B2528" s="8">
        <v>46361</v>
      </c>
      <c r="C2528" s="7" t="s">
        <v>15</v>
      </c>
      <c r="D2528" s="7" t="s">
        <v>19</v>
      </c>
      <c r="E2528" s="7" t="s">
        <v>3</v>
      </c>
      <c r="F2528" s="7" t="s">
        <v>2</v>
      </c>
      <c r="G2528" s="7" t="s">
        <v>26</v>
      </c>
      <c r="H2528" s="7" t="s">
        <v>25</v>
      </c>
      <c r="I2528" s="3">
        <v>3</v>
      </c>
      <c r="J2528" s="5">
        <v>194.07</v>
      </c>
      <c r="K2528" s="6">
        <v>0.1</v>
      </c>
      <c r="L2528" s="5">
        <v>102.37</v>
      </c>
      <c r="M2528" s="5">
        <f>I2528*J2528*(1-K2528)</f>
        <v>523.98900000000003</v>
      </c>
      <c r="N2528" s="5">
        <f>I2528*L2528</f>
        <v>307.11</v>
      </c>
      <c r="O2528" s="5">
        <f>M2528-N2528</f>
        <v>216.87900000000002</v>
      </c>
      <c r="P2528" s="2">
        <f>IFERROR(O2528/M2528,0)</f>
        <v>0.4138999101126169</v>
      </c>
      <c r="Q2528" s="4">
        <f>YEAR(SalesDataTable[[#This Row],[Order Date]])</f>
        <v>2026</v>
      </c>
      <c r="R2528" s="2" t="str">
        <f>"Q"&amp;ROUNDUP(MONTH(SalesDataTable[[#This Row],[Order Date]])/3,0)</f>
        <v>Q4</v>
      </c>
      <c r="S2528" s="3">
        <f>MONTH(SalesDataTable[[#This Row],[Order Date]])</f>
        <v>12</v>
      </c>
      <c r="T2528" s="2" t="str">
        <f>TEXT(SalesDataTable[[#This Row],[Order Date]],"mmm")</f>
        <v>Dec</v>
      </c>
    </row>
    <row r="2529" spans="1:20" ht="15.75" x14ac:dyDescent="0.25">
      <c r="A2529" s="9" t="s">
        <v>232</v>
      </c>
      <c r="B2529" s="8">
        <v>46361</v>
      </c>
      <c r="C2529" s="7" t="s">
        <v>15</v>
      </c>
      <c r="D2529" s="7" t="s">
        <v>19</v>
      </c>
      <c r="E2529" s="7" t="s">
        <v>18</v>
      </c>
      <c r="F2529" s="7" t="s">
        <v>2</v>
      </c>
      <c r="G2529" s="7" t="s">
        <v>22</v>
      </c>
      <c r="H2529" s="7" t="s">
        <v>92</v>
      </c>
      <c r="I2529" s="3">
        <v>1</v>
      </c>
      <c r="J2529" s="5">
        <v>152.44</v>
      </c>
      <c r="K2529" s="6">
        <v>0.1</v>
      </c>
      <c r="L2529" s="5">
        <v>76.91</v>
      </c>
      <c r="M2529" s="5">
        <f>I2529*J2529*(1-K2529)</f>
        <v>137.196</v>
      </c>
      <c r="N2529" s="5">
        <f>I2529*L2529</f>
        <v>76.91</v>
      </c>
      <c r="O2529" s="5">
        <f>M2529-N2529</f>
        <v>60.286000000000001</v>
      </c>
      <c r="P2529" s="2">
        <f>IFERROR(O2529/M2529,0)</f>
        <v>0.43941514329863846</v>
      </c>
      <c r="Q2529" s="4">
        <f>YEAR(SalesDataTable[[#This Row],[Order Date]])</f>
        <v>2026</v>
      </c>
      <c r="R2529" s="2" t="str">
        <f>"Q"&amp;ROUNDUP(MONTH(SalesDataTable[[#This Row],[Order Date]])/3,0)</f>
        <v>Q4</v>
      </c>
      <c r="S2529" s="3">
        <f>MONTH(SalesDataTable[[#This Row],[Order Date]])</f>
        <v>12</v>
      </c>
      <c r="T2529" s="2" t="str">
        <f>TEXT(SalesDataTable[[#This Row],[Order Date]],"mmm")</f>
        <v>Dec</v>
      </c>
    </row>
    <row r="2530" spans="1:20" ht="15.75" x14ac:dyDescent="0.25">
      <c r="A2530" s="9" t="s">
        <v>231</v>
      </c>
      <c r="B2530" s="8">
        <v>46361</v>
      </c>
      <c r="C2530" s="7" t="s">
        <v>9</v>
      </c>
      <c r="D2530" s="7" t="s">
        <v>8</v>
      </c>
      <c r="E2530" s="7" t="s">
        <v>3</v>
      </c>
      <c r="F2530" s="7" t="s">
        <v>23</v>
      </c>
      <c r="G2530" s="7" t="s">
        <v>26</v>
      </c>
      <c r="H2530" s="7" t="s">
        <v>50</v>
      </c>
      <c r="I2530" s="3">
        <v>1</v>
      </c>
      <c r="J2530" s="5">
        <v>123.82</v>
      </c>
      <c r="K2530" s="6">
        <v>0.05</v>
      </c>
      <c r="L2530" s="5">
        <v>59.19</v>
      </c>
      <c r="M2530" s="5">
        <f>I2530*J2530*(1-K2530)</f>
        <v>117.62899999999999</v>
      </c>
      <c r="N2530" s="5">
        <f>I2530*L2530</f>
        <v>59.19</v>
      </c>
      <c r="O2530" s="5">
        <f>M2530-N2530</f>
        <v>58.438999999999993</v>
      </c>
      <c r="P2530" s="2">
        <f>IFERROR(O2530/M2530,0)</f>
        <v>0.49680775999115862</v>
      </c>
      <c r="Q2530" s="4">
        <f>YEAR(SalesDataTable[[#This Row],[Order Date]])</f>
        <v>2026</v>
      </c>
      <c r="R2530" s="2" t="str">
        <f>"Q"&amp;ROUNDUP(MONTH(SalesDataTable[[#This Row],[Order Date]])/3,0)</f>
        <v>Q4</v>
      </c>
      <c r="S2530" s="3">
        <f>MONTH(SalesDataTable[[#This Row],[Order Date]])</f>
        <v>12</v>
      </c>
      <c r="T2530" s="2" t="str">
        <f>TEXT(SalesDataTable[[#This Row],[Order Date]],"mmm")</f>
        <v>Dec</v>
      </c>
    </row>
    <row r="2531" spans="1:20" ht="15.75" x14ac:dyDescent="0.25">
      <c r="A2531" s="9" t="s">
        <v>230</v>
      </c>
      <c r="B2531" s="8">
        <v>46361</v>
      </c>
      <c r="C2531" s="7" t="s">
        <v>42</v>
      </c>
      <c r="D2531" s="7" t="s">
        <v>95</v>
      </c>
      <c r="E2531" s="7" t="s">
        <v>3</v>
      </c>
      <c r="F2531" s="7" t="s">
        <v>2</v>
      </c>
      <c r="G2531" s="7" t="s">
        <v>22</v>
      </c>
      <c r="H2531" s="7" t="s">
        <v>21</v>
      </c>
      <c r="I2531" s="3">
        <v>4</v>
      </c>
      <c r="J2531" s="5">
        <v>71.12</v>
      </c>
      <c r="K2531" s="6">
        <v>0.05</v>
      </c>
      <c r="L2531" s="5">
        <v>31.93</v>
      </c>
      <c r="M2531" s="5">
        <f>I2531*J2531*(1-K2531)</f>
        <v>270.25600000000003</v>
      </c>
      <c r="N2531" s="5">
        <f>I2531*L2531</f>
        <v>127.72</v>
      </c>
      <c r="O2531" s="5">
        <f>M2531-N2531</f>
        <v>142.53600000000003</v>
      </c>
      <c r="P2531" s="2">
        <f>IFERROR(O2531/M2531,0)</f>
        <v>0.52741104730329769</v>
      </c>
      <c r="Q2531" s="4">
        <f>YEAR(SalesDataTable[[#This Row],[Order Date]])</f>
        <v>2026</v>
      </c>
      <c r="R2531" s="2" t="str">
        <f>"Q"&amp;ROUNDUP(MONTH(SalesDataTable[[#This Row],[Order Date]])/3,0)</f>
        <v>Q4</v>
      </c>
      <c r="S2531" s="3">
        <f>MONTH(SalesDataTable[[#This Row],[Order Date]])</f>
        <v>12</v>
      </c>
      <c r="T2531" s="2" t="str">
        <f>TEXT(SalesDataTable[[#This Row],[Order Date]],"mmm")</f>
        <v>Dec</v>
      </c>
    </row>
    <row r="2532" spans="1:20" ht="15.75" x14ac:dyDescent="0.25">
      <c r="A2532" s="9" t="s">
        <v>229</v>
      </c>
      <c r="B2532" s="8">
        <v>46361</v>
      </c>
      <c r="C2532" s="7" t="s">
        <v>5</v>
      </c>
      <c r="D2532" s="7" t="s">
        <v>76</v>
      </c>
      <c r="E2532" s="7" t="s">
        <v>18</v>
      </c>
      <c r="F2532" s="7" t="s">
        <v>23</v>
      </c>
      <c r="G2532" s="7" t="s">
        <v>22</v>
      </c>
      <c r="H2532" s="7" t="s">
        <v>21</v>
      </c>
      <c r="I2532" s="3">
        <v>1</v>
      </c>
      <c r="J2532" s="5">
        <v>71.55</v>
      </c>
      <c r="K2532" s="6">
        <v>0.1</v>
      </c>
      <c r="L2532" s="5">
        <v>32.07</v>
      </c>
      <c r="M2532" s="5">
        <f>I2532*J2532*(1-K2532)</f>
        <v>64.394999999999996</v>
      </c>
      <c r="N2532" s="5">
        <f>I2532*L2532</f>
        <v>32.07</v>
      </c>
      <c r="O2532" s="5">
        <f>M2532-N2532</f>
        <v>32.324999999999996</v>
      </c>
      <c r="P2532" s="2">
        <f>IFERROR(O2532/M2532,0)</f>
        <v>0.50197996738877237</v>
      </c>
      <c r="Q2532" s="4">
        <f>YEAR(SalesDataTable[[#This Row],[Order Date]])</f>
        <v>2026</v>
      </c>
      <c r="R2532" s="2" t="str">
        <f>"Q"&amp;ROUNDUP(MONTH(SalesDataTable[[#This Row],[Order Date]])/3,0)</f>
        <v>Q4</v>
      </c>
      <c r="S2532" s="3">
        <f>MONTH(SalesDataTable[[#This Row],[Order Date]])</f>
        <v>12</v>
      </c>
      <c r="T2532" s="2" t="str">
        <f>TEXT(SalesDataTable[[#This Row],[Order Date]],"mmm")</f>
        <v>Dec</v>
      </c>
    </row>
    <row r="2533" spans="1:20" ht="15.75" x14ac:dyDescent="0.25">
      <c r="A2533" s="9" t="s">
        <v>228</v>
      </c>
      <c r="B2533" s="8">
        <v>46361</v>
      </c>
      <c r="C2533" s="7" t="s">
        <v>5</v>
      </c>
      <c r="D2533" s="7" t="s">
        <v>66</v>
      </c>
      <c r="E2533" s="7" t="s">
        <v>18</v>
      </c>
      <c r="F2533" s="7" t="s">
        <v>23</v>
      </c>
      <c r="G2533" s="7" t="s">
        <v>22</v>
      </c>
      <c r="H2533" s="7" t="s">
        <v>21</v>
      </c>
      <c r="I2533" s="3">
        <v>2</v>
      </c>
      <c r="J2533" s="5">
        <v>70.239999999999995</v>
      </c>
      <c r="K2533" s="6">
        <v>0.1</v>
      </c>
      <c r="L2533" s="5">
        <v>33.29</v>
      </c>
      <c r="M2533" s="5">
        <f>I2533*J2533*(1-K2533)</f>
        <v>126.43199999999999</v>
      </c>
      <c r="N2533" s="5">
        <f>I2533*L2533</f>
        <v>66.58</v>
      </c>
      <c r="O2533" s="5">
        <f>M2533-N2533</f>
        <v>59.85199999999999</v>
      </c>
      <c r="P2533" s="2">
        <f>IFERROR(O2533/M2533,0)</f>
        <v>0.47339281194634264</v>
      </c>
      <c r="Q2533" s="4">
        <f>YEAR(SalesDataTable[[#This Row],[Order Date]])</f>
        <v>2026</v>
      </c>
      <c r="R2533" s="2" t="str">
        <f>"Q"&amp;ROUNDUP(MONTH(SalesDataTable[[#This Row],[Order Date]])/3,0)</f>
        <v>Q4</v>
      </c>
      <c r="S2533" s="3">
        <f>MONTH(SalesDataTable[[#This Row],[Order Date]])</f>
        <v>12</v>
      </c>
      <c r="T2533" s="2" t="str">
        <f>TEXT(SalesDataTable[[#This Row],[Order Date]],"mmm")</f>
        <v>Dec</v>
      </c>
    </row>
    <row r="2534" spans="1:20" ht="15.75" x14ac:dyDescent="0.25">
      <c r="A2534" s="9" t="s">
        <v>227</v>
      </c>
      <c r="B2534" s="8">
        <v>46362</v>
      </c>
      <c r="C2534" s="7" t="s">
        <v>42</v>
      </c>
      <c r="D2534" s="7" t="s">
        <v>95</v>
      </c>
      <c r="E2534" s="7" t="s">
        <v>18</v>
      </c>
      <c r="F2534" s="7" t="s">
        <v>23</v>
      </c>
      <c r="G2534" s="7" t="s">
        <v>1</v>
      </c>
      <c r="H2534" s="7" t="s">
        <v>0</v>
      </c>
      <c r="I2534" s="3">
        <v>2</v>
      </c>
      <c r="J2534" s="5">
        <v>50.68</v>
      </c>
      <c r="K2534" s="6">
        <v>0.15</v>
      </c>
      <c r="L2534" s="5">
        <v>22.41</v>
      </c>
      <c r="M2534" s="5">
        <f>I2534*J2534*(1-K2534)</f>
        <v>86.155999999999992</v>
      </c>
      <c r="N2534" s="5">
        <f>I2534*L2534</f>
        <v>44.82</v>
      </c>
      <c r="O2534" s="5">
        <f>M2534-N2534</f>
        <v>41.335999999999991</v>
      </c>
      <c r="P2534" s="2">
        <f>IFERROR(O2534/M2534,0)</f>
        <v>0.47978086262129155</v>
      </c>
      <c r="Q2534" s="4">
        <f>YEAR(SalesDataTable[[#This Row],[Order Date]])</f>
        <v>2026</v>
      </c>
      <c r="R2534" s="2" t="str">
        <f>"Q"&amp;ROUNDUP(MONTH(SalesDataTable[[#This Row],[Order Date]])/3,0)</f>
        <v>Q4</v>
      </c>
      <c r="S2534" s="3">
        <f>MONTH(SalesDataTable[[#This Row],[Order Date]])</f>
        <v>12</v>
      </c>
      <c r="T2534" s="2" t="str">
        <f>TEXT(SalesDataTable[[#This Row],[Order Date]],"mmm")</f>
        <v>Dec</v>
      </c>
    </row>
    <row r="2535" spans="1:20" ht="15.75" x14ac:dyDescent="0.25">
      <c r="A2535" s="9" t="s">
        <v>226</v>
      </c>
      <c r="B2535" s="8">
        <v>46362</v>
      </c>
      <c r="C2535" s="7" t="s">
        <v>15</v>
      </c>
      <c r="D2535" s="7" t="s">
        <v>14</v>
      </c>
      <c r="E2535" s="7" t="s">
        <v>3</v>
      </c>
      <c r="F2535" s="7" t="s">
        <v>2</v>
      </c>
      <c r="G2535" s="7" t="s">
        <v>1</v>
      </c>
      <c r="H2535" s="7" t="s">
        <v>7</v>
      </c>
      <c r="I2535" s="3">
        <v>1</v>
      </c>
      <c r="J2535" s="5">
        <v>101.26</v>
      </c>
      <c r="K2535" s="6">
        <v>0</v>
      </c>
      <c r="L2535" s="5">
        <v>51.7</v>
      </c>
      <c r="M2535" s="5">
        <f>I2535*J2535*(1-K2535)</f>
        <v>101.26</v>
      </c>
      <c r="N2535" s="5">
        <f>I2535*L2535</f>
        <v>51.7</v>
      </c>
      <c r="O2535" s="5">
        <f>M2535-N2535</f>
        <v>49.56</v>
      </c>
      <c r="P2535" s="2">
        <f>IFERROR(O2535/M2535,0)</f>
        <v>0.4894331424056883</v>
      </c>
      <c r="Q2535" s="4">
        <f>YEAR(SalesDataTable[[#This Row],[Order Date]])</f>
        <v>2026</v>
      </c>
      <c r="R2535" s="2" t="str">
        <f>"Q"&amp;ROUNDUP(MONTH(SalesDataTable[[#This Row],[Order Date]])/3,0)</f>
        <v>Q4</v>
      </c>
      <c r="S2535" s="3">
        <f>MONTH(SalesDataTable[[#This Row],[Order Date]])</f>
        <v>12</v>
      </c>
      <c r="T2535" s="2" t="str">
        <f>TEXT(SalesDataTable[[#This Row],[Order Date]],"mmm")</f>
        <v>Dec</v>
      </c>
    </row>
    <row r="2536" spans="1:20" ht="15.75" x14ac:dyDescent="0.25">
      <c r="A2536" s="9" t="s">
        <v>225</v>
      </c>
      <c r="B2536" s="8">
        <v>46362</v>
      </c>
      <c r="C2536" s="7" t="s">
        <v>42</v>
      </c>
      <c r="D2536" s="7" t="s">
        <v>95</v>
      </c>
      <c r="E2536" s="7" t="s">
        <v>18</v>
      </c>
      <c r="F2536" s="7" t="s">
        <v>12</v>
      </c>
      <c r="G2536" s="7" t="s">
        <v>29</v>
      </c>
      <c r="H2536" s="7" t="s">
        <v>39</v>
      </c>
      <c r="I2536" s="3">
        <v>2</v>
      </c>
      <c r="J2536" s="5">
        <v>46.01</v>
      </c>
      <c r="K2536" s="6">
        <v>0.05</v>
      </c>
      <c r="L2536" s="5">
        <v>18.399999999999999</v>
      </c>
      <c r="M2536" s="5">
        <f>I2536*J2536*(1-K2536)</f>
        <v>87.418999999999997</v>
      </c>
      <c r="N2536" s="5">
        <f>I2536*L2536</f>
        <v>36.799999999999997</v>
      </c>
      <c r="O2536" s="5">
        <f>M2536-N2536</f>
        <v>50.619</v>
      </c>
      <c r="P2536" s="2">
        <f>IFERROR(O2536/M2536,0)</f>
        <v>0.57903888170763795</v>
      </c>
      <c r="Q2536" s="4">
        <f>YEAR(SalesDataTable[[#This Row],[Order Date]])</f>
        <v>2026</v>
      </c>
      <c r="R2536" s="2" t="str">
        <f>"Q"&amp;ROUNDUP(MONTH(SalesDataTable[[#This Row],[Order Date]])/3,0)</f>
        <v>Q4</v>
      </c>
      <c r="S2536" s="3">
        <f>MONTH(SalesDataTable[[#This Row],[Order Date]])</f>
        <v>12</v>
      </c>
      <c r="T2536" s="2" t="str">
        <f>TEXT(SalesDataTable[[#This Row],[Order Date]],"mmm")</f>
        <v>Dec</v>
      </c>
    </row>
    <row r="2537" spans="1:20" ht="15.75" x14ac:dyDescent="0.25">
      <c r="A2537" s="9" t="s">
        <v>224</v>
      </c>
      <c r="B2537" s="8">
        <v>46362</v>
      </c>
      <c r="C2537" s="7" t="s">
        <v>9</v>
      </c>
      <c r="D2537" s="7" t="s">
        <v>8</v>
      </c>
      <c r="E2537" s="7" t="s">
        <v>3</v>
      </c>
      <c r="F2537" s="7" t="s">
        <v>2</v>
      </c>
      <c r="G2537" s="7" t="s">
        <v>29</v>
      </c>
      <c r="H2537" s="7" t="s">
        <v>72</v>
      </c>
      <c r="I2537" s="3">
        <v>2</v>
      </c>
      <c r="J2537" s="5">
        <v>131.97999999999999</v>
      </c>
      <c r="K2537" s="6">
        <v>0.1</v>
      </c>
      <c r="L2537" s="5">
        <v>68.02</v>
      </c>
      <c r="M2537" s="5">
        <f>I2537*J2537*(1-K2537)</f>
        <v>237.56399999999999</v>
      </c>
      <c r="N2537" s="5">
        <f>I2537*L2537</f>
        <v>136.04</v>
      </c>
      <c r="O2537" s="5">
        <f>M2537-N2537</f>
        <v>101.524</v>
      </c>
      <c r="P2537" s="2">
        <f>IFERROR(O2537/M2537,0)</f>
        <v>0.42735431294303855</v>
      </c>
      <c r="Q2537" s="4">
        <f>YEAR(SalesDataTable[[#This Row],[Order Date]])</f>
        <v>2026</v>
      </c>
      <c r="R2537" s="2" t="str">
        <f>"Q"&amp;ROUNDUP(MONTH(SalesDataTable[[#This Row],[Order Date]])/3,0)</f>
        <v>Q4</v>
      </c>
      <c r="S2537" s="3">
        <f>MONTH(SalesDataTable[[#This Row],[Order Date]])</f>
        <v>12</v>
      </c>
      <c r="T2537" s="2" t="str">
        <f>TEXT(SalesDataTable[[#This Row],[Order Date]],"mmm")</f>
        <v>Dec</v>
      </c>
    </row>
    <row r="2538" spans="1:20" ht="15.75" x14ac:dyDescent="0.25">
      <c r="A2538" s="9" t="s">
        <v>223</v>
      </c>
      <c r="B2538" s="8">
        <v>46362</v>
      </c>
      <c r="C2538" s="7" t="s">
        <v>15</v>
      </c>
      <c r="D2538" s="7" t="s">
        <v>14</v>
      </c>
      <c r="E2538" s="7" t="s">
        <v>13</v>
      </c>
      <c r="F2538" s="7" t="s">
        <v>2</v>
      </c>
      <c r="G2538" s="7" t="s">
        <v>22</v>
      </c>
      <c r="H2538" s="7" t="s">
        <v>21</v>
      </c>
      <c r="I2538" s="3">
        <v>2</v>
      </c>
      <c r="J2538" s="5">
        <v>73.16</v>
      </c>
      <c r="K2538" s="6">
        <v>0.15</v>
      </c>
      <c r="L2538" s="5">
        <v>32.64</v>
      </c>
      <c r="M2538" s="5">
        <f>I2538*J2538*(1-K2538)</f>
        <v>124.37199999999999</v>
      </c>
      <c r="N2538" s="5">
        <f>I2538*L2538</f>
        <v>65.28</v>
      </c>
      <c r="O2538" s="5">
        <f>M2538-N2538</f>
        <v>59.091999999999985</v>
      </c>
      <c r="P2538" s="2">
        <f>IFERROR(O2538/M2538,0)</f>
        <v>0.47512301804264617</v>
      </c>
      <c r="Q2538" s="4">
        <f>YEAR(SalesDataTable[[#This Row],[Order Date]])</f>
        <v>2026</v>
      </c>
      <c r="R2538" s="2" t="str">
        <f>"Q"&amp;ROUNDUP(MONTH(SalesDataTable[[#This Row],[Order Date]])/3,0)</f>
        <v>Q4</v>
      </c>
      <c r="S2538" s="3">
        <f>MONTH(SalesDataTable[[#This Row],[Order Date]])</f>
        <v>12</v>
      </c>
      <c r="T2538" s="2" t="str">
        <f>TEXT(SalesDataTable[[#This Row],[Order Date]],"mmm")</f>
        <v>Dec</v>
      </c>
    </row>
    <row r="2539" spans="1:20" ht="15.75" x14ac:dyDescent="0.25">
      <c r="A2539" s="9" t="s">
        <v>222</v>
      </c>
      <c r="B2539" s="8">
        <v>46362</v>
      </c>
      <c r="C2539" s="7" t="s">
        <v>9</v>
      </c>
      <c r="D2539" s="7" t="s">
        <v>30</v>
      </c>
      <c r="E2539" s="7" t="s">
        <v>3</v>
      </c>
      <c r="F2539" s="7" t="s">
        <v>12</v>
      </c>
      <c r="G2539" s="7" t="s">
        <v>29</v>
      </c>
      <c r="H2539" s="7" t="s">
        <v>39</v>
      </c>
      <c r="I2539" s="3">
        <v>2</v>
      </c>
      <c r="J2539" s="5">
        <v>47.43</v>
      </c>
      <c r="K2539" s="6">
        <v>0.05</v>
      </c>
      <c r="L2539" s="5">
        <v>18.63</v>
      </c>
      <c r="M2539" s="5">
        <f>I2539*J2539*(1-K2539)</f>
        <v>90.11699999999999</v>
      </c>
      <c r="N2539" s="5">
        <f>I2539*L2539</f>
        <v>37.26</v>
      </c>
      <c r="O2539" s="5">
        <f>M2539-N2539</f>
        <v>52.856999999999992</v>
      </c>
      <c r="P2539" s="2">
        <f>IFERROR(O2539/M2539,0)</f>
        <v>0.58653750124837711</v>
      </c>
      <c r="Q2539" s="4">
        <f>YEAR(SalesDataTable[[#This Row],[Order Date]])</f>
        <v>2026</v>
      </c>
      <c r="R2539" s="2" t="str">
        <f>"Q"&amp;ROUNDUP(MONTH(SalesDataTable[[#This Row],[Order Date]])/3,0)</f>
        <v>Q4</v>
      </c>
      <c r="S2539" s="3">
        <f>MONTH(SalesDataTable[[#This Row],[Order Date]])</f>
        <v>12</v>
      </c>
      <c r="T2539" s="2" t="str">
        <f>TEXT(SalesDataTable[[#This Row],[Order Date]],"mmm")</f>
        <v>Dec</v>
      </c>
    </row>
    <row r="2540" spans="1:20" ht="15.75" x14ac:dyDescent="0.25">
      <c r="A2540" s="9" t="s">
        <v>221</v>
      </c>
      <c r="B2540" s="8">
        <v>46363</v>
      </c>
      <c r="C2540" s="7" t="s">
        <v>42</v>
      </c>
      <c r="D2540" s="7" t="s">
        <v>119</v>
      </c>
      <c r="E2540" s="7" t="s">
        <v>3</v>
      </c>
      <c r="F2540" s="7" t="s">
        <v>2</v>
      </c>
      <c r="G2540" s="7" t="s">
        <v>29</v>
      </c>
      <c r="H2540" s="7" t="s">
        <v>28</v>
      </c>
      <c r="I2540" s="3">
        <v>1</v>
      </c>
      <c r="J2540" s="5">
        <v>35.93</v>
      </c>
      <c r="K2540" s="6">
        <v>0.05</v>
      </c>
      <c r="L2540" s="5">
        <v>13.23</v>
      </c>
      <c r="M2540" s="5">
        <f>I2540*J2540*(1-K2540)</f>
        <v>34.133499999999998</v>
      </c>
      <c r="N2540" s="5">
        <f>I2540*L2540</f>
        <v>13.23</v>
      </c>
      <c r="O2540" s="5">
        <f>M2540-N2540</f>
        <v>20.903499999999998</v>
      </c>
      <c r="P2540" s="2">
        <f>IFERROR(O2540/M2540,0)</f>
        <v>0.6124042363074399</v>
      </c>
      <c r="Q2540" s="4">
        <f>YEAR(SalesDataTable[[#This Row],[Order Date]])</f>
        <v>2026</v>
      </c>
      <c r="R2540" s="2" t="str">
        <f>"Q"&amp;ROUNDUP(MONTH(SalesDataTable[[#This Row],[Order Date]])/3,0)</f>
        <v>Q4</v>
      </c>
      <c r="S2540" s="3">
        <f>MONTH(SalesDataTable[[#This Row],[Order Date]])</f>
        <v>12</v>
      </c>
      <c r="T2540" s="2" t="str">
        <f>TEXT(SalesDataTable[[#This Row],[Order Date]],"mmm")</f>
        <v>Dec</v>
      </c>
    </row>
    <row r="2541" spans="1:20" ht="15.75" x14ac:dyDescent="0.25">
      <c r="A2541" s="9" t="s">
        <v>220</v>
      </c>
      <c r="B2541" s="8">
        <v>46363</v>
      </c>
      <c r="C2541" s="7" t="s">
        <v>42</v>
      </c>
      <c r="D2541" s="7" t="s">
        <v>41</v>
      </c>
      <c r="E2541" s="7" t="s">
        <v>18</v>
      </c>
      <c r="F2541" s="7" t="s">
        <v>23</v>
      </c>
      <c r="G2541" s="7" t="s">
        <v>29</v>
      </c>
      <c r="H2541" s="7" t="s">
        <v>28</v>
      </c>
      <c r="I2541" s="3">
        <v>1</v>
      </c>
      <c r="J2541" s="5">
        <v>35.53</v>
      </c>
      <c r="K2541" s="6">
        <v>0.05</v>
      </c>
      <c r="L2541" s="5">
        <v>13.28</v>
      </c>
      <c r="M2541" s="5">
        <f>I2541*J2541*(1-K2541)</f>
        <v>33.753500000000003</v>
      </c>
      <c r="N2541" s="5">
        <f>I2541*L2541</f>
        <v>13.28</v>
      </c>
      <c r="O2541" s="5">
        <f>M2541-N2541</f>
        <v>20.473500000000001</v>
      </c>
      <c r="P2541" s="2">
        <f>IFERROR(O2541/M2541,0)</f>
        <v>0.6065593197742456</v>
      </c>
      <c r="Q2541" s="4">
        <f>YEAR(SalesDataTable[[#This Row],[Order Date]])</f>
        <v>2026</v>
      </c>
      <c r="R2541" s="2" t="str">
        <f>"Q"&amp;ROUNDUP(MONTH(SalesDataTable[[#This Row],[Order Date]])/3,0)</f>
        <v>Q4</v>
      </c>
      <c r="S2541" s="3">
        <f>MONTH(SalesDataTable[[#This Row],[Order Date]])</f>
        <v>12</v>
      </c>
      <c r="T2541" s="2" t="str">
        <f>TEXT(SalesDataTable[[#This Row],[Order Date]],"mmm")</f>
        <v>Dec</v>
      </c>
    </row>
    <row r="2542" spans="1:20" ht="15.75" x14ac:dyDescent="0.25">
      <c r="A2542" s="9" t="s">
        <v>219</v>
      </c>
      <c r="B2542" s="8">
        <v>46363</v>
      </c>
      <c r="C2542" s="7" t="s">
        <v>9</v>
      </c>
      <c r="D2542" s="7" t="s">
        <v>47</v>
      </c>
      <c r="E2542" s="7" t="s">
        <v>3</v>
      </c>
      <c r="F2542" s="7" t="s">
        <v>2</v>
      </c>
      <c r="G2542" s="7" t="s">
        <v>26</v>
      </c>
      <c r="H2542" s="7" t="s">
        <v>25</v>
      </c>
      <c r="I2542" s="3">
        <v>3</v>
      </c>
      <c r="J2542" s="5">
        <v>196.97</v>
      </c>
      <c r="K2542" s="6">
        <v>0.15</v>
      </c>
      <c r="L2542" s="5">
        <v>101.88</v>
      </c>
      <c r="M2542" s="5">
        <f>I2542*J2542*(1-K2542)</f>
        <v>502.27349999999996</v>
      </c>
      <c r="N2542" s="5">
        <f>I2542*L2542</f>
        <v>305.64</v>
      </c>
      <c r="O2542" s="5">
        <f>M2542-N2542</f>
        <v>196.63349999999997</v>
      </c>
      <c r="P2542" s="2">
        <f>IFERROR(O2542/M2542,0)</f>
        <v>0.39148690902466482</v>
      </c>
      <c r="Q2542" s="4">
        <f>YEAR(SalesDataTable[[#This Row],[Order Date]])</f>
        <v>2026</v>
      </c>
      <c r="R2542" s="2" t="str">
        <f>"Q"&amp;ROUNDUP(MONTH(SalesDataTable[[#This Row],[Order Date]])/3,0)</f>
        <v>Q4</v>
      </c>
      <c r="S2542" s="3">
        <f>MONTH(SalesDataTable[[#This Row],[Order Date]])</f>
        <v>12</v>
      </c>
      <c r="T2542" s="2" t="str">
        <f>TEXT(SalesDataTable[[#This Row],[Order Date]],"mmm")</f>
        <v>Dec</v>
      </c>
    </row>
    <row r="2543" spans="1:20" ht="15.75" x14ac:dyDescent="0.25">
      <c r="A2543" s="9" t="s">
        <v>218</v>
      </c>
      <c r="B2543" s="8">
        <v>46363</v>
      </c>
      <c r="C2543" s="7" t="s">
        <v>42</v>
      </c>
      <c r="D2543" s="7" t="s">
        <v>95</v>
      </c>
      <c r="E2543" s="7" t="s">
        <v>3</v>
      </c>
      <c r="F2543" s="7" t="s">
        <v>2</v>
      </c>
      <c r="G2543" s="7" t="s">
        <v>29</v>
      </c>
      <c r="H2543" s="7" t="s">
        <v>28</v>
      </c>
      <c r="I2543" s="3">
        <v>2</v>
      </c>
      <c r="J2543" s="5">
        <v>37.020000000000003</v>
      </c>
      <c r="K2543" s="6">
        <v>0.2</v>
      </c>
      <c r="L2543" s="5">
        <v>13.39</v>
      </c>
      <c r="M2543" s="5">
        <f>I2543*J2543*(1-K2543)</f>
        <v>59.232000000000006</v>
      </c>
      <c r="N2543" s="5">
        <f>I2543*L2543</f>
        <v>26.78</v>
      </c>
      <c r="O2543" s="5">
        <f>M2543-N2543</f>
        <v>32.452000000000005</v>
      </c>
      <c r="P2543" s="2">
        <f>IFERROR(O2543/M2543,0)</f>
        <v>0.5478795245813074</v>
      </c>
      <c r="Q2543" s="4">
        <f>YEAR(SalesDataTable[[#This Row],[Order Date]])</f>
        <v>2026</v>
      </c>
      <c r="R2543" s="2" t="str">
        <f>"Q"&amp;ROUNDUP(MONTH(SalesDataTable[[#This Row],[Order Date]])/3,0)</f>
        <v>Q4</v>
      </c>
      <c r="S2543" s="3">
        <f>MONTH(SalesDataTable[[#This Row],[Order Date]])</f>
        <v>12</v>
      </c>
      <c r="T2543" s="2" t="str">
        <f>TEXT(SalesDataTable[[#This Row],[Order Date]],"mmm")</f>
        <v>Dec</v>
      </c>
    </row>
    <row r="2544" spans="1:20" ht="15.75" x14ac:dyDescent="0.25">
      <c r="A2544" s="9" t="s">
        <v>217</v>
      </c>
      <c r="B2544" s="8">
        <v>46363</v>
      </c>
      <c r="C2544" s="7" t="s">
        <v>9</v>
      </c>
      <c r="D2544" s="7" t="s">
        <v>47</v>
      </c>
      <c r="E2544" s="7" t="s">
        <v>3</v>
      </c>
      <c r="F2544" s="7" t="s">
        <v>2</v>
      </c>
      <c r="G2544" s="7" t="s">
        <v>29</v>
      </c>
      <c r="H2544" s="7" t="s">
        <v>39</v>
      </c>
      <c r="I2544" s="3">
        <v>4</v>
      </c>
      <c r="J2544" s="5">
        <v>47.22</v>
      </c>
      <c r="K2544" s="6">
        <v>0</v>
      </c>
      <c r="L2544" s="5">
        <v>18.420000000000002</v>
      </c>
      <c r="M2544" s="5">
        <f>I2544*J2544*(1-K2544)</f>
        <v>188.88</v>
      </c>
      <c r="N2544" s="5">
        <f>I2544*L2544</f>
        <v>73.680000000000007</v>
      </c>
      <c r="O2544" s="5">
        <f>M2544-N2544</f>
        <v>115.19999999999999</v>
      </c>
      <c r="P2544" s="2">
        <f>IFERROR(O2544/M2544,0)</f>
        <v>0.60991105463786521</v>
      </c>
      <c r="Q2544" s="4">
        <f>YEAR(SalesDataTable[[#This Row],[Order Date]])</f>
        <v>2026</v>
      </c>
      <c r="R2544" s="2" t="str">
        <f>"Q"&amp;ROUNDUP(MONTH(SalesDataTable[[#This Row],[Order Date]])/3,0)</f>
        <v>Q4</v>
      </c>
      <c r="S2544" s="3">
        <f>MONTH(SalesDataTable[[#This Row],[Order Date]])</f>
        <v>12</v>
      </c>
      <c r="T2544" s="2" t="str">
        <f>TEXT(SalesDataTable[[#This Row],[Order Date]],"mmm")</f>
        <v>Dec</v>
      </c>
    </row>
    <row r="2545" spans="1:20" ht="15.75" x14ac:dyDescent="0.25">
      <c r="A2545" s="9" t="s">
        <v>216</v>
      </c>
      <c r="B2545" s="8">
        <v>46364</v>
      </c>
      <c r="C2545" s="7" t="s">
        <v>9</v>
      </c>
      <c r="D2545" s="7" t="s">
        <v>8</v>
      </c>
      <c r="E2545" s="7" t="s">
        <v>13</v>
      </c>
      <c r="F2545" s="7" t="s">
        <v>23</v>
      </c>
      <c r="G2545" s="7" t="s">
        <v>29</v>
      </c>
      <c r="H2545" s="7" t="s">
        <v>39</v>
      </c>
      <c r="I2545" s="3">
        <v>4</v>
      </c>
      <c r="J2545" s="5">
        <v>46.48</v>
      </c>
      <c r="K2545" s="6">
        <v>0.1</v>
      </c>
      <c r="L2545" s="5">
        <v>18.66</v>
      </c>
      <c r="M2545" s="5">
        <f>I2545*J2545*(1-K2545)</f>
        <v>167.328</v>
      </c>
      <c r="N2545" s="5">
        <f>I2545*L2545</f>
        <v>74.64</v>
      </c>
      <c r="O2545" s="5">
        <f>M2545-N2545</f>
        <v>92.688000000000002</v>
      </c>
      <c r="P2545" s="2">
        <f>IFERROR(O2545/M2545,0)</f>
        <v>0.55393000573723461</v>
      </c>
      <c r="Q2545" s="4">
        <f>YEAR(SalesDataTable[[#This Row],[Order Date]])</f>
        <v>2026</v>
      </c>
      <c r="R2545" s="2" t="str">
        <f>"Q"&amp;ROUNDUP(MONTH(SalesDataTable[[#This Row],[Order Date]])/3,0)</f>
        <v>Q4</v>
      </c>
      <c r="S2545" s="3">
        <f>MONTH(SalesDataTable[[#This Row],[Order Date]])</f>
        <v>12</v>
      </c>
      <c r="T2545" s="2" t="str">
        <f>TEXT(SalesDataTable[[#This Row],[Order Date]],"mmm")</f>
        <v>Dec</v>
      </c>
    </row>
    <row r="2546" spans="1:20" ht="15.75" x14ac:dyDescent="0.25">
      <c r="A2546" s="9" t="s">
        <v>215</v>
      </c>
      <c r="B2546" s="8">
        <v>46364</v>
      </c>
      <c r="C2546" s="7" t="s">
        <v>15</v>
      </c>
      <c r="D2546" s="7" t="s">
        <v>19</v>
      </c>
      <c r="E2546" s="7" t="s">
        <v>60</v>
      </c>
      <c r="F2546" s="7" t="s">
        <v>12</v>
      </c>
      <c r="G2546" s="7" t="s">
        <v>22</v>
      </c>
      <c r="H2546" s="7" t="s">
        <v>37</v>
      </c>
      <c r="I2546" s="3">
        <v>12</v>
      </c>
      <c r="J2546" s="5">
        <v>146.99</v>
      </c>
      <c r="K2546" s="6">
        <v>0.15</v>
      </c>
      <c r="L2546" s="5">
        <v>79.239999999999995</v>
      </c>
      <c r="M2546" s="5">
        <f>I2546*J2546*(1-K2546)</f>
        <v>1499.298</v>
      </c>
      <c r="N2546" s="5">
        <f>I2546*L2546</f>
        <v>950.87999999999988</v>
      </c>
      <c r="O2546" s="5">
        <f>M2546-N2546</f>
        <v>548.41800000000012</v>
      </c>
      <c r="P2546" s="2">
        <f>IFERROR(O2546/M2546,0)</f>
        <v>0.36578318653129671</v>
      </c>
      <c r="Q2546" s="4">
        <f>YEAR(SalesDataTable[[#This Row],[Order Date]])</f>
        <v>2026</v>
      </c>
      <c r="R2546" s="2" t="str">
        <f>"Q"&amp;ROUNDUP(MONTH(SalesDataTable[[#This Row],[Order Date]])/3,0)</f>
        <v>Q4</v>
      </c>
      <c r="S2546" s="3">
        <f>MONTH(SalesDataTable[[#This Row],[Order Date]])</f>
        <v>12</v>
      </c>
      <c r="T2546" s="2" t="str">
        <f>TEXT(SalesDataTable[[#This Row],[Order Date]],"mmm")</f>
        <v>Dec</v>
      </c>
    </row>
    <row r="2547" spans="1:20" ht="15.75" x14ac:dyDescent="0.25">
      <c r="A2547" s="9" t="s">
        <v>214</v>
      </c>
      <c r="B2547" s="8">
        <v>46364</v>
      </c>
      <c r="C2547" s="7" t="s">
        <v>5</v>
      </c>
      <c r="D2547" s="7" t="s">
        <v>4</v>
      </c>
      <c r="E2547" s="7" t="s">
        <v>3</v>
      </c>
      <c r="F2547" s="7" t="s">
        <v>2</v>
      </c>
      <c r="G2547" s="7" t="s">
        <v>34</v>
      </c>
      <c r="H2547" s="7" t="s">
        <v>83</v>
      </c>
      <c r="I2547" s="3">
        <v>1</v>
      </c>
      <c r="J2547" s="5">
        <v>40.29</v>
      </c>
      <c r="K2547" s="6">
        <v>0</v>
      </c>
      <c r="L2547" s="5">
        <v>15.07</v>
      </c>
      <c r="M2547" s="5">
        <f>I2547*J2547*(1-K2547)</f>
        <v>40.29</v>
      </c>
      <c r="N2547" s="5">
        <f>I2547*L2547</f>
        <v>15.07</v>
      </c>
      <c r="O2547" s="5">
        <f>M2547-N2547</f>
        <v>25.22</v>
      </c>
      <c r="P2547" s="2">
        <f>IFERROR(O2547/M2547,0)</f>
        <v>0.62596177711590961</v>
      </c>
      <c r="Q2547" s="4">
        <f>YEAR(SalesDataTable[[#This Row],[Order Date]])</f>
        <v>2026</v>
      </c>
      <c r="R2547" s="2" t="str">
        <f>"Q"&amp;ROUNDUP(MONTH(SalesDataTable[[#This Row],[Order Date]])/3,0)</f>
        <v>Q4</v>
      </c>
      <c r="S2547" s="3">
        <f>MONTH(SalesDataTable[[#This Row],[Order Date]])</f>
        <v>12</v>
      </c>
      <c r="T2547" s="2" t="str">
        <f>TEXT(SalesDataTable[[#This Row],[Order Date]],"mmm")</f>
        <v>Dec</v>
      </c>
    </row>
    <row r="2548" spans="1:20" ht="15.75" x14ac:dyDescent="0.25">
      <c r="A2548" s="9" t="s">
        <v>213</v>
      </c>
      <c r="B2548" s="8">
        <v>46364</v>
      </c>
      <c r="C2548" s="7" t="s">
        <v>42</v>
      </c>
      <c r="D2548" s="7" t="s">
        <v>95</v>
      </c>
      <c r="E2548" s="7" t="s">
        <v>60</v>
      </c>
      <c r="F2548" s="7" t="s">
        <v>12</v>
      </c>
      <c r="G2548" s="7" t="s">
        <v>26</v>
      </c>
      <c r="H2548" s="7" t="s">
        <v>50</v>
      </c>
      <c r="I2548" s="3">
        <v>4</v>
      </c>
      <c r="J2548" s="5">
        <v>125.82</v>
      </c>
      <c r="K2548" s="6">
        <v>0.15</v>
      </c>
      <c r="L2548" s="5">
        <v>61.39</v>
      </c>
      <c r="M2548" s="5">
        <f>I2548*J2548*(1-K2548)</f>
        <v>427.78799999999995</v>
      </c>
      <c r="N2548" s="5">
        <f>I2548*L2548</f>
        <v>245.56</v>
      </c>
      <c r="O2548" s="5">
        <f>M2548-N2548</f>
        <v>182.22799999999995</v>
      </c>
      <c r="P2548" s="2">
        <f>IFERROR(O2548/M2548,0)</f>
        <v>0.42597735326844133</v>
      </c>
      <c r="Q2548" s="4">
        <f>YEAR(SalesDataTable[[#This Row],[Order Date]])</f>
        <v>2026</v>
      </c>
      <c r="R2548" s="2" t="str">
        <f>"Q"&amp;ROUNDUP(MONTH(SalesDataTable[[#This Row],[Order Date]])/3,0)</f>
        <v>Q4</v>
      </c>
      <c r="S2548" s="3">
        <f>MONTH(SalesDataTable[[#This Row],[Order Date]])</f>
        <v>12</v>
      </c>
      <c r="T2548" s="2" t="str">
        <f>TEXT(SalesDataTable[[#This Row],[Order Date]],"mmm")</f>
        <v>Dec</v>
      </c>
    </row>
    <row r="2549" spans="1:20" ht="15.75" x14ac:dyDescent="0.25">
      <c r="A2549" s="9" t="s">
        <v>212</v>
      </c>
      <c r="B2549" s="8">
        <v>46364</v>
      </c>
      <c r="C2549" s="7" t="s">
        <v>9</v>
      </c>
      <c r="D2549" s="7" t="s">
        <v>79</v>
      </c>
      <c r="E2549" s="7" t="s">
        <v>3</v>
      </c>
      <c r="F2549" s="7" t="s">
        <v>2</v>
      </c>
      <c r="G2549" s="7" t="s">
        <v>29</v>
      </c>
      <c r="H2549" s="7" t="s">
        <v>28</v>
      </c>
      <c r="I2549" s="3">
        <v>3</v>
      </c>
      <c r="J2549" s="5">
        <v>36.25</v>
      </c>
      <c r="K2549" s="6">
        <v>0</v>
      </c>
      <c r="L2549" s="5">
        <v>13.67</v>
      </c>
      <c r="M2549" s="5">
        <f>I2549*J2549*(1-K2549)</f>
        <v>108.75</v>
      </c>
      <c r="N2549" s="5">
        <f>I2549*L2549</f>
        <v>41.01</v>
      </c>
      <c r="O2549" s="5">
        <f>M2549-N2549</f>
        <v>67.740000000000009</v>
      </c>
      <c r="P2549" s="2">
        <f>IFERROR(O2549/M2549,0)</f>
        <v>0.62289655172413805</v>
      </c>
      <c r="Q2549" s="4">
        <f>YEAR(SalesDataTable[[#This Row],[Order Date]])</f>
        <v>2026</v>
      </c>
      <c r="R2549" s="2" t="str">
        <f>"Q"&amp;ROUNDUP(MONTH(SalesDataTable[[#This Row],[Order Date]])/3,0)</f>
        <v>Q4</v>
      </c>
      <c r="S2549" s="3">
        <f>MONTH(SalesDataTable[[#This Row],[Order Date]])</f>
        <v>12</v>
      </c>
      <c r="T2549" s="2" t="str">
        <f>TEXT(SalesDataTable[[#This Row],[Order Date]],"mmm")</f>
        <v>Dec</v>
      </c>
    </row>
    <row r="2550" spans="1:20" ht="15.75" x14ac:dyDescent="0.25">
      <c r="A2550" s="9" t="s">
        <v>211</v>
      </c>
      <c r="B2550" s="8">
        <v>46364</v>
      </c>
      <c r="C2550" s="7" t="s">
        <v>5</v>
      </c>
      <c r="D2550" s="7" t="s">
        <v>4</v>
      </c>
      <c r="E2550" s="7" t="s">
        <v>18</v>
      </c>
      <c r="F2550" s="7" t="s">
        <v>23</v>
      </c>
      <c r="G2550" s="7" t="s">
        <v>29</v>
      </c>
      <c r="H2550" s="7" t="s">
        <v>88</v>
      </c>
      <c r="I2550" s="3">
        <v>1</v>
      </c>
      <c r="J2550" s="5">
        <v>165.29</v>
      </c>
      <c r="K2550" s="6">
        <v>0.05</v>
      </c>
      <c r="L2550" s="5">
        <v>89.92</v>
      </c>
      <c r="M2550" s="5">
        <f>I2550*J2550*(1-K2550)</f>
        <v>157.02549999999999</v>
      </c>
      <c r="N2550" s="5">
        <f>I2550*L2550</f>
        <v>89.92</v>
      </c>
      <c r="O2550" s="5">
        <f>M2550-N2550</f>
        <v>67.105499999999992</v>
      </c>
      <c r="P2550" s="2">
        <f>IFERROR(O2550/M2550,0)</f>
        <v>0.42735415585366704</v>
      </c>
      <c r="Q2550" s="4">
        <f>YEAR(SalesDataTable[[#This Row],[Order Date]])</f>
        <v>2026</v>
      </c>
      <c r="R2550" s="2" t="str">
        <f>"Q"&amp;ROUNDUP(MONTH(SalesDataTable[[#This Row],[Order Date]])/3,0)</f>
        <v>Q4</v>
      </c>
      <c r="S2550" s="3">
        <f>MONTH(SalesDataTable[[#This Row],[Order Date]])</f>
        <v>12</v>
      </c>
      <c r="T2550" s="2" t="str">
        <f>TEXT(SalesDataTable[[#This Row],[Order Date]],"mmm")</f>
        <v>Dec</v>
      </c>
    </row>
    <row r="2551" spans="1:20" ht="15.75" x14ac:dyDescent="0.25">
      <c r="A2551" s="9" t="s">
        <v>210</v>
      </c>
      <c r="B2551" s="8">
        <v>46364</v>
      </c>
      <c r="C2551" s="7" t="s">
        <v>15</v>
      </c>
      <c r="D2551" s="7" t="s">
        <v>61</v>
      </c>
      <c r="E2551" s="7" t="s">
        <v>3</v>
      </c>
      <c r="F2551" s="7" t="s">
        <v>2</v>
      </c>
      <c r="G2551" s="7" t="s">
        <v>26</v>
      </c>
      <c r="H2551" s="7" t="s">
        <v>65</v>
      </c>
      <c r="I2551" s="3">
        <v>1</v>
      </c>
      <c r="J2551" s="5">
        <v>82.89</v>
      </c>
      <c r="K2551" s="6">
        <v>0.15</v>
      </c>
      <c r="L2551" s="5">
        <v>38.51</v>
      </c>
      <c r="M2551" s="5">
        <f>I2551*J2551*(1-K2551)</f>
        <v>70.456500000000005</v>
      </c>
      <c r="N2551" s="5">
        <f>I2551*L2551</f>
        <v>38.51</v>
      </c>
      <c r="O2551" s="5">
        <f>M2551-N2551</f>
        <v>31.946500000000007</v>
      </c>
      <c r="P2551" s="2">
        <f>IFERROR(O2551/M2551,0)</f>
        <v>0.45342161475520365</v>
      </c>
      <c r="Q2551" s="4">
        <f>YEAR(SalesDataTable[[#This Row],[Order Date]])</f>
        <v>2026</v>
      </c>
      <c r="R2551" s="2" t="str">
        <f>"Q"&amp;ROUNDUP(MONTH(SalesDataTable[[#This Row],[Order Date]])/3,0)</f>
        <v>Q4</v>
      </c>
      <c r="S2551" s="3">
        <f>MONTH(SalesDataTable[[#This Row],[Order Date]])</f>
        <v>12</v>
      </c>
      <c r="T2551" s="2" t="str">
        <f>TEXT(SalesDataTable[[#This Row],[Order Date]],"mmm")</f>
        <v>Dec</v>
      </c>
    </row>
    <row r="2552" spans="1:20" ht="15.75" x14ac:dyDescent="0.25">
      <c r="A2552" s="9" t="s">
        <v>209</v>
      </c>
      <c r="B2552" s="8">
        <v>46364</v>
      </c>
      <c r="C2552" s="7" t="s">
        <v>9</v>
      </c>
      <c r="D2552" s="7" t="s">
        <v>30</v>
      </c>
      <c r="E2552" s="7" t="s">
        <v>3</v>
      </c>
      <c r="F2552" s="7" t="s">
        <v>12</v>
      </c>
      <c r="G2552" s="7" t="s">
        <v>26</v>
      </c>
      <c r="H2552" s="7" t="s">
        <v>25</v>
      </c>
      <c r="I2552" s="3">
        <v>1</v>
      </c>
      <c r="J2552" s="5">
        <v>199.66</v>
      </c>
      <c r="K2552" s="6">
        <v>0</v>
      </c>
      <c r="L2552" s="5">
        <v>103.15</v>
      </c>
      <c r="M2552" s="5">
        <f>I2552*J2552*(1-K2552)</f>
        <v>199.66</v>
      </c>
      <c r="N2552" s="5">
        <f>I2552*L2552</f>
        <v>103.15</v>
      </c>
      <c r="O2552" s="5">
        <f>M2552-N2552</f>
        <v>96.509999999999991</v>
      </c>
      <c r="P2552" s="2">
        <f>IFERROR(O2552/M2552,0)</f>
        <v>0.48337173194430527</v>
      </c>
      <c r="Q2552" s="4">
        <f>YEAR(SalesDataTable[[#This Row],[Order Date]])</f>
        <v>2026</v>
      </c>
      <c r="R2552" s="2" t="str">
        <f>"Q"&amp;ROUNDUP(MONTH(SalesDataTable[[#This Row],[Order Date]])/3,0)</f>
        <v>Q4</v>
      </c>
      <c r="S2552" s="3">
        <f>MONTH(SalesDataTable[[#This Row],[Order Date]])</f>
        <v>12</v>
      </c>
      <c r="T2552" s="2" t="str">
        <f>TEXT(SalesDataTable[[#This Row],[Order Date]],"mmm")</f>
        <v>Dec</v>
      </c>
    </row>
    <row r="2553" spans="1:20" ht="15.75" x14ac:dyDescent="0.25">
      <c r="A2553" s="9" t="s">
        <v>208</v>
      </c>
      <c r="B2553" s="8">
        <v>46364</v>
      </c>
      <c r="C2553" s="7" t="s">
        <v>15</v>
      </c>
      <c r="D2553" s="7" t="s">
        <v>61</v>
      </c>
      <c r="E2553" s="7" t="s">
        <v>13</v>
      </c>
      <c r="F2553" s="7" t="s">
        <v>2</v>
      </c>
      <c r="G2553" s="7" t="s">
        <v>22</v>
      </c>
      <c r="H2553" s="7" t="s">
        <v>37</v>
      </c>
      <c r="I2553" s="3">
        <v>2</v>
      </c>
      <c r="J2553" s="5">
        <v>146.25</v>
      </c>
      <c r="K2553" s="6">
        <v>0.05</v>
      </c>
      <c r="L2553" s="5">
        <v>77.3</v>
      </c>
      <c r="M2553" s="5">
        <f>I2553*J2553*(1-K2553)</f>
        <v>277.875</v>
      </c>
      <c r="N2553" s="5">
        <f>I2553*L2553</f>
        <v>154.6</v>
      </c>
      <c r="O2553" s="5">
        <f>M2553-N2553</f>
        <v>123.27500000000001</v>
      </c>
      <c r="P2553" s="2">
        <f>IFERROR(O2553/M2553,0)</f>
        <v>0.44363472784525421</v>
      </c>
      <c r="Q2553" s="4">
        <f>YEAR(SalesDataTable[[#This Row],[Order Date]])</f>
        <v>2026</v>
      </c>
      <c r="R2553" s="2" t="str">
        <f>"Q"&amp;ROUNDUP(MONTH(SalesDataTable[[#This Row],[Order Date]])/3,0)</f>
        <v>Q4</v>
      </c>
      <c r="S2553" s="3">
        <f>MONTH(SalesDataTable[[#This Row],[Order Date]])</f>
        <v>12</v>
      </c>
      <c r="T2553" s="2" t="str">
        <f>TEXT(SalesDataTable[[#This Row],[Order Date]],"mmm")</f>
        <v>Dec</v>
      </c>
    </row>
    <row r="2554" spans="1:20" ht="15.75" x14ac:dyDescent="0.25">
      <c r="A2554" s="9" t="s">
        <v>207</v>
      </c>
      <c r="B2554" s="8">
        <v>46364</v>
      </c>
      <c r="C2554" s="7" t="s">
        <v>42</v>
      </c>
      <c r="D2554" s="7" t="s">
        <v>119</v>
      </c>
      <c r="E2554" s="7" t="s">
        <v>18</v>
      </c>
      <c r="F2554" s="7" t="s">
        <v>23</v>
      </c>
      <c r="G2554" s="7" t="s">
        <v>26</v>
      </c>
      <c r="H2554" s="7" t="s">
        <v>56</v>
      </c>
      <c r="I2554" s="3">
        <v>1</v>
      </c>
      <c r="J2554" s="5">
        <v>333.51</v>
      </c>
      <c r="K2554" s="6">
        <v>0.2</v>
      </c>
      <c r="L2554" s="5">
        <v>199.91</v>
      </c>
      <c r="M2554" s="5">
        <f>I2554*J2554*(1-K2554)</f>
        <v>266.80799999999999</v>
      </c>
      <c r="N2554" s="5">
        <f>I2554*L2554</f>
        <v>199.91</v>
      </c>
      <c r="O2554" s="5">
        <f>M2554-N2554</f>
        <v>66.897999999999996</v>
      </c>
      <c r="P2554" s="2">
        <f>IFERROR(O2554/M2554,0)</f>
        <v>0.25073461065635211</v>
      </c>
      <c r="Q2554" s="4">
        <f>YEAR(SalesDataTable[[#This Row],[Order Date]])</f>
        <v>2026</v>
      </c>
      <c r="R2554" s="2" t="str">
        <f>"Q"&amp;ROUNDUP(MONTH(SalesDataTable[[#This Row],[Order Date]])/3,0)</f>
        <v>Q4</v>
      </c>
      <c r="S2554" s="3">
        <f>MONTH(SalesDataTable[[#This Row],[Order Date]])</f>
        <v>12</v>
      </c>
      <c r="T2554" s="2" t="str">
        <f>TEXT(SalesDataTable[[#This Row],[Order Date]],"mmm")</f>
        <v>Dec</v>
      </c>
    </row>
    <row r="2555" spans="1:20" ht="15.75" x14ac:dyDescent="0.25">
      <c r="A2555" s="9" t="s">
        <v>206</v>
      </c>
      <c r="B2555" s="8">
        <v>46364</v>
      </c>
      <c r="C2555" s="7" t="s">
        <v>9</v>
      </c>
      <c r="D2555" s="7" t="s">
        <v>8</v>
      </c>
      <c r="E2555" s="7" t="s">
        <v>13</v>
      </c>
      <c r="F2555" s="7" t="s">
        <v>2</v>
      </c>
      <c r="G2555" s="7" t="s">
        <v>22</v>
      </c>
      <c r="H2555" s="7" t="s">
        <v>92</v>
      </c>
      <c r="I2555" s="3">
        <v>1</v>
      </c>
      <c r="J2555" s="5">
        <v>151.97</v>
      </c>
      <c r="K2555" s="6">
        <v>0.05</v>
      </c>
      <c r="L2555" s="5">
        <v>80.239999999999995</v>
      </c>
      <c r="M2555" s="5">
        <f>I2555*J2555*(1-K2555)</f>
        <v>144.3715</v>
      </c>
      <c r="N2555" s="5">
        <f>I2555*L2555</f>
        <v>80.239999999999995</v>
      </c>
      <c r="O2555" s="5">
        <f>M2555-N2555</f>
        <v>64.131500000000003</v>
      </c>
      <c r="P2555" s="2">
        <f>IFERROR(O2555/M2555,0)</f>
        <v>0.44421163456776441</v>
      </c>
      <c r="Q2555" s="4">
        <f>YEAR(SalesDataTable[[#This Row],[Order Date]])</f>
        <v>2026</v>
      </c>
      <c r="R2555" s="2" t="str">
        <f>"Q"&amp;ROUNDUP(MONTH(SalesDataTable[[#This Row],[Order Date]])/3,0)</f>
        <v>Q4</v>
      </c>
      <c r="S2555" s="3">
        <f>MONTH(SalesDataTable[[#This Row],[Order Date]])</f>
        <v>12</v>
      </c>
      <c r="T2555" s="2" t="str">
        <f>TEXT(SalesDataTable[[#This Row],[Order Date]],"mmm")</f>
        <v>Dec</v>
      </c>
    </row>
    <row r="2556" spans="1:20" ht="15.75" x14ac:dyDescent="0.25">
      <c r="A2556" s="9" t="s">
        <v>205</v>
      </c>
      <c r="B2556" s="8">
        <v>46364</v>
      </c>
      <c r="C2556" s="7" t="s">
        <v>15</v>
      </c>
      <c r="D2556" s="7" t="s">
        <v>19</v>
      </c>
      <c r="E2556" s="7" t="s">
        <v>13</v>
      </c>
      <c r="F2556" s="7" t="s">
        <v>2</v>
      </c>
      <c r="G2556" s="7" t="s">
        <v>1</v>
      </c>
      <c r="H2556" s="7" t="s">
        <v>17</v>
      </c>
      <c r="I2556" s="3">
        <v>1</v>
      </c>
      <c r="J2556" s="5">
        <v>41.07</v>
      </c>
      <c r="K2556" s="6">
        <v>0</v>
      </c>
      <c r="L2556" s="5">
        <v>16.600000000000001</v>
      </c>
      <c r="M2556" s="5">
        <f>I2556*J2556*(1-K2556)</f>
        <v>41.07</v>
      </c>
      <c r="N2556" s="5">
        <f>I2556*L2556</f>
        <v>16.600000000000001</v>
      </c>
      <c r="O2556" s="5">
        <f>M2556-N2556</f>
        <v>24.47</v>
      </c>
      <c r="P2556" s="2">
        <f>IFERROR(O2556/M2556,0)</f>
        <v>0.59581202824446067</v>
      </c>
      <c r="Q2556" s="4">
        <f>YEAR(SalesDataTable[[#This Row],[Order Date]])</f>
        <v>2026</v>
      </c>
      <c r="R2556" s="2" t="str">
        <f>"Q"&amp;ROUNDUP(MONTH(SalesDataTable[[#This Row],[Order Date]])/3,0)</f>
        <v>Q4</v>
      </c>
      <c r="S2556" s="3">
        <f>MONTH(SalesDataTable[[#This Row],[Order Date]])</f>
        <v>12</v>
      </c>
      <c r="T2556" s="2" t="str">
        <f>TEXT(SalesDataTable[[#This Row],[Order Date]],"mmm")</f>
        <v>Dec</v>
      </c>
    </row>
    <row r="2557" spans="1:20" ht="15.75" x14ac:dyDescent="0.25">
      <c r="A2557" s="9" t="s">
        <v>204</v>
      </c>
      <c r="B2557" s="8">
        <v>46364</v>
      </c>
      <c r="C2557" s="7" t="s">
        <v>9</v>
      </c>
      <c r="D2557" s="7" t="s">
        <v>45</v>
      </c>
      <c r="E2557" s="7" t="s">
        <v>18</v>
      </c>
      <c r="F2557" s="7" t="s">
        <v>23</v>
      </c>
      <c r="G2557" s="7" t="s">
        <v>26</v>
      </c>
      <c r="H2557" s="7" t="s">
        <v>50</v>
      </c>
      <c r="I2557" s="3">
        <v>1</v>
      </c>
      <c r="J2557" s="5">
        <v>122.65</v>
      </c>
      <c r="K2557" s="6">
        <v>0</v>
      </c>
      <c r="L2557" s="5">
        <v>58.9</v>
      </c>
      <c r="M2557" s="5">
        <f>I2557*J2557*(1-K2557)</f>
        <v>122.65</v>
      </c>
      <c r="N2557" s="5">
        <f>I2557*L2557</f>
        <v>58.9</v>
      </c>
      <c r="O2557" s="5">
        <f>M2557-N2557</f>
        <v>63.750000000000007</v>
      </c>
      <c r="P2557" s="2">
        <f>IFERROR(O2557/M2557,0)</f>
        <v>0.51977170811251527</v>
      </c>
      <c r="Q2557" s="4">
        <f>YEAR(SalesDataTable[[#This Row],[Order Date]])</f>
        <v>2026</v>
      </c>
      <c r="R2557" s="2" t="str">
        <f>"Q"&amp;ROUNDUP(MONTH(SalesDataTable[[#This Row],[Order Date]])/3,0)</f>
        <v>Q4</v>
      </c>
      <c r="S2557" s="3">
        <f>MONTH(SalesDataTable[[#This Row],[Order Date]])</f>
        <v>12</v>
      </c>
      <c r="T2557" s="2" t="str">
        <f>TEXT(SalesDataTable[[#This Row],[Order Date]],"mmm")</f>
        <v>Dec</v>
      </c>
    </row>
    <row r="2558" spans="1:20" ht="15.75" x14ac:dyDescent="0.25">
      <c r="A2558" s="9" t="s">
        <v>203</v>
      </c>
      <c r="B2558" s="8">
        <v>46365</v>
      </c>
      <c r="C2558" s="7" t="s">
        <v>9</v>
      </c>
      <c r="D2558" s="7" t="s">
        <v>30</v>
      </c>
      <c r="E2558" s="7" t="s">
        <v>3</v>
      </c>
      <c r="F2558" s="7" t="s">
        <v>23</v>
      </c>
      <c r="G2558" s="7" t="s">
        <v>22</v>
      </c>
      <c r="H2558" s="7" t="s">
        <v>37</v>
      </c>
      <c r="I2558" s="3">
        <v>6</v>
      </c>
      <c r="J2558" s="5">
        <v>143.16</v>
      </c>
      <c r="K2558" s="6">
        <v>0.15</v>
      </c>
      <c r="L2558" s="5">
        <v>80.349999999999994</v>
      </c>
      <c r="M2558" s="5">
        <f>I2558*J2558*(1-K2558)</f>
        <v>730.11599999999999</v>
      </c>
      <c r="N2558" s="5">
        <f>I2558*L2558</f>
        <v>482.09999999999997</v>
      </c>
      <c r="O2558" s="5">
        <f>M2558-N2558</f>
        <v>248.01600000000002</v>
      </c>
      <c r="P2558" s="2">
        <f>IFERROR(O2558/M2558,0)</f>
        <v>0.33969396643820987</v>
      </c>
      <c r="Q2558" s="4">
        <f>YEAR(SalesDataTable[[#This Row],[Order Date]])</f>
        <v>2026</v>
      </c>
      <c r="R2558" s="2" t="str">
        <f>"Q"&amp;ROUNDUP(MONTH(SalesDataTable[[#This Row],[Order Date]])/3,0)</f>
        <v>Q4</v>
      </c>
      <c r="S2558" s="3">
        <f>MONTH(SalesDataTable[[#This Row],[Order Date]])</f>
        <v>12</v>
      </c>
      <c r="T2558" s="2" t="str">
        <f>TEXT(SalesDataTable[[#This Row],[Order Date]],"mmm")</f>
        <v>Dec</v>
      </c>
    </row>
    <row r="2559" spans="1:20" ht="15.75" x14ac:dyDescent="0.25">
      <c r="A2559" s="9" t="s">
        <v>202</v>
      </c>
      <c r="B2559" s="8">
        <v>46365</v>
      </c>
      <c r="C2559" s="7" t="s">
        <v>5</v>
      </c>
      <c r="D2559" s="7" t="s">
        <v>69</v>
      </c>
      <c r="E2559" s="7" t="s">
        <v>13</v>
      </c>
      <c r="F2559" s="7" t="s">
        <v>2</v>
      </c>
      <c r="G2559" s="7" t="s">
        <v>22</v>
      </c>
      <c r="H2559" s="7" t="s">
        <v>37</v>
      </c>
      <c r="I2559" s="3">
        <v>3</v>
      </c>
      <c r="J2559" s="5">
        <v>142.75</v>
      </c>
      <c r="K2559" s="6">
        <v>0.1</v>
      </c>
      <c r="L2559" s="5">
        <v>81.739999999999995</v>
      </c>
      <c r="M2559" s="5">
        <f>I2559*J2559*(1-K2559)</f>
        <v>385.42500000000001</v>
      </c>
      <c r="N2559" s="5">
        <f>I2559*L2559</f>
        <v>245.21999999999997</v>
      </c>
      <c r="O2559" s="5">
        <f>M2559-N2559</f>
        <v>140.20500000000004</v>
      </c>
      <c r="P2559" s="2">
        <f>IFERROR(O2559/M2559,0)</f>
        <v>0.3637672698968672</v>
      </c>
      <c r="Q2559" s="4">
        <f>YEAR(SalesDataTable[[#This Row],[Order Date]])</f>
        <v>2026</v>
      </c>
      <c r="R2559" s="2" t="str">
        <f>"Q"&amp;ROUNDUP(MONTH(SalesDataTable[[#This Row],[Order Date]])/3,0)</f>
        <v>Q4</v>
      </c>
      <c r="S2559" s="3">
        <f>MONTH(SalesDataTable[[#This Row],[Order Date]])</f>
        <v>12</v>
      </c>
      <c r="T2559" s="2" t="str">
        <f>TEXT(SalesDataTable[[#This Row],[Order Date]],"mmm")</f>
        <v>Dec</v>
      </c>
    </row>
    <row r="2560" spans="1:20" ht="15.75" x14ac:dyDescent="0.25">
      <c r="A2560" s="9" t="s">
        <v>201</v>
      </c>
      <c r="B2560" s="8">
        <v>46365</v>
      </c>
      <c r="C2560" s="7" t="s">
        <v>9</v>
      </c>
      <c r="D2560" s="7" t="s">
        <v>8</v>
      </c>
      <c r="E2560" s="7" t="s">
        <v>13</v>
      </c>
      <c r="F2560" s="7" t="s">
        <v>23</v>
      </c>
      <c r="G2560" s="7" t="s">
        <v>34</v>
      </c>
      <c r="H2560" s="7" t="s">
        <v>74</v>
      </c>
      <c r="I2560" s="3">
        <v>2</v>
      </c>
      <c r="J2560" s="5">
        <v>36.03</v>
      </c>
      <c r="K2560" s="6">
        <v>0.1</v>
      </c>
      <c r="L2560" s="5">
        <v>13.54</v>
      </c>
      <c r="M2560" s="5">
        <f>I2560*J2560*(1-K2560)</f>
        <v>64.853999999999999</v>
      </c>
      <c r="N2560" s="5">
        <f>I2560*L2560</f>
        <v>27.08</v>
      </c>
      <c r="O2560" s="5">
        <f>M2560-N2560</f>
        <v>37.774000000000001</v>
      </c>
      <c r="P2560" s="2">
        <f>IFERROR(O2560/M2560,0)</f>
        <v>0.58244672649335427</v>
      </c>
      <c r="Q2560" s="4">
        <f>YEAR(SalesDataTable[[#This Row],[Order Date]])</f>
        <v>2026</v>
      </c>
      <c r="R2560" s="2" t="str">
        <f>"Q"&amp;ROUNDUP(MONTH(SalesDataTable[[#This Row],[Order Date]])/3,0)</f>
        <v>Q4</v>
      </c>
      <c r="S2560" s="3">
        <f>MONTH(SalesDataTable[[#This Row],[Order Date]])</f>
        <v>12</v>
      </c>
      <c r="T2560" s="2" t="str">
        <f>TEXT(SalesDataTable[[#This Row],[Order Date]],"mmm")</f>
        <v>Dec</v>
      </c>
    </row>
    <row r="2561" spans="1:20" ht="15.75" x14ac:dyDescent="0.25">
      <c r="A2561" s="9" t="s">
        <v>200</v>
      </c>
      <c r="B2561" s="8">
        <v>46365</v>
      </c>
      <c r="C2561" s="7" t="s">
        <v>42</v>
      </c>
      <c r="D2561" s="7" t="s">
        <v>41</v>
      </c>
      <c r="E2561" s="7" t="s">
        <v>13</v>
      </c>
      <c r="F2561" s="7" t="s">
        <v>23</v>
      </c>
      <c r="G2561" s="7" t="s">
        <v>29</v>
      </c>
      <c r="H2561" s="7" t="s">
        <v>72</v>
      </c>
      <c r="I2561" s="3">
        <v>2</v>
      </c>
      <c r="J2561" s="5">
        <v>133.4</v>
      </c>
      <c r="K2561" s="6">
        <v>0</v>
      </c>
      <c r="L2561" s="5">
        <v>67.69</v>
      </c>
      <c r="M2561" s="5">
        <f>I2561*J2561*(1-K2561)</f>
        <v>266.8</v>
      </c>
      <c r="N2561" s="5">
        <f>I2561*L2561</f>
        <v>135.38</v>
      </c>
      <c r="O2561" s="5">
        <f>M2561-N2561</f>
        <v>131.42000000000002</v>
      </c>
      <c r="P2561" s="2">
        <f>IFERROR(O2561/M2561,0)</f>
        <v>0.49257871064467768</v>
      </c>
      <c r="Q2561" s="4">
        <f>YEAR(SalesDataTable[[#This Row],[Order Date]])</f>
        <v>2026</v>
      </c>
      <c r="R2561" s="2" t="str">
        <f>"Q"&amp;ROUNDUP(MONTH(SalesDataTable[[#This Row],[Order Date]])/3,0)</f>
        <v>Q4</v>
      </c>
      <c r="S2561" s="3">
        <f>MONTH(SalesDataTable[[#This Row],[Order Date]])</f>
        <v>12</v>
      </c>
      <c r="T2561" s="2" t="str">
        <f>TEXT(SalesDataTable[[#This Row],[Order Date]],"mmm")</f>
        <v>Dec</v>
      </c>
    </row>
    <row r="2562" spans="1:20" ht="15.75" x14ac:dyDescent="0.25">
      <c r="A2562" s="9" t="s">
        <v>199</v>
      </c>
      <c r="B2562" s="8">
        <v>46365</v>
      </c>
      <c r="C2562" s="7" t="s">
        <v>5</v>
      </c>
      <c r="D2562" s="7" t="s">
        <v>66</v>
      </c>
      <c r="E2562" s="7" t="s">
        <v>13</v>
      </c>
      <c r="F2562" s="7" t="s">
        <v>23</v>
      </c>
      <c r="G2562" s="7" t="s">
        <v>26</v>
      </c>
      <c r="H2562" s="7" t="s">
        <v>25</v>
      </c>
      <c r="I2562" s="3">
        <v>3</v>
      </c>
      <c r="J2562" s="5">
        <v>199.31</v>
      </c>
      <c r="K2562" s="6">
        <v>0.05</v>
      </c>
      <c r="L2562" s="5">
        <v>101.19</v>
      </c>
      <c r="M2562" s="5">
        <f>I2562*J2562*(1-K2562)</f>
        <v>568.0335</v>
      </c>
      <c r="N2562" s="5">
        <f>I2562*L2562</f>
        <v>303.57</v>
      </c>
      <c r="O2562" s="5">
        <f>M2562-N2562</f>
        <v>264.46350000000001</v>
      </c>
      <c r="P2562" s="2">
        <f>IFERROR(O2562/M2562,0)</f>
        <v>0.46557729429690325</v>
      </c>
      <c r="Q2562" s="4">
        <f>YEAR(SalesDataTable[[#This Row],[Order Date]])</f>
        <v>2026</v>
      </c>
      <c r="R2562" s="2" t="str">
        <f>"Q"&amp;ROUNDUP(MONTH(SalesDataTable[[#This Row],[Order Date]])/3,0)</f>
        <v>Q4</v>
      </c>
      <c r="S2562" s="3">
        <f>MONTH(SalesDataTable[[#This Row],[Order Date]])</f>
        <v>12</v>
      </c>
      <c r="T2562" s="2" t="str">
        <f>TEXT(SalesDataTable[[#This Row],[Order Date]],"mmm")</f>
        <v>Dec</v>
      </c>
    </row>
    <row r="2563" spans="1:20" ht="15.75" x14ac:dyDescent="0.25">
      <c r="A2563" s="9" t="s">
        <v>198</v>
      </c>
      <c r="B2563" s="8">
        <v>46365</v>
      </c>
      <c r="C2563" s="7" t="s">
        <v>9</v>
      </c>
      <c r="D2563" s="7" t="s">
        <v>45</v>
      </c>
      <c r="E2563" s="7" t="s">
        <v>3</v>
      </c>
      <c r="F2563" s="7" t="s">
        <v>12</v>
      </c>
      <c r="G2563" s="7" t="s">
        <v>29</v>
      </c>
      <c r="H2563" s="7" t="s">
        <v>39</v>
      </c>
      <c r="I2563" s="3">
        <v>1</v>
      </c>
      <c r="J2563" s="5">
        <v>47.44</v>
      </c>
      <c r="K2563" s="6">
        <v>0.15</v>
      </c>
      <c r="L2563" s="5">
        <v>17.899999999999999</v>
      </c>
      <c r="M2563" s="5">
        <f>I2563*J2563*(1-K2563)</f>
        <v>40.323999999999998</v>
      </c>
      <c r="N2563" s="5">
        <f>I2563*L2563</f>
        <v>17.899999999999999</v>
      </c>
      <c r="O2563" s="5">
        <f>M2563-N2563</f>
        <v>22.423999999999999</v>
      </c>
      <c r="P2563" s="2">
        <f>IFERROR(O2563/M2563,0)</f>
        <v>0.55609562543398472</v>
      </c>
      <c r="Q2563" s="4">
        <f>YEAR(SalesDataTable[[#This Row],[Order Date]])</f>
        <v>2026</v>
      </c>
      <c r="R2563" s="2" t="str">
        <f>"Q"&amp;ROUNDUP(MONTH(SalesDataTable[[#This Row],[Order Date]])/3,0)</f>
        <v>Q4</v>
      </c>
      <c r="S2563" s="3">
        <f>MONTH(SalesDataTable[[#This Row],[Order Date]])</f>
        <v>12</v>
      </c>
      <c r="T2563" s="2" t="str">
        <f>TEXT(SalesDataTable[[#This Row],[Order Date]],"mmm")</f>
        <v>Dec</v>
      </c>
    </row>
    <row r="2564" spans="1:20" ht="15.75" x14ac:dyDescent="0.25">
      <c r="A2564" s="9" t="s">
        <v>197</v>
      </c>
      <c r="B2564" s="8">
        <v>46365</v>
      </c>
      <c r="C2564" s="7" t="s">
        <v>42</v>
      </c>
      <c r="D2564" s="7" t="s">
        <v>95</v>
      </c>
      <c r="E2564" s="7" t="s">
        <v>60</v>
      </c>
      <c r="F2564" s="7" t="s">
        <v>12</v>
      </c>
      <c r="G2564" s="7" t="s">
        <v>22</v>
      </c>
      <c r="H2564" s="7" t="s">
        <v>37</v>
      </c>
      <c r="I2564" s="3">
        <v>10</v>
      </c>
      <c r="J2564" s="5">
        <v>145.30000000000001</v>
      </c>
      <c r="K2564" s="6">
        <v>0.1</v>
      </c>
      <c r="L2564" s="5">
        <v>79.7</v>
      </c>
      <c r="M2564" s="5">
        <f>I2564*J2564*(1-K2564)</f>
        <v>1307.7</v>
      </c>
      <c r="N2564" s="5">
        <f>I2564*L2564</f>
        <v>797</v>
      </c>
      <c r="O2564" s="5">
        <f>M2564-N2564</f>
        <v>510.70000000000005</v>
      </c>
      <c r="P2564" s="2">
        <f>IFERROR(O2564/M2564,0)</f>
        <v>0.39053299686472437</v>
      </c>
      <c r="Q2564" s="4">
        <f>YEAR(SalesDataTable[[#This Row],[Order Date]])</f>
        <v>2026</v>
      </c>
      <c r="R2564" s="2" t="str">
        <f>"Q"&amp;ROUNDUP(MONTH(SalesDataTable[[#This Row],[Order Date]])/3,0)</f>
        <v>Q4</v>
      </c>
      <c r="S2564" s="3">
        <f>MONTH(SalesDataTable[[#This Row],[Order Date]])</f>
        <v>12</v>
      </c>
      <c r="T2564" s="2" t="str">
        <f>TEXT(SalesDataTable[[#This Row],[Order Date]],"mmm")</f>
        <v>Dec</v>
      </c>
    </row>
    <row r="2565" spans="1:20" ht="15.75" x14ac:dyDescent="0.25">
      <c r="A2565" s="9" t="s">
        <v>196</v>
      </c>
      <c r="B2565" s="8">
        <v>46366</v>
      </c>
      <c r="C2565" s="7" t="s">
        <v>42</v>
      </c>
      <c r="D2565" s="7" t="s">
        <v>95</v>
      </c>
      <c r="E2565" s="7" t="s">
        <v>18</v>
      </c>
      <c r="F2565" s="7" t="s">
        <v>2</v>
      </c>
      <c r="G2565" s="7" t="s">
        <v>1</v>
      </c>
      <c r="H2565" s="7" t="s">
        <v>11</v>
      </c>
      <c r="I2565" s="3">
        <v>1</v>
      </c>
      <c r="J2565" s="5">
        <v>81.010000000000005</v>
      </c>
      <c r="K2565" s="6">
        <v>0.2</v>
      </c>
      <c r="L2565" s="5">
        <v>41.51</v>
      </c>
      <c r="M2565" s="5">
        <f>I2565*J2565*(1-K2565)</f>
        <v>64.808000000000007</v>
      </c>
      <c r="N2565" s="5">
        <f>I2565*L2565</f>
        <v>41.51</v>
      </c>
      <c r="O2565" s="5">
        <f>M2565-N2565</f>
        <v>23.298000000000009</v>
      </c>
      <c r="P2565" s="2">
        <f>IFERROR(O2565/M2565,0)</f>
        <v>0.35949265522774976</v>
      </c>
      <c r="Q2565" s="4">
        <f>YEAR(SalesDataTable[[#This Row],[Order Date]])</f>
        <v>2026</v>
      </c>
      <c r="R2565" s="2" t="str">
        <f>"Q"&amp;ROUNDUP(MONTH(SalesDataTable[[#This Row],[Order Date]])/3,0)</f>
        <v>Q4</v>
      </c>
      <c r="S2565" s="3">
        <f>MONTH(SalesDataTable[[#This Row],[Order Date]])</f>
        <v>12</v>
      </c>
      <c r="T2565" s="2" t="str">
        <f>TEXT(SalesDataTable[[#This Row],[Order Date]],"mmm")</f>
        <v>Dec</v>
      </c>
    </row>
    <row r="2566" spans="1:20" ht="15.75" x14ac:dyDescent="0.25">
      <c r="A2566" s="9" t="s">
        <v>195</v>
      </c>
      <c r="B2566" s="8">
        <v>46366</v>
      </c>
      <c r="C2566" s="7" t="s">
        <v>15</v>
      </c>
      <c r="D2566" s="7" t="s">
        <v>14</v>
      </c>
      <c r="E2566" s="7" t="s">
        <v>18</v>
      </c>
      <c r="F2566" s="7" t="s">
        <v>2</v>
      </c>
      <c r="G2566" s="7" t="s">
        <v>29</v>
      </c>
      <c r="H2566" s="7" t="s">
        <v>28</v>
      </c>
      <c r="I2566" s="3">
        <v>2</v>
      </c>
      <c r="J2566" s="5">
        <v>35.619999999999997</v>
      </c>
      <c r="K2566" s="6">
        <v>0</v>
      </c>
      <c r="L2566" s="5">
        <v>13.62</v>
      </c>
      <c r="M2566" s="5">
        <f>I2566*J2566*(1-K2566)</f>
        <v>71.239999999999995</v>
      </c>
      <c r="N2566" s="5">
        <f>I2566*L2566</f>
        <v>27.24</v>
      </c>
      <c r="O2566" s="5">
        <f>M2566-N2566</f>
        <v>44</v>
      </c>
      <c r="P2566" s="2">
        <f>IFERROR(O2566/M2566,0)</f>
        <v>0.61763054463784395</v>
      </c>
      <c r="Q2566" s="4">
        <f>YEAR(SalesDataTable[[#This Row],[Order Date]])</f>
        <v>2026</v>
      </c>
      <c r="R2566" s="2" t="str">
        <f>"Q"&amp;ROUNDUP(MONTH(SalesDataTable[[#This Row],[Order Date]])/3,0)</f>
        <v>Q4</v>
      </c>
      <c r="S2566" s="3">
        <f>MONTH(SalesDataTable[[#This Row],[Order Date]])</f>
        <v>12</v>
      </c>
      <c r="T2566" s="2" t="str">
        <f>TEXT(SalesDataTable[[#This Row],[Order Date]],"mmm")</f>
        <v>Dec</v>
      </c>
    </row>
    <row r="2567" spans="1:20" ht="15.75" x14ac:dyDescent="0.25">
      <c r="A2567" s="9" t="s">
        <v>194</v>
      </c>
      <c r="B2567" s="8">
        <v>46366</v>
      </c>
      <c r="C2567" s="7" t="s">
        <v>42</v>
      </c>
      <c r="D2567" s="7" t="s">
        <v>95</v>
      </c>
      <c r="E2567" s="7" t="s">
        <v>3</v>
      </c>
      <c r="F2567" s="7" t="s">
        <v>2</v>
      </c>
      <c r="G2567" s="7" t="s">
        <v>1</v>
      </c>
      <c r="H2567" s="7" t="s">
        <v>0</v>
      </c>
      <c r="I2567" s="3">
        <v>2</v>
      </c>
      <c r="J2567" s="5">
        <v>49.88</v>
      </c>
      <c r="K2567" s="6">
        <v>0.05</v>
      </c>
      <c r="L2567" s="5">
        <v>22.31</v>
      </c>
      <c r="M2567" s="5">
        <f>I2567*J2567*(1-K2567)</f>
        <v>94.772000000000006</v>
      </c>
      <c r="N2567" s="5">
        <f>I2567*L2567</f>
        <v>44.62</v>
      </c>
      <c r="O2567" s="5">
        <f>M2567-N2567</f>
        <v>50.152000000000008</v>
      </c>
      <c r="P2567" s="2">
        <f>IFERROR(O2567/M2567,0)</f>
        <v>0.52918583547883347</v>
      </c>
      <c r="Q2567" s="4">
        <f>YEAR(SalesDataTable[[#This Row],[Order Date]])</f>
        <v>2026</v>
      </c>
      <c r="R2567" s="2" t="str">
        <f>"Q"&amp;ROUNDUP(MONTH(SalesDataTable[[#This Row],[Order Date]])/3,0)</f>
        <v>Q4</v>
      </c>
      <c r="S2567" s="3">
        <f>MONTH(SalesDataTable[[#This Row],[Order Date]])</f>
        <v>12</v>
      </c>
      <c r="T2567" s="2" t="str">
        <f>TEXT(SalesDataTable[[#This Row],[Order Date]],"mmm")</f>
        <v>Dec</v>
      </c>
    </row>
    <row r="2568" spans="1:20" ht="15.75" x14ac:dyDescent="0.25">
      <c r="A2568" s="9" t="s">
        <v>193</v>
      </c>
      <c r="B2568" s="8">
        <v>46366</v>
      </c>
      <c r="C2568" s="7" t="s">
        <v>15</v>
      </c>
      <c r="D2568" s="7" t="s">
        <v>14</v>
      </c>
      <c r="E2568" s="7" t="s">
        <v>18</v>
      </c>
      <c r="F2568" s="7" t="s">
        <v>23</v>
      </c>
      <c r="G2568" s="7" t="s">
        <v>1</v>
      </c>
      <c r="H2568" s="7" t="s">
        <v>7</v>
      </c>
      <c r="I2568" s="3">
        <v>1</v>
      </c>
      <c r="J2568" s="5">
        <v>101.18</v>
      </c>
      <c r="K2568" s="6">
        <v>0.05</v>
      </c>
      <c r="L2568" s="5">
        <v>49.12</v>
      </c>
      <c r="M2568" s="5">
        <f>I2568*J2568*(1-K2568)</f>
        <v>96.120999999999995</v>
      </c>
      <c r="N2568" s="5">
        <f>I2568*L2568</f>
        <v>49.12</v>
      </c>
      <c r="O2568" s="5">
        <f>M2568-N2568</f>
        <v>47.000999999999998</v>
      </c>
      <c r="P2568" s="2">
        <f>IFERROR(O2568/M2568,0)</f>
        <v>0.48897743469169069</v>
      </c>
      <c r="Q2568" s="4">
        <f>YEAR(SalesDataTable[[#This Row],[Order Date]])</f>
        <v>2026</v>
      </c>
      <c r="R2568" s="2" t="str">
        <f>"Q"&amp;ROUNDUP(MONTH(SalesDataTable[[#This Row],[Order Date]])/3,0)</f>
        <v>Q4</v>
      </c>
      <c r="S2568" s="3">
        <f>MONTH(SalesDataTable[[#This Row],[Order Date]])</f>
        <v>12</v>
      </c>
      <c r="T2568" s="2" t="str">
        <f>TEXT(SalesDataTable[[#This Row],[Order Date]],"mmm")</f>
        <v>Dec</v>
      </c>
    </row>
    <row r="2569" spans="1:20" ht="15.75" x14ac:dyDescent="0.25">
      <c r="A2569" s="9" t="s">
        <v>192</v>
      </c>
      <c r="B2569" s="8">
        <v>46366</v>
      </c>
      <c r="C2569" s="7" t="s">
        <v>9</v>
      </c>
      <c r="D2569" s="7" t="s">
        <v>8</v>
      </c>
      <c r="E2569" s="7" t="s">
        <v>13</v>
      </c>
      <c r="F2569" s="7" t="s">
        <v>12</v>
      </c>
      <c r="G2569" s="7" t="s">
        <v>34</v>
      </c>
      <c r="H2569" s="7" t="s">
        <v>74</v>
      </c>
      <c r="I2569" s="3">
        <v>2</v>
      </c>
      <c r="J2569" s="5">
        <v>36.64</v>
      </c>
      <c r="K2569" s="6">
        <v>0</v>
      </c>
      <c r="L2569" s="5">
        <v>13.7</v>
      </c>
      <c r="M2569" s="5">
        <f>I2569*J2569*(1-K2569)</f>
        <v>73.28</v>
      </c>
      <c r="N2569" s="5">
        <f>I2569*L2569</f>
        <v>27.4</v>
      </c>
      <c r="O2569" s="5">
        <f>M2569-N2569</f>
        <v>45.88</v>
      </c>
      <c r="P2569" s="2">
        <f>IFERROR(O2569/M2569,0)</f>
        <v>0.62609170305676853</v>
      </c>
      <c r="Q2569" s="4">
        <f>YEAR(SalesDataTable[[#This Row],[Order Date]])</f>
        <v>2026</v>
      </c>
      <c r="R2569" s="2" t="str">
        <f>"Q"&amp;ROUNDUP(MONTH(SalesDataTable[[#This Row],[Order Date]])/3,0)</f>
        <v>Q4</v>
      </c>
      <c r="S2569" s="3">
        <f>MONTH(SalesDataTable[[#This Row],[Order Date]])</f>
        <v>12</v>
      </c>
      <c r="T2569" s="2" t="str">
        <f>TEXT(SalesDataTable[[#This Row],[Order Date]],"mmm")</f>
        <v>Dec</v>
      </c>
    </row>
    <row r="2570" spans="1:20" ht="15.75" x14ac:dyDescent="0.25">
      <c r="A2570" s="9" t="s">
        <v>191</v>
      </c>
      <c r="B2570" s="8">
        <v>46366</v>
      </c>
      <c r="C2570" s="7" t="s">
        <v>9</v>
      </c>
      <c r="D2570" s="7" t="s">
        <v>8</v>
      </c>
      <c r="E2570" s="7" t="s">
        <v>13</v>
      </c>
      <c r="F2570" s="7" t="s">
        <v>23</v>
      </c>
      <c r="G2570" s="7" t="s">
        <v>1</v>
      </c>
      <c r="H2570" s="7" t="s">
        <v>17</v>
      </c>
      <c r="I2570" s="3">
        <v>3</v>
      </c>
      <c r="J2570" s="5">
        <v>39.979999999999997</v>
      </c>
      <c r="K2570" s="6">
        <v>0.1</v>
      </c>
      <c r="L2570" s="5">
        <v>16.989999999999998</v>
      </c>
      <c r="M2570" s="5">
        <f>I2570*J2570*(1-K2570)</f>
        <v>107.946</v>
      </c>
      <c r="N2570" s="5">
        <f>I2570*L2570</f>
        <v>50.97</v>
      </c>
      <c r="O2570" s="5">
        <f>M2570-N2570</f>
        <v>56.975999999999999</v>
      </c>
      <c r="P2570" s="2">
        <f>IFERROR(O2570/M2570,0)</f>
        <v>0.52781946528819967</v>
      </c>
      <c r="Q2570" s="4">
        <f>YEAR(SalesDataTable[[#This Row],[Order Date]])</f>
        <v>2026</v>
      </c>
      <c r="R2570" s="2" t="str">
        <f>"Q"&amp;ROUNDUP(MONTH(SalesDataTable[[#This Row],[Order Date]])/3,0)</f>
        <v>Q4</v>
      </c>
      <c r="S2570" s="3">
        <f>MONTH(SalesDataTable[[#This Row],[Order Date]])</f>
        <v>12</v>
      </c>
      <c r="T2570" s="2" t="str">
        <f>TEXT(SalesDataTable[[#This Row],[Order Date]],"mmm")</f>
        <v>Dec</v>
      </c>
    </row>
    <row r="2571" spans="1:20" ht="15.75" x14ac:dyDescent="0.25">
      <c r="A2571" s="9" t="s">
        <v>190</v>
      </c>
      <c r="B2571" s="8">
        <v>46366</v>
      </c>
      <c r="C2571" s="7" t="s">
        <v>15</v>
      </c>
      <c r="D2571" s="7" t="s">
        <v>51</v>
      </c>
      <c r="E2571" s="7" t="s">
        <v>18</v>
      </c>
      <c r="F2571" s="7" t="s">
        <v>12</v>
      </c>
      <c r="G2571" s="7" t="s">
        <v>22</v>
      </c>
      <c r="H2571" s="7" t="s">
        <v>37</v>
      </c>
      <c r="I2571" s="3">
        <v>3</v>
      </c>
      <c r="J2571" s="5">
        <v>144.16</v>
      </c>
      <c r="K2571" s="6">
        <v>0</v>
      </c>
      <c r="L2571" s="5">
        <v>77.36</v>
      </c>
      <c r="M2571" s="5">
        <f>I2571*J2571*(1-K2571)</f>
        <v>432.48</v>
      </c>
      <c r="N2571" s="5">
        <f>I2571*L2571</f>
        <v>232.07999999999998</v>
      </c>
      <c r="O2571" s="5">
        <f>M2571-N2571</f>
        <v>200.40000000000003</v>
      </c>
      <c r="P2571" s="2">
        <f>IFERROR(O2571/M2571,0)</f>
        <v>0.46337402885682583</v>
      </c>
      <c r="Q2571" s="4">
        <f>YEAR(SalesDataTable[[#This Row],[Order Date]])</f>
        <v>2026</v>
      </c>
      <c r="R2571" s="2" t="str">
        <f>"Q"&amp;ROUNDUP(MONTH(SalesDataTable[[#This Row],[Order Date]])/3,0)</f>
        <v>Q4</v>
      </c>
      <c r="S2571" s="3">
        <f>MONTH(SalesDataTable[[#This Row],[Order Date]])</f>
        <v>12</v>
      </c>
      <c r="T2571" s="2" t="str">
        <f>TEXT(SalesDataTable[[#This Row],[Order Date]],"mmm")</f>
        <v>Dec</v>
      </c>
    </row>
    <row r="2572" spans="1:20" ht="15.75" x14ac:dyDescent="0.25">
      <c r="A2572" s="9" t="s">
        <v>189</v>
      </c>
      <c r="B2572" s="8">
        <v>46367</v>
      </c>
      <c r="C2572" s="7" t="s">
        <v>15</v>
      </c>
      <c r="D2572" s="7" t="s">
        <v>51</v>
      </c>
      <c r="E2572" s="7" t="s">
        <v>3</v>
      </c>
      <c r="F2572" s="7" t="s">
        <v>2</v>
      </c>
      <c r="G2572" s="7" t="s">
        <v>1</v>
      </c>
      <c r="H2572" s="7" t="s">
        <v>7</v>
      </c>
      <c r="I2572" s="3">
        <v>1</v>
      </c>
      <c r="J2572" s="5">
        <v>102.98</v>
      </c>
      <c r="K2572" s="6">
        <v>0.1</v>
      </c>
      <c r="L2572" s="5">
        <v>51.45</v>
      </c>
      <c r="M2572" s="5">
        <f>I2572*J2572*(1-K2572)</f>
        <v>92.682000000000002</v>
      </c>
      <c r="N2572" s="5">
        <f>I2572*L2572</f>
        <v>51.45</v>
      </c>
      <c r="O2572" s="5">
        <f>M2572-N2572</f>
        <v>41.231999999999999</v>
      </c>
      <c r="P2572" s="2">
        <f>IFERROR(O2572/M2572,0)</f>
        <v>0.4448760277076455</v>
      </c>
      <c r="Q2572" s="4">
        <f>YEAR(SalesDataTable[[#This Row],[Order Date]])</f>
        <v>2026</v>
      </c>
      <c r="R2572" s="2" t="str">
        <f>"Q"&amp;ROUNDUP(MONTH(SalesDataTable[[#This Row],[Order Date]])/3,0)</f>
        <v>Q4</v>
      </c>
      <c r="S2572" s="3">
        <f>MONTH(SalesDataTable[[#This Row],[Order Date]])</f>
        <v>12</v>
      </c>
      <c r="T2572" s="2" t="str">
        <f>TEXT(SalesDataTable[[#This Row],[Order Date]],"mmm")</f>
        <v>Dec</v>
      </c>
    </row>
    <row r="2573" spans="1:20" ht="15.75" x14ac:dyDescent="0.25">
      <c r="A2573" s="9" t="s">
        <v>188</v>
      </c>
      <c r="B2573" s="8">
        <v>46367</v>
      </c>
      <c r="C2573" s="7" t="s">
        <v>15</v>
      </c>
      <c r="D2573" s="7" t="s">
        <v>19</v>
      </c>
      <c r="E2573" s="7" t="s">
        <v>3</v>
      </c>
      <c r="F2573" s="7" t="s">
        <v>2</v>
      </c>
      <c r="G2573" s="7" t="s">
        <v>34</v>
      </c>
      <c r="H2573" s="7" t="s">
        <v>121</v>
      </c>
      <c r="I2573" s="3">
        <v>2</v>
      </c>
      <c r="J2573" s="5">
        <v>122.49</v>
      </c>
      <c r="K2573" s="6">
        <v>0.15</v>
      </c>
      <c r="L2573" s="5">
        <v>70.930000000000007</v>
      </c>
      <c r="M2573" s="5">
        <f>I2573*J2573*(1-K2573)</f>
        <v>208.23299999999998</v>
      </c>
      <c r="N2573" s="5">
        <f>I2573*L2573</f>
        <v>141.86000000000001</v>
      </c>
      <c r="O2573" s="5">
        <f>M2573-N2573</f>
        <v>66.372999999999962</v>
      </c>
      <c r="P2573" s="2">
        <f>IFERROR(O2573/M2573,0)</f>
        <v>0.31874390706564265</v>
      </c>
      <c r="Q2573" s="4">
        <f>YEAR(SalesDataTable[[#This Row],[Order Date]])</f>
        <v>2026</v>
      </c>
      <c r="R2573" s="2" t="str">
        <f>"Q"&amp;ROUNDUP(MONTH(SalesDataTable[[#This Row],[Order Date]])/3,0)</f>
        <v>Q4</v>
      </c>
      <c r="S2573" s="3">
        <f>MONTH(SalesDataTable[[#This Row],[Order Date]])</f>
        <v>12</v>
      </c>
      <c r="T2573" s="2" t="str">
        <f>TEXT(SalesDataTable[[#This Row],[Order Date]],"mmm")</f>
        <v>Dec</v>
      </c>
    </row>
    <row r="2574" spans="1:20" ht="15.75" x14ac:dyDescent="0.25">
      <c r="A2574" s="9" t="s">
        <v>187</v>
      </c>
      <c r="B2574" s="8">
        <v>46367</v>
      </c>
      <c r="C2574" s="7" t="s">
        <v>9</v>
      </c>
      <c r="D2574" s="7" t="s">
        <v>45</v>
      </c>
      <c r="E2574" s="7" t="s">
        <v>18</v>
      </c>
      <c r="F2574" s="7" t="s">
        <v>2</v>
      </c>
      <c r="G2574" s="7" t="s">
        <v>22</v>
      </c>
      <c r="H2574" s="7" t="s">
        <v>37</v>
      </c>
      <c r="I2574" s="3">
        <v>1</v>
      </c>
      <c r="J2574" s="5">
        <v>141.74</v>
      </c>
      <c r="K2574" s="6">
        <v>0.15</v>
      </c>
      <c r="L2574" s="5">
        <v>78.97</v>
      </c>
      <c r="M2574" s="5">
        <f>I2574*J2574*(1-K2574)</f>
        <v>120.479</v>
      </c>
      <c r="N2574" s="5">
        <f>I2574*L2574</f>
        <v>78.97</v>
      </c>
      <c r="O2574" s="5">
        <f>M2574-N2574</f>
        <v>41.509</v>
      </c>
      <c r="P2574" s="2">
        <f>IFERROR(O2574/M2574,0)</f>
        <v>0.34453307215365336</v>
      </c>
      <c r="Q2574" s="4">
        <f>YEAR(SalesDataTable[[#This Row],[Order Date]])</f>
        <v>2026</v>
      </c>
      <c r="R2574" s="2" t="str">
        <f>"Q"&amp;ROUNDUP(MONTH(SalesDataTable[[#This Row],[Order Date]])/3,0)</f>
        <v>Q4</v>
      </c>
      <c r="S2574" s="3">
        <f>MONTH(SalesDataTable[[#This Row],[Order Date]])</f>
        <v>12</v>
      </c>
      <c r="T2574" s="2" t="str">
        <f>TEXT(SalesDataTable[[#This Row],[Order Date]],"mmm")</f>
        <v>Dec</v>
      </c>
    </row>
    <row r="2575" spans="1:20" ht="15.75" x14ac:dyDescent="0.25">
      <c r="A2575" s="9" t="s">
        <v>186</v>
      </c>
      <c r="B2575" s="8">
        <v>46367</v>
      </c>
      <c r="C2575" s="7" t="s">
        <v>15</v>
      </c>
      <c r="D2575" s="7" t="s">
        <v>14</v>
      </c>
      <c r="E2575" s="7" t="s">
        <v>3</v>
      </c>
      <c r="F2575" s="7" t="s">
        <v>23</v>
      </c>
      <c r="G2575" s="7" t="s">
        <v>1</v>
      </c>
      <c r="H2575" s="7" t="s">
        <v>17</v>
      </c>
      <c r="I2575" s="3">
        <v>6</v>
      </c>
      <c r="J2575" s="5">
        <v>39.44</v>
      </c>
      <c r="K2575" s="6">
        <v>0.1</v>
      </c>
      <c r="L2575" s="5">
        <v>16.89</v>
      </c>
      <c r="M2575" s="5">
        <f>I2575*J2575*(1-K2575)</f>
        <v>212.976</v>
      </c>
      <c r="N2575" s="5">
        <f>I2575*L2575</f>
        <v>101.34</v>
      </c>
      <c r="O2575" s="5">
        <f>M2575-N2575</f>
        <v>111.636</v>
      </c>
      <c r="P2575" s="2">
        <f>IFERROR(O2575/M2575,0)</f>
        <v>0.52417173766058145</v>
      </c>
      <c r="Q2575" s="4">
        <f>YEAR(SalesDataTable[[#This Row],[Order Date]])</f>
        <v>2026</v>
      </c>
      <c r="R2575" s="2" t="str">
        <f>"Q"&amp;ROUNDUP(MONTH(SalesDataTable[[#This Row],[Order Date]])/3,0)</f>
        <v>Q4</v>
      </c>
      <c r="S2575" s="3">
        <f>MONTH(SalesDataTable[[#This Row],[Order Date]])</f>
        <v>12</v>
      </c>
      <c r="T2575" s="2" t="str">
        <f>TEXT(SalesDataTable[[#This Row],[Order Date]],"mmm")</f>
        <v>Dec</v>
      </c>
    </row>
    <row r="2576" spans="1:20" ht="15.75" x14ac:dyDescent="0.25">
      <c r="A2576" s="9" t="s">
        <v>185</v>
      </c>
      <c r="B2576" s="8">
        <v>46367</v>
      </c>
      <c r="C2576" s="7" t="s">
        <v>5</v>
      </c>
      <c r="D2576" s="7" t="s">
        <v>114</v>
      </c>
      <c r="E2576" s="7" t="s">
        <v>13</v>
      </c>
      <c r="F2576" s="7" t="s">
        <v>23</v>
      </c>
      <c r="G2576" s="7" t="s">
        <v>1</v>
      </c>
      <c r="H2576" s="7" t="s">
        <v>0</v>
      </c>
      <c r="I2576" s="3">
        <v>1</v>
      </c>
      <c r="J2576" s="5">
        <v>49.64</v>
      </c>
      <c r="K2576" s="6">
        <v>0.1</v>
      </c>
      <c r="L2576" s="5">
        <v>22</v>
      </c>
      <c r="M2576" s="5">
        <f>I2576*J2576*(1-K2576)</f>
        <v>44.676000000000002</v>
      </c>
      <c r="N2576" s="5">
        <f>I2576*L2576</f>
        <v>22</v>
      </c>
      <c r="O2576" s="5">
        <f>M2576-N2576</f>
        <v>22.676000000000002</v>
      </c>
      <c r="P2576" s="2">
        <f>IFERROR(O2576/M2576,0)</f>
        <v>0.50756558331094992</v>
      </c>
      <c r="Q2576" s="4">
        <f>YEAR(SalesDataTable[[#This Row],[Order Date]])</f>
        <v>2026</v>
      </c>
      <c r="R2576" s="2" t="str">
        <f>"Q"&amp;ROUNDUP(MONTH(SalesDataTable[[#This Row],[Order Date]])/3,0)</f>
        <v>Q4</v>
      </c>
      <c r="S2576" s="3">
        <f>MONTH(SalesDataTable[[#This Row],[Order Date]])</f>
        <v>12</v>
      </c>
      <c r="T2576" s="2" t="str">
        <f>TEXT(SalesDataTable[[#This Row],[Order Date]],"mmm")</f>
        <v>Dec</v>
      </c>
    </row>
    <row r="2577" spans="1:20" ht="15.75" x14ac:dyDescent="0.25">
      <c r="A2577" s="9" t="s">
        <v>184</v>
      </c>
      <c r="B2577" s="8">
        <v>46367</v>
      </c>
      <c r="C2577" s="7" t="s">
        <v>5</v>
      </c>
      <c r="D2577" s="7" t="s">
        <v>66</v>
      </c>
      <c r="E2577" s="7" t="s">
        <v>3</v>
      </c>
      <c r="F2577" s="7" t="s">
        <v>2</v>
      </c>
      <c r="G2577" s="7" t="s">
        <v>29</v>
      </c>
      <c r="H2577" s="7" t="s">
        <v>88</v>
      </c>
      <c r="I2577" s="3">
        <v>1</v>
      </c>
      <c r="J2577" s="5">
        <v>164.29</v>
      </c>
      <c r="K2577" s="6">
        <v>0.05</v>
      </c>
      <c r="L2577" s="5">
        <v>88.66</v>
      </c>
      <c r="M2577" s="5">
        <f>I2577*J2577*(1-K2577)</f>
        <v>156.07549999999998</v>
      </c>
      <c r="N2577" s="5">
        <f>I2577*L2577</f>
        <v>88.66</v>
      </c>
      <c r="O2577" s="5">
        <f>M2577-N2577</f>
        <v>67.41549999999998</v>
      </c>
      <c r="P2577" s="2">
        <f>IFERROR(O2577/M2577,0)</f>
        <v>0.43194159237035917</v>
      </c>
      <c r="Q2577" s="4">
        <f>YEAR(SalesDataTable[[#This Row],[Order Date]])</f>
        <v>2026</v>
      </c>
      <c r="R2577" s="2" t="str">
        <f>"Q"&amp;ROUNDUP(MONTH(SalesDataTable[[#This Row],[Order Date]])/3,0)</f>
        <v>Q4</v>
      </c>
      <c r="S2577" s="3">
        <f>MONTH(SalesDataTable[[#This Row],[Order Date]])</f>
        <v>12</v>
      </c>
      <c r="T2577" s="2" t="str">
        <f>TEXT(SalesDataTable[[#This Row],[Order Date]],"mmm")</f>
        <v>Dec</v>
      </c>
    </row>
    <row r="2578" spans="1:20" ht="15.75" x14ac:dyDescent="0.25">
      <c r="A2578" s="9" t="s">
        <v>183</v>
      </c>
      <c r="B2578" s="8">
        <v>46367</v>
      </c>
      <c r="C2578" s="7" t="s">
        <v>15</v>
      </c>
      <c r="D2578" s="7" t="s">
        <v>61</v>
      </c>
      <c r="E2578" s="7" t="s">
        <v>3</v>
      </c>
      <c r="F2578" s="7" t="s">
        <v>23</v>
      </c>
      <c r="G2578" s="7" t="s">
        <v>29</v>
      </c>
      <c r="H2578" s="7" t="s">
        <v>28</v>
      </c>
      <c r="I2578" s="3">
        <v>1</v>
      </c>
      <c r="J2578" s="5">
        <v>35.81</v>
      </c>
      <c r="K2578" s="6">
        <v>0</v>
      </c>
      <c r="L2578" s="5">
        <v>13.28</v>
      </c>
      <c r="M2578" s="5">
        <f>I2578*J2578*(1-K2578)</f>
        <v>35.81</v>
      </c>
      <c r="N2578" s="5">
        <f>I2578*L2578</f>
        <v>13.28</v>
      </c>
      <c r="O2578" s="5">
        <f>M2578-N2578</f>
        <v>22.53</v>
      </c>
      <c r="P2578" s="2">
        <f>IFERROR(O2578/M2578,0)</f>
        <v>0.62915386763473891</v>
      </c>
      <c r="Q2578" s="4">
        <f>YEAR(SalesDataTable[[#This Row],[Order Date]])</f>
        <v>2026</v>
      </c>
      <c r="R2578" s="2" t="str">
        <f>"Q"&amp;ROUNDUP(MONTH(SalesDataTable[[#This Row],[Order Date]])/3,0)</f>
        <v>Q4</v>
      </c>
      <c r="S2578" s="3">
        <f>MONTH(SalesDataTable[[#This Row],[Order Date]])</f>
        <v>12</v>
      </c>
      <c r="T2578" s="2" t="str">
        <f>TEXT(SalesDataTable[[#This Row],[Order Date]],"mmm")</f>
        <v>Dec</v>
      </c>
    </row>
    <row r="2579" spans="1:20" ht="15.75" x14ac:dyDescent="0.25">
      <c r="A2579" s="9" t="s">
        <v>182</v>
      </c>
      <c r="B2579" s="8">
        <v>46367</v>
      </c>
      <c r="C2579" s="7" t="s">
        <v>42</v>
      </c>
      <c r="D2579" s="7" t="s">
        <v>119</v>
      </c>
      <c r="E2579" s="7" t="s">
        <v>13</v>
      </c>
      <c r="F2579" s="7" t="s">
        <v>2</v>
      </c>
      <c r="G2579" s="7" t="s">
        <v>34</v>
      </c>
      <c r="H2579" s="7" t="s">
        <v>83</v>
      </c>
      <c r="I2579" s="3">
        <v>1</v>
      </c>
      <c r="J2579" s="5">
        <v>41.31</v>
      </c>
      <c r="K2579" s="6">
        <v>0.05</v>
      </c>
      <c r="L2579" s="5">
        <v>14.56</v>
      </c>
      <c r="M2579" s="5">
        <f>I2579*J2579*(1-K2579)</f>
        <v>39.244500000000002</v>
      </c>
      <c r="N2579" s="5">
        <f>I2579*L2579</f>
        <v>14.56</v>
      </c>
      <c r="O2579" s="5">
        <f>M2579-N2579</f>
        <v>24.6845</v>
      </c>
      <c r="P2579" s="2">
        <f>IFERROR(O2579/M2579,0)</f>
        <v>0.62899259768884808</v>
      </c>
      <c r="Q2579" s="4">
        <f>YEAR(SalesDataTable[[#This Row],[Order Date]])</f>
        <v>2026</v>
      </c>
      <c r="R2579" s="2" t="str">
        <f>"Q"&amp;ROUNDUP(MONTH(SalesDataTable[[#This Row],[Order Date]])/3,0)</f>
        <v>Q4</v>
      </c>
      <c r="S2579" s="3">
        <f>MONTH(SalesDataTable[[#This Row],[Order Date]])</f>
        <v>12</v>
      </c>
      <c r="T2579" s="2" t="str">
        <f>TEXT(SalesDataTable[[#This Row],[Order Date]],"mmm")</f>
        <v>Dec</v>
      </c>
    </row>
    <row r="2580" spans="1:20" ht="15.75" x14ac:dyDescent="0.25">
      <c r="A2580" s="9" t="s">
        <v>181</v>
      </c>
      <c r="B2580" s="8">
        <v>46367</v>
      </c>
      <c r="C2580" s="7" t="s">
        <v>15</v>
      </c>
      <c r="D2580" s="7" t="s">
        <v>19</v>
      </c>
      <c r="E2580" s="7" t="s">
        <v>18</v>
      </c>
      <c r="F2580" s="7" t="s">
        <v>2</v>
      </c>
      <c r="G2580" s="7" t="s">
        <v>29</v>
      </c>
      <c r="H2580" s="7" t="s">
        <v>28</v>
      </c>
      <c r="I2580" s="3">
        <v>3</v>
      </c>
      <c r="J2580" s="5">
        <v>36.6</v>
      </c>
      <c r="K2580" s="6">
        <v>0.15</v>
      </c>
      <c r="L2580" s="5">
        <v>13.95</v>
      </c>
      <c r="M2580" s="5">
        <f>I2580*J2580*(1-K2580)</f>
        <v>93.330000000000013</v>
      </c>
      <c r="N2580" s="5">
        <f>I2580*L2580</f>
        <v>41.849999999999994</v>
      </c>
      <c r="O2580" s="5">
        <f>M2580-N2580</f>
        <v>51.480000000000018</v>
      </c>
      <c r="P2580" s="2">
        <f>IFERROR(O2580/M2580,0)</f>
        <v>0.55159112825458068</v>
      </c>
      <c r="Q2580" s="4">
        <f>YEAR(SalesDataTable[[#This Row],[Order Date]])</f>
        <v>2026</v>
      </c>
      <c r="R2580" s="2" t="str">
        <f>"Q"&amp;ROUNDUP(MONTH(SalesDataTable[[#This Row],[Order Date]])/3,0)</f>
        <v>Q4</v>
      </c>
      <c r="S2580" s="3">
        <f>MONTH(SalesDataTable[[#This Row],[Order Date]])</f>
        <v>12</v>
      </c>
      <c r="T2580" s="2" t="str">
        <f>TEXT(SalesDataTable[[#This Row],[Order Date]],"mmm")</f>
        <v>Dec</v>
      </c>
    </row>
    <row r="2581" spans="1:20" ht="15.75" x14ac:dyDescent="0.25">
      <c r="A2581" s="9" t="s">
        <v>180</v>
      </c>
      <c r="B2581" s="8">
        <v>46368</v>
      </c>
      <c r="C2581" s="7" t="s">
        <v>9</v>
      </c>
      <c r="D2581" s="7" t="s">
        <v>79</v>
      </c>
      <c r="E2581" s="7" t="s">
        <v>3</v>
      </c>
      <c r="F2581" s="7" t="s">
        <v>2</v>
      </c>
      <c r="G2581" s="7" t="s">
        <v>1</v>
      </c>
      <c r="H2581" s="7" t="s">
        <v>0</v>
      </c>
      <c r="I2581" s="3">
        <v>5</v>
      </c>
      <c r="J2581" s="5">
        <v>49.59</v>
      </c>
      <c r="K2581" s="6">
        <v>0</v>
      </c>
      <c r="L2581" s="5">
        <v>22.63</v>
      </c>
      <c r="M2581" s="5">
        <f>I2581*J2581*(1-K2581)</f>
        <v>247.95000000000002</v>
      </c>
      <c r="N2581" s="5">
        <f>I2581*L2581</f>
        <v>113.14999999999999</v>
      </c>
      <c r="O2581" s="5">
        <f>M2581-N2581</f>
        <v>134.80000000000001</v>
      </c>
      <c r="P2581" s="2">
        <f>IFERROR(O2581/M2581,0)</f>
        <v>0.54365799556362171</v>
      </c>
      <c r="Q2581" s="4">
        <f>YEAR(SalesDataTable[[#This Row],[Order Date]])</f>
        <v>2026</v>
      </c>
      <c r="R2581" s="2" t="str">
        <f>"Q"&amp;ROUNDUP(MONTH(SalesDataTable[[#This Row],[Order Date]])/3,0)</f>
        <v>Q4</v>
      </c>
      <c r="S2581" s="3">
        <f>MONTH(SalesDataTable[[#This Row],[Order Date]])</f>
        <v>12</v>
      </c>
      <c r="T2581" s="2" t="str">
        <f>TEXT(SalesDataTable[[#This Row],[Order Date]],"mmm")</f>
        <v>Dec</v>
      </c>
    </row>
    <row r="2582" spans="1:20" ht="15.75" x14ac:dyDescent="0.25">
      <c r="A2582" s="9" t="s">
        <v>179</v>
      </c>
      <c r="B2582" s="8">
        <v>46368</v>
      </c>
      <c r="C2582" s="7" t="s">
        <v>42</v>
      </c>
      <c r="D2582" s="7" t="s">
        <v>95</v>
      </c>
      <c r="E2582" s="7" t="s">
        <v>3</v>
      </c>
      <c r="F2582" s="7" t="s">
        <v>2</v>
      </c>
      <c r="G2582" s="7" t="s">
        <v>22</v>
      </c>
      <c r="H2582" s="7" t="s">
        <v>21</v>
      </c>
      <c r="I2582" s="3">
        <v>5</v>
      </c>
      <c r="J2582" s="5">
        <v>72.3</v>
      </c>
      <c r="K2582" s="6">
        <v>0.05</v>
      </c>
      <c r="L2582" s="5">
        <v>31.73</v>
      </c>
      <c r="M2582" s="5">
        <f>I2582*J2582*(1-K2582)</f>
        <v>343.42500000000001</v>
      </c>
      <c r="N2582" s="5">
        <f>I2582*L2582</f>
        <v>158.65</v>
      </c>
      <c r="O2582" s="5">
        <f>M2582-N2582</f>
        <v>184.77500000000001</v>
      </c>
      <c r="P2582" s="2">
        <f>IFERROR(O2582/M2582,0)</f>
        <v>0.53803596127247577</v>
      </c>
      <c r="Q2582" s="4">
        <f>YEAR(SalesDataTable[[#This Row],[Order Date]])</f>
        <v>2026</v>
      </c>
      <c r="R2582" s="2" t="str">
        <f>"Q"&amp;ROUNDUP(MONTH(SalesDataTable[[#This Row],[Order Date]])/3,0)</f>
        <v>Q4</v>
      </c>
      <c r="S2582" s="3">
        <f>MONTH(SalesDataTable[[#This Row],[Order Date]])</f>
        <v>12</v>
      </c>
      <c r="T2582" s="2" t="str">
        <f>TEXT(SalesDataTable[[#This Row],[Order Date]],"mmm")</f>
        <v>Dec</v>
      </c>
    </row>
    <row r="2583" spans="1:20" ht="15.75" x14ac:dyDescent="0.25">
      <c r="A2583" s="9" t="s">
        <v>178</v>
      </c>
      <c r="B2583" s="8">
        <v>46368</v>
      </c>
      <c r="C2583" s="7" t="s">
        <v>15</v>
      </c>
      <c r="D2583" s="7" t="s">
        <v>51</v>
      </c>
      <c r="E2583" s="7" t="s">
        <v>3</v>
      </c>
      <c r="F2583" s="7" t="s">
        <v>2</v>
      </c>
      <c r="G2583" s="7" t="s">
        <v>1</v>
      </c>
      <c r="H2583" s="7" t="s">
        <v>0</v>
      </c>
      <c r="I2583" s="3">
        <v>1</v>
      </c>
      <c r="J2583" s="5">
        <v>51.57</v>
      </c>
      <c r="K2583" s="6">
        <v>0.1</v>
      </c>
      <c r="L2583" s="5">
        <v>23.11</v>
      </c>
      <c r="M2583" s="5">
        <f>I2583*J2583*(1-K2583)</f>
        <v>46.413000000000004</v>
      </c>
      <c r="N2583" s="5">
        <f>I2583*L2583</f>
        <v>23.11</v>
      </c>
      <c r="O2583" s="5">
        <f>M2583-N2583</f>
        <v>23.303000000000004</v>
      </c>
      <c r="P2583" s="2">
        <f>IFERROR(O2583/M2583,0)</f>
        <v>0.5020791588563549</v>
      </c>
      <c r="Q2583" s="4">
        <f>YEAR(SalesDataTable[[#This Row],[Order Date]])</f>
        <v>2026</v>
      </c>
      <c r="R2583" s="2" t="str">
        <f>"Q"&amp;ROUNDUP(MONTH(SalesDataTable[[#This Row],[Order Date]])/3,0)</f>
        <v>Q4</v>
      </c>
      <c r="S2583" s="3">
        <f>MONTH(SalesDataTable[[#This Row],[Order Date]])</f>
        <v>12</v>
      </c>
      <c r="T2583" s="2" t="str">
        <f>TEXT(SalesDataTable[[#This Row],[Order Date]],"mmm")</f>
        <v>Dec</v>
      </c>
    </row>
    <row r="2584" spans="1:20" ht="15.75" x14ac:dyDescent="0.25">
      <c r="A2584" s="9" t="s">
        <v>177</v>
      </c>
      <c r="B2584" s="8">
        <v>46369</v>
      </c>
      <c r="C2584" s="7" t="s">
        <v>42</v>
      </c>
      <c r="D2584" s="7" t="s">
        <v>95</v>
      </c>
      <c r="E2584" s="7" t="s">
        <v>3</v>
      </c>
      <c r="F2584" s="7" t="s">
        <v>23</v>
      </c>
      <c r="G2584" s="7" t="s">
        <v>29</v>
      </c>
      <c r="H2584" s="7" t="s">
        <v>28</v>
      </c>
      <c r="I2584" s="3">
        <v>3</v>
      </c>
      <c r="J2584" s="5">
        <v>35.380000000000003</v>
      </c>
      <c r="K2584" s="6">
        <v>0</v>
      </c>
      <c r="L2584" s="5">
        <v>13.51</v>
      </c>
      <c r="M2584" s="5">
        <f>I2584*J2584*(1-K2584)</f>
        <v>106.14000000000001</v>
      </c>
      <c r="N2584" s="5">
        <f>I2584*L2584</f>
        <v>40.53</v>
      </c>
      <c r="O2584" s="5">
        <f>M2584-N2584</f>
        <v>65.610000000000014</v>
      </c>
      <c r="P2584" s="2">
        <f>IFERROR(O2584/M2584,0)</f>
        <v>0.61814584511023185</v>
      </c>
      <c r="Q2584" s="4">
        <f>YEAR(SalesDataTable[[#This Row],[Order Date]])</f>
        <v>2026</v>
      </c>
      <c r="R2584" s="2" t="str">
        <f>"Q"&amp;ROUNDUP(MONTH(SalesDataTable[[#This Row],[Order Date]])/3,0)</f>
        <v>Q4</v>
      </c>
      <c r="S2584" s="3">
        <f>MONTH(SalesDataTable[[#This Row],[Order Date]])</f>
        <v>12</v>
      </c>
      <c r="T2584" s="2" t="str">
        <f>TEXT(SalesDataTable[[#This Row],[Order Date]],"mmm")</f>
        <v>Dec</v>
      </c>
    </row>
    <row r="2585" spans="1:20" ht="15.75" x14ac:dyDescent="0.25">
      <c r="A2585" s="9" t="s">
        <v>176</v>
      </c>
      <c r="B2585" s="8">
        <v>46369</v>
      </c>
      <c r="C2585" s="7" t="s">
        <v>5</v>
      </c>
      <c r="D2585" s="7" t="s">
        <v>66</v>
      </c>
      <c r="E2585" s="7" t="s">
        <v>3</v>
      </c>
      <c r="F2585" s="7" t="s">
        <v>12</v>
      </c>
      <c r="G2585" s="7" t="s">
        <v>1</v>
      </c>
      <c r="H2585" s="7" t="s">
        <v>11</v>
      </c>
      <c r="I2585" s="3">
        <v>1</v>
      </c>
      <c r="J2585" s="5">
        <v>83.08</v>
      </c>
      <c r="K2585" s="6">
        <v>0.15</v>
      </c>
      <c r="L2585" s="5">
        <v>42.91</v>
      </c>
      <c r="M2585" s="5">
        <f>I2585*J2585*(1-K2585)</f>
        <v>70.617999999999995</v>
      </c>
      <c r="N2585" s="5">
        <f>I2585*L2585</f>
        <v>42.91</v>
      </c>
      <c r="O2585" s="5">
        <f>M2585-N2585</f>
        <v>27.707999999999998</v>
      </c>
      <c r="P2585" s="2">
        <f>IFERROR(O2585/M2585,0)</f>
        <v>0.39236455294684075</v>
      </c>
      <c r="Q2585" s="4">
        <f>YEAR(SalesDataTable[[#This Row],[Order Date]])</f>
        <v>2026</v>
      </c>
      <c r="R2585" s="2" t="str">
        <f>"Q"&amp;ROUNDUP(MONTH(SalesDataTable[[#This Row],[Order Date]])/3,0)</f>
        <v>Q4</v>
      </c>
      <c r="S2585" s="3">
        <f>MONTH(SalesDataTable[[#This Row],[Order Date]])</f>
        <v>12</v>
      </c>
      <c r="T2585" s="2" t="str">
        <f>TEXT(SalesDataTable[[#This Row],[Order Date]],"mmm")</f>
        <v>Dec</v>
      </c>
    </row>
    <row r="2586" spans="1:20" ht="15.75" x14ac:dyDescent="0.25">
      <c r="A2586" s="9" t="s">
        <v>175</v>
      </c>
      <c r="B2586" s="8">
        <v>46369</v>
      </c>
      <c r="C2586" s="7" t="s">
        <v>9</v>
      </c>
      <c r="D2586" s="7" t="s">
        <v>8</v>
      </c>
      <c r="E2586" s="7" t="s">
        <v>60</v>
      </c>
      <c r="F2586" s="7" t="s">
        <v>12</v>
      </c>
      <c r="G2586" s="7" t="s">
        <v>26</v>
      </c>
      <c r="H2586" s="7" t="s">
        <v>50</v>
      </c>
      <c r="I2586" s="3">
        <v>3</v>
      </c>
      <c r="J2586" s="5">
        <v>120.5</v>
      </c>
      <c r="K2586" s="6">
        <v>0.15</v>
      </c>
      <c r="L2586" s="5">
        <v>61.44</v>
      </c>
      <c r="M2586" s="5">
        <f>I2586*J2586*(1-K2586)</f>
        <v>307.27499999999998</v>
      </c>
      <c r="N2586" s="5">
        <f>I2586*L2586</f>
        <v>184.32</v>
      </c>
      <c r="O2586" s="5">
        <f>M2586-N2586</f>
        <v>122.95499999999998</v>
      </c>
      <c r="P2586" s="2">
        <f>IFERROR(O2586/M2586,0)</f>
        <v>0.40014644862094212</v>
      </c>
      <c r="Q2586" s="4">
        <f>YEAR(SalesDataTable[[#This Row],[Order Date]])</f>
        <v>2026</v>
      </c>
      <c r="R2586" s="2" t="str">
        <f>"Q"&amp;ROUNDUP(MONTH(SalesDataTable[[#This Row],[Order Date]])/3,0)</f>
        <v>Q4</v>
      </c>
      <c r="S2586" s="3">
        <f>MONTH(SalesDataTable[[#This Row],[Order Date]])</f>
        <v>12</v>
      </c>
      <c r="T2586" s="2" t="str">
        <f>TEXT(SalesDataTable[[#This Row],[Order Date]],"mmm")</f>
        <v>Dec</v>
      </c>
    </row>
    <row r="2587" spans="1:20" ht="15.75" x14ac:dyDescent="0.25">
      <c r="A2587" s="9" t="s">
        <v>174</v>
      </c>
      <c r="B2587" s="8">
        <v>46369</v>
      </c>
      <c r="C2587" s="7" t="s">
        <v>42</v>
      </c>
      <c r="D2587" s="7" t="s">
        <v>95</v>
      </c>
      <c r="E2587" s="7" t="s">
        <v>3</v>
      </c>
      <c r="F2587" s="7" t="s">
        <v>2</v>
      </c>
      <c r="G2587" s="7" t="s">
        <v>22</v>
      </c>
      <c r="H2587" s="7" t="s">
        <v>21</v>
      </c>
      <c r="I2587" s="3">
        <v>3</v>
      </c>
      <c r="J2587" s="5">
        <v>73.040000000000006</v>
      </c>
      <c r="K2587" s="6">
        <v>0.1</v>
      </c>
      <c r="L2587" s="5">
        <v>31.78</v>
      </c>
      <c r="M2587" s="5">
        <f>I2587*J2587*(1-K2587)</f>
        <v>197.208</v>
      </c>
      <c r="N2587" s="5">
        <f>I2587*L2587</f>
        <v>95.34</v>
      </c>
      <c r="O2587" s="5">
        <f>M2587-N2587</f>
        <v>101.86799999999999</v>
      </c>
      <c r="P2587" s="2">
        <f>IFERROR(O2587/M2587,0)</f>
        <v>0.51655105269563095</v>
      </c>
      <c r="Q2587" s="4">
        <f>YEAR(SalesDataTable[[#This Row],[Order Date]])</f>
        <v>2026</v>
      </c>
      <c r="R2587" s="2" t="str">
        <f>"Q"&amp;ROUNDUP(MONTH(SalesDataTable[[#This Row],[Order Date]])/3,0)</f>
        <v>Q4</v>
      </c>
      <c r="S2587" s="3">
        <f>MONTH(SalesDataTable[[#This Row],[Order Date]])</f>
        <v>12</v>
      </c>
      <c r="T2587" s="2" t="str">
        <f>TEXT(SalesDataTable[[#This Row],[Order Date]],"mmm")</f>
        <v>Dec</v>
      </c>
    </row>
    <row r="2588" spans="1:20" ht="15.75" x14ac:dyDescent="0.25">
      <c r="A2588" s="9" t="s">
        <v>173</v>
      </c>
      <c r="B2588" s="8">
        <v>46370</v>
      </c>
      <c r="C2588" s="7" t="s">
        <v>9</v>
      </c>
      <c r="D2588" s="7" t="s">
        <v>79</v>
      </c>
      <c r="E2588" s="7" t="s">
        <v>3</v>
      </c>
      <c r="F2588" s="7" t="s">
        <v>23</v>
      </c>
      <c r="G2588" s="7" t="s">
        <v>26</v>
      </c>
      <c r="H2588" s="7" t="s">
        <v>56</v>
      </c>
      <c r="I2588" s="3">
        <v>2</v>
      </c>
      <c r="J2588" s="5">
        <v>339.95</v>
      </c>
      <c r="K2588" s="6">
        <v>0</v>
      </c>
      <c r="L2588" s="5">
        <v>195.78</v>
      </c>
      <c r="M2588" s="5">
        <f>I2588*J2588*(1-K2588)</f>
        <v>679.9</v>
      </c>
      <c r="N2588" s="5">
        <f>I2588*L2588</f>
        <v>391.56</v>
      </c>
      <c r="O2588" s="5">
        <f>M2588-N2588</f>
        <v>288.33999999999997</v>
      </c>
      <c r="P2588" s="2">
        <f>IFERROR(O2588/M2588,0)</f>
        <v>0.42409177820267685</v>
      </c>
      <c r="Q2588" s="4">
        <f>YEAR(SalesDataTable[[#This Row],[Order Date]])</f>
        <v>2026</v>
      </c>
      <c r="R2588" s="2" t="str">
        <f>"Q"&amp;ROUNDUP(MONTH(SalesDataTable[[#This Row],[Order Date]])/3,0)</f>
        <v>Q4</v>
      </c>
      <c r="S2588" s="3">
        <f>MONTH(SalesDataTable[[#This Row],[Order Date]])</f>
        <v>12</v>
      </c>
      <c r="T2588" s="2" t="str">
        <f>TEXT(SalesDataTable[[#This Row],[Order Date]],"mmm")</f>
        <v>Dec</v>
      </c>
    </row>
    <row r="2589" spans="1:20" ht="15.75" x14ac:dyDescent="0.25">
      <c r="A2589" s="9" t="s">
        <v>172</v>
      </c>
      <c r="B2589" s="8">
        <v>46370</v>
      </c>
      <c r="C2589" s="7" t="s">
        <v>42</v>
      </c>
      <c r="D2589" s="7" t="s">
        <v>41</v>
      </c>
      <c r="E2589" s="7" t="s">
        <v>18</v>
      </c>
      <c r="F2589" s="7" t="s">
        <v>23</v>
      </c>
      <c r="G2589" s="7" t="s">
        <v>26</v>
      </c>
      <c r="H2589" s="7" t="s">
        <v>25</v>
      </c>
      <c r="I2589" s="3">
        <v>2</v>
      </c>
      <c r="J2589" s="5">
        <v>199.43</v>
      </c>
      <c r="K2589" s="6">
        <v>0.05</v>
      </c>
      <c r="L2589" s="5">
        <v>106.58</v>
      </c>
      <c r="M2589" s="5">
        <f>I2589*J2589*(1-K2589)</f>
        <v>378.91699999999997</v>
      </c>
      <c r="N2589" s="5">
        <f>I2589*L2589</f>
        <v>213.16</v>
      </c>
      <c r="O2589" s="5">
        <f>M2589-N2589</f>
        <v>165.75699999999998</v>
      </c>
      <c r="P2589" s="2">
        <f>IFERROR(O2589/M2589,0)</f>
        <v>0.4374493622613923</v>
      </c>
      <c r="Q2589" s="4">
        <f>YEAR(SalesDataTable[[#This Row],[Order Date]])</f>
        <v>2026</v>
      </c>
      <c r="R2589" s="2" t="str">
        <f>"Q"&amp;ROUNDUP(MONTH(SalesDataTable[[#This Row],[Order Date]])/3,0)</f>
        <v>Q4</v>
      </c>
      <c r="S2589" s="3">
        <f>MONTH(SalesDataTable[[#This Row],[Order Date]])</f>
        <v>12</v>
      </c>
      <c r="T2589" s="2" t="str">
        <f>TEXT(SalesDataTable[[#This Row],[Order Date]],"mmm")</f>
        <v>Dec</v>
      </c>
    </row>
    <row r="2590" spans="1:20" ht="15.75" x14ac:dyDescent="0.25">
      <c r="A2590" s="9" t="s">
        <v>171</v>
      </c>
      <c r="B2590" s="8">
        <v>46370</v>
      </c>
      <c r="C2590" s="7" t="s">
        <v>42</v>
      </c>
      <c r="D2590" s="7" t="s">
        <v>41</v>
      </c>
      <c r="E2590" s="7" t="s">
        <v>3</v>
      </c>
      <c r="F2590" s="7" t="s">
        <v>23</v>
      </c>
      <c r="G2590" s="7" t="s">
        <v>34</v>
      </c>
      <c r="H2590" s="7" t="s">
        <v>33</v>
      </c>
      <c r="I2590" s="3">
        <v>2</v>
      </c>
      <c r="J2590" s="5">
        <v>51.77</v>
      </c>
      <c r="K2590" s="6">
        <v>0.05</v>
      </c>
      <c r="L2590" s="5">
        <v>21.76</v>
      </c>
      <c r="M2590" s="5">
        <f>I2590*J2590*(1-K2590)</f>
        <v>98.363</v>
      </c>
      <c r="N2590" s="5">
        <f>I2590*L2590</f>
        <v>43.52</v>
      </c>
      <c r="O2590" s="5">
        <f>M2590-N2590</f>
        <v>54.842999999999996</v>
      </c>
      <c r="P2590" s="2">
        <f>IFERROR(O2590/M2590,0)</f>
        <v>0.55755721155312465</v>
      </c>
      <c r="Q2590" s="4">
        <f>YEAR(SalesDataTable[[#This Row],[Order Date]])</f>
        <v>2026</v>
      </c>
      <c r="R2590" s="2" t="str">
        <f>"Q"&amp;ROUNDUP(MONTH(SalesDataTable[[#This Row],[Order Date]])/3,0)</f>
        <v>Q4</v>
      </c>
      <c r="S2590" s="3">
        <f>MONTH(SalesDataTable[[#This Row],[Order Date]])</f>
        <v>12</v>
      </c>
      <c r="T2590" s="2" t="str">
        <f>TEXT(SalesDataTable[[#This Row],[Order Date]],"mmm")</f>
        <v>Dec</v>
      </c>
    </row>
    <row r="2591" spans="1:20" ht="15.75" x14ac:dyDescent="0.25">
      <c r="A2591" s="9" t="s">
        <v>170</v>
      </c>
      <c r="B2591" s="8">
        <v>46370</v>
      </c>
      <c r="C2591" s="7" t="s">
        <v>9</v>
      </c>
      <c r="D2591" s="7" t="s">
        <v>79</v>
      </c>
      <c r="E2591" s="7" t="s">
        <v>3</v>
      </c>
      <c r="F2591" s="7" t="s">
        <v>2</v>
      </c>
      <c r="G2591" s="7" t="s">
        <v>29</v>
      </c>
      <c r="H2591" s="7" t="s">
        <v>88</v>
      </c>
      <c r="I2591" s="3">
        <v>1</v>
      </c>
      <c r="J2591" s="5">
        <v>161.53</v>
      </c>
      <c r="K2591" s="6">
        <v>0</v>
      </c>
      <c r="L2591" s="5">
        <v>87.43</v>
      </c>
      <c r="M2591" s="5">
        <f>I2591*J2591*(1-K2591)</f>
        <v>161.53</v>
      </c>
      <c r="N2591" s="5">
        <f>I2591*L2591</f>
        <v>87.43</v>
      </c>
      <c r="O2591" s="5">
        <f>M2591-N2591</f>
        <v>74.099999999999994</v>
      </c>
      <c r="P2591" s="2">
        <f>IFERROR(O2591/M2591,0)</f>
        <v>0.45873831486411187</v>
      </c>
      <c r="Q2591" s="4">
        <f>YEAR(SalesDataTable[[#This Row],[Order Date]])</f>
        <v>2026</v>
      </c>
      <c r="R2591" s="2" t="str">
        <f>"Q"&amp;ROUNDUP(MONTH(SalesDataTable[[#This Row],[Order Date]])/3,0)</f>
        <v>Q4</v>
      </c>
      <c r="S2591" s="3">
        <f>MONTH(SalesDataTable[[#This Row],[Order Date]])</f>
        <v>12</v>
      </c>
      <c r="T2591" s="2" t="str">
        <f>TEXT(SalesDataTable[[#This Row],[Order Date]],"mmm")</f>
        <v>Dec</v>
      </c>
    </row>
    <row r="2592" spans="1:20" ht="15.75" x14ac:dyDescent="0.25">
      <c r="A2592" s="9" t="s">
        <v>169</v>
      </c>
      <c r="B2592" s="8">
        <v>46370</v>
      </c>
      <c r="C2592" s="7" t="s">
        <v>9</v>
      </c>
      <c r="D2592" s="7" t="s">
        <v>8</v>
      </c>
      <c r="E2592" s="7" t="s">
        <v>60</v>
      </c>
      <c r="F2592" s="7" t="s">
        <v>12</v>
      </c>
      <c r="G2592" s="7" t="s">
        <v>22</v>
      </c>
      <c r="H2592" s="7" t="s">
        <v>37</v>
      </c>
      <c r="I2592" s="3">
        <v>4</v>
      </c>
      <c r="J2592" s="5">
        <v>145.85</v>
      </c>
      <c r="K2592" s="6">
        <v>0.1</v>
      </c>
      <c r="L2592" s="5">
        <v>79.47</v>
      </c>
      <c r="M2592" s="5">
        <f>I2592*J2592*(1-K2592)</f>
        <v>525.05999999999995</v>
      </c>
      <c r="N2592" s="5">
        <f>I2592*L2592</f>
        <v>317.88</v>
      </c>
      <c r="O2592" s="5">
        <f>M2592-N2592</f>
        <v>207.17999999999995</v>
      </c>
      <c r="P2592" s="2">
        <f>IFERROR(O2592/M2592,0)</f>
        <v>0.39458347617415146</v>
      </c>
      <c r="Q2592" s="4">
        <f>YEAR(SalesDataTable[[#This Row],[Order Date]])</f>
        <v>2026</v>
      </c>
      <c r="R2592" s="2" t="str">
        <f>"Q"&amp;ROUNDUP(MONTH(SalesDataTable[[#This Row],[Order Date]])/3,0)</f>
        <v>Q4</v>
      </c>
      <c r="S2592" s="3">
        <f>MONTH(SalesDataTable[[#This Row],[Order Date]])</f>
        <v>12</v>
      </c>
      <c r="T2592" s="2" t="str">
        <f>TEXT(SalesDataTable[[#This Row],[Order Date]],"mmm")</f>
        <v>Dec</v>
      </c>
    </row>
    <row r="2593" spans="1:20" ht="15.75" x14ac:dyDescent="0.25">
      <c r="A2593" s="9" t="s">
        <v>168</v>
      </c>
      <c r="B2593" s="8">
        <v>46370</v>
      </c>
      <c r="C2593" s="7" t="s">
        <v>15</v>
      </c>
      <c r="D2593" s="7" t="s">
        <v>19</v>
      </c>
      <c r="E2593" s="7" t="s">
        <v>3</v>
      </c>
      <c r="F2593" s="7" t="s">
        <v>23</v>
      </c>
      <c r="G2593" s="7" t="s">
        <v>26</v>
      </c>
      <c r="H2593" s="7" t="s">
        <v>25</v>
      </c>
      <c r="I2593" s="3">
        <v>1</v>
      </c>
      <c r="J2593" s="5">
        <v>197.18</v>
      </c>
      <c r="K2593" s="6">
        <v>0</v>
      </c>
      <c r="L2593" s="5">
        <v>105.28</v>
      </c>
      <c r="M2593" s="5">
        <f>I2593*J2593*(1-K2593)</f>
        <v>197.18</v>
      </c>
      <c r="N2593" s="5">
        <f>I2593*L2593</f>
        <v>105.28</v>
      </c>
      <c r="O2593" s="5">
        <f>M2593-N2593</f>
        <v>91.9</v>
      </c>
      <c r="P2593" s="2">
        <f>IFERROR(O2593/M2593,0)</f>
        <v>0.46607160969672384</v>
      </c>
      <c r="Q2593" s="4">
        <f>YEAR(SalesDataTable[[#This Row],[Order Date]])</f>
        <v>2026</v>
      </c>
      <c r="R2593" s="2" t="str">
        <f>"Q"&amp;ROUNDUP(MONTH(SalesDataTable[[#This Row],[Order Date]])/3,0)</f>
        <v>Q4</v>
      </c>
      <c r="S2593" s="3">
        <f>MONTH(SalesDataTable[[#This Row],[Order Date]])</f>
        <v>12</v>
      </c>
      <c r="T2593" s="2" t="str">
        <f>TEXT(SalesDataTable[[#This Row],[Order Date]],"mmm")</f>
        <v>Dec</v>
      </c>
    </row>
    <row r="2594" spans="1:20" ht="15.75" x14ac:dyDescent="0.25">
      <c r="A2594" s="9" t="s">
        <v>167</v>
      </c>
      <c r="B2594" s="8">
        <v>46370</v>
      </c>
      <c r="C2594" s="7" t="s">
        <v>15</v>
      </c>
      <c r="D2594" s="7" t="s">
        <v>14</v>
      </c>
      <c r="E2594" s="7" t="s">
        <v>3</v>
      </c>
      <c r="F2594" s="7" t="s">
        <v>2</v>
      </c>
      <c r="G2594" s="7" t="s">
        <v>26</v>
      </c>
      <c r="H2594" s="7" t="s">
        <v>50</v>
      </c>
      <c r="I2594" s="3">
        <v>1</v>
      </c>
      <c r="J2594" s="5">
        <v>124.9</v>
      </c>
      <c r="K2594" s="6">
        <v>0</v>
      </c>
      <c r="L2594" s="5">
        <v>62.16</v>
      </c>
      <c r="M2594" s="5">
        <f>I2594*J2594*(1-K2594)</f>
        <v>124.9</v>
      </c>
      <c r="N2594" s="5">
        <f>I2594*L2594</f>
        <v>62.16</v>
      </c>
      <c r="O2594" s="5">
        <f>M2594-N2594</f>
        <v>62.740000000000009</v>
      </c>
      <c r="P2594" s="2">
        <f>IFERROR(O2594/M2594,0)</f>
        <v>0.50232185748598879</v>
      </c>
      <c r="Q2594" s="4">
        <f>YEAR(SalesDataTable[[#This Row],[Order Date]])</f>
        <v>2026</v>
      </c>
      <c r="R2594" s="2" t="str">
        <f>"Q"&amp;ROUNDUP(MONTH(SalesDataTable[[#This Row],[Order Date]])/3,0)</f>
        <v>Q4</v>
      </c>
      <c r="S2594" s="3">
        <f>MONTH(SalesDataTable[[#This Row],[Order Date]])</f>
        <v>12</v>
      </c>
      <c r="T2594" s="2" t="str">
        <f>TEXT(SalesDataTable[[#This Row],[Order Date]],"mmm")</f>
        <v>Dec</v>
      </c>
    </row>
    <row r="2595" spans="1:20" ht="15.75" x14ac:dyDescent="0.25">
      <c r="A2595" s="9" t="s">
        <v>166</v>
      </c>
      <c r="B2595" s="8">
        <v>46370</v>
      </c>
      <c r="C2595" s="7" t="s">
        <v>5</v>
      </c>
      <c r="D2595" s="7" t="s">
        <v>76</v>
      </c>
      <c r="E2595" s="7" t="s">
        <v>13</v>
      </c>
      <c r="F2595" s="7" t="s">
        <v>2</v>
      </c>
      <c r="G2595" s="7" t="s">
        <v>22</v>
      </c>
      <c r="H2595" s="7" t="s">
        <v>21</v>
      </c>
      <c r="I2595" s="3">
        <v>2</v>
      </c>
      <c r="J2595" s="5">
        <v>70.239999999999995</v>
      </c>
      <c r="K2595" s="6">
        <v>0.1</v>
      </c>
      <c r="L2595" s="5">
        <v>32.130000000000003</v>
      </c>
      <c r="M2595" s="5">
        <f>I2595*J2595*(1-K2595)</f>
        <v>126.43199999999999</v>
      </c>
      <c r="N2595" s="5">
        <f>I2595*L2595</f>
        <v>64.260000000000005</v>
      </c>
      <c r="O2595" s="5">
        <f>M2595-N2595</f>
        <v>62.171999999999983</v>
      </c>
      <c r="P2595" s="2">
        <f>IFERROR(O2595/M2595,0)</f>
        <v>0.49174259681093385</v>
      </c>
      <c r="Q2595" s="4">
        <f>YEAR(SalesDataTable[[#This Row],[Order Date]])</f>
        <v>2026</v>
      </c>
      <c r="R2595" s="2" t="str">
        <f>"Q"&amp;ROUNDUP(MONTH(SalesDataTable[[#This Row],[Order Date]])/3,0)</f>
        <v>Q4</v>
      </c>
      <c r="S2595" s="3">
        <f>MONTH(SalesDataTable[[#This Row],[Order Date]])</f>
        <v>12</v>
      </c>
      <c r="T2595" s="2" t="str">
        <f>TEXT(SalesDataTable[[#This Row],[Order Date]],"mmm")</f>
        <v>Dec</v>
      </c>
    </row>
    <row r="2596" spans="1:20" ht="15.75" x14ac:dyDescent="0.25">
      <c r="A2596" s="9" t="s">
        <v>165</v>
      </c>
      <c r="B2596" s="8">
        <v>46370</v>
      </c>
      <c r="C2596" s="7" t="s">
        <v>9</v>
      </c>
      <c r="D2596" s="7" t="s">
        <v>45</v>
      </c>
      <c r="E2596" s="7" t="s">
        <v>13</v>
      </c>
      <c r="F2596" s="7" t="s">
        <v>12</v>
      </c>
      <c r="G2596" s="7" t="s">
        <v>22</v>
      </c>
      <c r="H2596" s="7" t="s">
        <v>37</v>
      </c>
      <c r="I2596" s="3">
        <v>5</v>
      </c>
      <c r="J2596" s="5">
        <v>145.6</v>
      </c>
      <c r="K2596" s="6">
        <v>0.15</v>
      </c>
      <c r="L2596" s="5">
        <v>81.180000000000007</v>
      </c>
      <c r="M2596" s="5">
        <f>I2596*J2596*(1-K2596)</f>
        <v>618.79999999999995</v>
      </c>
      <c r="N2596" s="5">
        <f>I2596*L2596</f>
        <v>405.90000000000003</v>
      </c>
      <c r="O2596" s="5">
        <f>M2596-N2596</f>
        <v>212.89999999999992</v>
      </c>
      <c r="P2596" s="2">
        <f>IFERROR(O2596/M2596,0)</f>
        <v>0.34405300581771159</v>
      </c>
      <c r="Q2596" s="4">
        <f>YEAR(SalesDataTable[[#This Row],[Order Date]])</f>
        <v>2026</v>
      </c>
      <c r="R2596" s="2" t="str">
        <f>"Q"&amp;ROUNDUP(MONTH(SalesDataTable[[#This Row],[Order Date]])/3,0)</f>
        <v>Q4</v>
      </c>
      <c r="S2596" s="3">
        <f>MONTH(SalesDataTable[[#This Row],[Order Date]])</f>
        <v>12</v>
      </c>
      <c r="T2596" s="2" t="str">
        <f>TEXT(SalesDataTable[[#This Row],[Order Date]],"mmm")</f>
        <v>Dec</v>
      </c>
    </row>
    <row r="2597" spans="1:20" ht="15.75" x14ac:dyDescent="0.25">
      <c r="A2597" s="9" t="s">
        <v>164</v>
      </c>
      <c r="B2597" s="8">
        <v>46370</v>
      </c>
      <c r="C2597" s="7" t="s">
        <v>15</v>
      </c>
      <c r="D2597" s="7" t="s">
        <v>61</v>
      </c>
      <c r="E2597" s="7" t="s">
        <v>13</v>
      </c>
      <c r="F2597" s="7" t="s">
        <v>23</v>
      </c>
      <c r="G2597" s="7" t="s">
        <v>22</v>
      </c>
      <c r="H2597" s="7" t="s">
        <v>92</v>
      </c>
      <c r="I2597" s="3">
        <v>1</v>
      </c>
      <c r="J2597" s="5">
        <v>152.4</v>
      </c>
      <c r="K2597" s="6">
        <v>0.05</v>
      </c>
      <c r="L2597" s="5">
        <v>77.98</v>
      </c>
      <c r="M2597" s="5">
        <f>I2597*J2597*(1-K2597)</f>
        <v>144.78</v>
      </c>
      <c r="N2597" s="5">
        <f>I2597*L2597</f>
        <v>77.98</v>
      </c>
      <c r="O2597" s="5">
        <f>M2597-N2597</f>
        <v>66.8</v>
      </c>
      <c r="P2597" s="2">
        <f>IFERROR(O2597/M2597,0)</f>
        <v>0.46138969470921398</v>
      </c>
      <c r="Q2597" s="4">
        <f>YEAR(SalesDataTable[[#This Row],[Order Date]])</f>
        <v>2026</v>
      </c>
      <c r="R2597" s="2" t="str">
        <f>"Q"&amp;ROUNDUP(MONTH(SalesDataTable[[#This Row],[Order Date]])/3,0)</f>
        <v>Q4</v>
      </c>
      <c r="S2597" s="3">
        <f>MONTH(SalesDataTable[[#This Row],[Order Date]])</f>
        <v>12</v>
      </c>
      <c r="T2597" s="2" t="str">
        <f>TEXT(SalesDataTable[[#This Row],[Order Date]],"mmm")</f>
        <v>Dec</v>
      </c>
    </row>
    <row r="2598" spans="1:20" ht="15.75" x14ac:dyDescent="0.25">
      <c r="A2598" s="9" t="s">
        <v>163</v>
      </c>
      <c r="B2598" s="8">
        <v>46370</v>
      </c>
      <c r="C2598" s="7" t="s">
        <v>5</v>
      </c>
      <c r="D2598" s="7" t="s">
        <v>66</v>
      </c>
      <c r="E2598" s="7" t="s">
        <v>3</v>
      </c>
      <c r="F2598" s="7" t="s">
        <v>2</v>
      </c>
      <c r="G2598" s="7" t="s">
        <v>29</v>
      </c>
      <c r="H2598" s="7" t="s">
        <v>28</v>
      </c>
      <c r="I2598" s="3">
        <v>1</v>
      </c>
      <c r="J2598" s="5">
        <v>36.17</v>
      </c>
      <c r="K2598" s="6">
        <v>0.05</v>
      </c>
      <c r="L2598" s="5">
        <v>13.87</v>
      </c>
      <c r="M2598" s="5">
        <f>I2598*J2598*(1-K2598)</f>
        <v>34.361499999999999</v>
      </c>
      <c r="N2598" s="5">
        <f>I2598*L2598</f>
        <v>13.87</v>
      </c>
      <c r="O2598" s="5">
        <f>M2598-N2598</f>
        <v>20.491500000000002</v>
      </c>
      <c r="P2598" s="2">
        <f>IFERROR(O2598/M2598,0)</f>
        <v>0.59635056676803988</v>
      </c>
      <c r="Q2598" s="4">
        <f>YEAR(SalesDataTable[[#This Row],[Order Date]])</f>
        <v>2026</v>
      </c>
      <c r="R2598" s="2" t="str">
        <f>"Q"&amp;ROUNDUP(MONTH(SalesDataTable[[#This Row],[Order Date]])/3,0)</f>
        <v>Q4</v>
      </c>
      <c r="S2598" s="3">
        <f>MONTH(SalesDataTable[[#This Row],[Order Date]])</f>
        <v>12</v>
      </c>
      <c r="T2598" s="2" t="str">
        <f>TEXT(SalesDataTable[[#This Row],[Order Date]],"mmm")</f>
        <v>Dec</v>
      </c>
    </row>
    <row r="2599" spans="1:20" ht="15.75" x14ac:dyDescent="0.25">
      <c r="A2599" s="9" t="s">
        <v>162</v>
      </c>
      <c r="B2599" s="8">
        <v>46371</v>
      </c>
      <c r="C2599" s="7" t="s">
        <v>9</v>
      </c>
      <c r="D2599" s="7" t="s">
        <v>8</v>
      </c>
      <c r="E2599" s="7" t="s">
        <v>3</v>
      </c>
      <c r="F2599" s="7" t="s">
        <v>23</v>
      </c>
      <c r="G2599" s="7" t="s">
        <v>26</v>
      </c>
      <c r="H2599" s="7" t="s">
        <v>50</v>
      </c>
      <c r="I2599" s="3">
        <v>3</v>
      </c>
      <c r="J2599" s="5">
        <v>126.21</v>
      </c>
      <c r="K2599" s="6">
        <v>0.1</v>
      </c>
      <c r="L2599" s="5">
        <v>60.65</v>
      </c>
      <c r="M2599" s="5">
        <f>I2599*J2599*(1-K2599)</f>
        <v>340.767</v>
      </c>
      <c r="N2599" s="5">
        <f>I2599*L2599</f>
        <v>181.95</v>
      </c>
      <c r="O2599" s="5">
        <f>M2599-N2599</f>
        <v>158.81700000000001</v>
      </c>
      <c r="P2599" s="2">
        <f>IFERROR(O2599/M2599,0)</f>
        <v>0.46605745274630467</v>
      </c>
      <c r="Q2599" s="4">
        <f>YEAR(SalesDataTable[[#This Row],[Order Date]])</f>
        <v>2026</v>
      </c>
      <c r="R2599" s="2" t="str">
        <f>"Q"&amp;ROUNDUP(MONTH(SalesDataTable[[#This Row],[Order Date]])/3,0)</f>
        <v>Q4</v>
      </c>
      <c r="S2599" s="3">
        <f>MONTH(SalesDataTable[[#This Row],[Order Date]])</f>
        <v>12</v>
      </c>
      <c r="T2599" s="2" t="str">
        <f>TEXT(SalesDataTable[[#This Row],[Order Date]],"mmm")</f>
        <v>Dec</v>
      </c>
    </row>
    <row r="2600" spans="1:20" ht="15.75" x14ac:dyDescent="0.25">
      <c r="A2600" s="9" t="s">
        <v>161</v>
      </c>
      <c r="B2600" s="8">
        <v>46371</v>
      </c>
      <c r="C2600" s="7" t="s">
        <v>15</v>
      </c>
      <c r="D2600" s="7" t="s">
        <v>19</v>
      </c>
      <c r="E2600" s="7" t="s">
        <v>60</v>
      </c>
      <c r="F2600" s="7" t="s">
        <v>23</v>
      </c>
      <c r="G2600" s="7" t="s">
        <v>22</v>
      </c>
      <c r="H2600" s="7" t="s">
        <v>37</v>
      </c>
      <c r="I2600" s="3">
        <v>6</v>
      </c>
      <c r="J2600" s="5">
        <v>143.72999999999999</v>
      </c>
      <c r="K2600" s="6">
        <v>0.15</v>
      </c>
      <c r="L2600" s="5">
        <v>77.27</v>
      </c>
      <c r="M2600" s="5">
        <f>I2600*J2600*(1-K2600)</f>
        <v>733.02299999999991</v>
      </c>
      <c r="N2600" s="5">
        <f>I2600*L2600</f>
        <v>463.62</v>
      </c>
      <c r="O2600" s="5">
        <f>M2600-N2600</f>
        <v>269.40299999999991</v>
      </c>
      <c r="P2600" s="2">
        <f>IFERROR(O2600/M2600,0)</f>
        <v>0.36752325643260847</v>
      </c>
      <c r="Q2600" s="4">
        <f>YEAR(SalesDataTable[[#This Row],[Order Date]])</f>
        <v>2026</v>
      </c>
      <c r="R2600" s="2" t="str">
        <f>"Q"&amp;ROUNDUP(MONTH(SalesDataTable[[#This Row],[Order Date]])/3,0)</f>
        <v>Q4</v>
      </c>
      <c r="S2600" s="3">
        <f>MONTH(SalesDataTable[[#This Row],[Order Date]])</f>
        <v>12</v>
      </c>
      <c r="T2600" s="2" t="str">
        <f>TEXT(SalesDataTable[[#This Row],[Order Date]],"mmm")</f>
        <v>Dec</v>
      </c>
    </row>
    <row r="2601" spans="1:20" ht="15.75" x14ac:dyDescent="0.25">
      <c r="A2601" s="9" t="s">
        <v>160</v>
      </c>
      <c r="B2601" s="8">
        <v>46371</v>
      </c>
      <c r="C2601" s="7" t="s">
        <v>9</v>
      </c>
      <c r="D2601" s="7" t="s">
        <v>8</v>
      </c>
      <c r="E2601" s="7" t="s">
        <v>18</v>
      </c>
      <c r="F2601" s="7" t="s">
        <v>2</v>
      </c>
      <c r="G2601" s="7" t="s">
        <v>22</v>
      </c>
      <c r="H2601" s="7" t="s">
        <v>37</v>
      </c>
      <c r="I2601" s="3">
        <v>4</v>
      </c>
      <c r="J2601" s="5">
        <v>146.38999999999999</v>
      </c>
      <c r="K2601" s="6">
        <v>0</v>
      </c>
      <c r="L2601" s="5">
        <v>78.95</v>
      </c>
      <c r="M2601" s="5">
        <f>I2601*J2601*(1-K2601)</f>
        <v>585.55999999999995</v>
      </c>
      <c r="N2601" s="5">
        <f>I2601*L2601</f>
        <v>315.8</v>
      </c>
      <c r="O2601" s="5">
        <f>M2601-N2601</f>
        <v>269.75999999999993</v>
      </c>
      <c r="P2601" s="2">
        <f>IFERROR(O2601/M2601,0)</f>
        <v>0.46068720541020552</v>
      </c>
      <c r="Q2601" s="4">
        <f>YEAR(SalesDataTable[[#This Row],[Order Date]])</f>
        <v>2026</v>
      </c>
      <c r="R2601" s="2" t="str">
        <f>"Q"&amp;ROUNDUP(MONTH(SalesDataTable[[#This Row],[Order Date]])/3,0)</f>
        <v>Q4</v>
      </c>
      <c r="S2601" s="3">
        <f>MONTH(SalesDataTable[[#This Row],[Order Date]])</f>
        <v>12</v>
      </c>
      <c r="T2601" s="2" t="str">
        <f>TEXT(SalesDataTable[[#This Row],[Order Date]],"mmm")</f>
        <v>Dec</v>
      </c>
    </row>
    <row r="2602" spans="1:20" ht="15.75" x14ac:dyDescent="0.25">
      <c r="A2602" s="9" t="s">
        <v>159</v>
      </c>
      <c r="B2602" s="8">
        <v>46371</v>
      </c>
      <c r="C2602" s="7" t="s">
        <v>9</v>
      </c>
      <c r="D2602" s="7" t="s">
        <v>8</v>
      </c>
      <c r="E2602" s="7" t="s">
        <v>18</v>
      </c>
      <c r="F2602" s="7" t="s">
        <v>23</v>
      </c>
      <c r="G2602" s="7" t="s">
        <v>22</v>
      </c>
      <c r="H2602" s="7" t="s">
        <v>44</v>
      </c>
      <c r="I2602" s="3">
        <v>2</v>
      </c>
      <c r="J2602" s="5">
        <v>89.84</v>
      </c>
      <c r="K2602" s="6">
        <v>0.05</v>
      </c>
      <c r="L2602" s="5">
        <v>45.17</v>
      </c>
      <c r="M2602" s="5">
        <f>I2602*J2602*(1-K2602)</f>
        <v>170.696</v>
      </c>
      <c r="N2602" s="5">
        <f>I2602*L2602</f>
        <v>90.34</v>
      </c>
      <c r="O2602" s="5">
        <f>M2602-N2602</f>
        <v>80.355999999999995</v>
      </c>
      <c r="P2602" s="2">
        <f>IFERROR(O2602/M2602,0)</f>
        <v>0.47075502647982376</v>
      </c>
      <c r="Q2602" s="4">
        <f>YEAR(SalesDataTable[[#This Row],[Order Date]])</f>
        <v>2026</v>
      </c>
      <c r="R2602" s="2" t="str">
        <f>"Q"&amp;ROUNDUP(MONTH(SalesDataTable[[#This Row],[Order Date]])/3,0)</f>
        <v>Q4</v>
      </c>
      <c r="S2602" s="3">
        <f>MONTH(SalesDataTable[[#This Row],[Order Date]])</f>
        <v>12</v>
      </c>
      <c r="T2602" s="2" t="str">
        <f>TEXT(SalesDataTable[[#This Row],[Order Date]],"mmm")</f>
        <v>Dec</v>
      </c>
    </row>
    <row r="2603" spans="1:20" ht="15.75" x14ac:dyDescent="0.25">
      <c r="A2603" s="9" t="s">
        <v>158</v>
      </c>
      <c r="B2603" s="8">
        <v>46371</v>
      </c>
      <c r="C2603" s="7" t="s">
        <v>5</v>
      </c>
      <c r="D2603" s="7" t="s">
        <v>4</v>
      </c>
      <c r="E2603" s="7" t="s">
        <v>13</v>
      </c>
      <c r="F2603" s="7" t="s">
        <v>2</v>
      </c>
      <c r="G2603" s="7" t="s">
        <v>34</v>
      </c>
      <c r="H2603" s="7" t="s">
        <v>33</v>
      </c>
      <c r="I2603" s="3">
        <v>3</v>
      </c>
      <c r="J2603" s="5">
        <v>49.67</v>
      </c>
      <c r="K2603" s="6">
        <v>0.05</v>
      </c>
      <c r="L2603" s="5">
        <v>21.5</v>
      </c>
      <c r="M2603" s="5">
        <f>I2603*J2603*(1-K2603)</f>
        <v>141.55949999999999</v>
      </c>
      <c r="N2603" s="5">
        <f>I2603*L2603</f>
        <v>64.5</v>
      </c>
      <c r="O2603" s="5">
        <f>M2603-N2603</f>
        <v>77.059499999999986</v>
      </c>
      <c r="P2603" s="2">
        <f>IFERROR(O2603/M2603,0)</f>
        <v>0.54436120500566898</v>
      </c>
      <c r="Q2603" s="4">
        <f>YEAR(SalesDataTable[[#This Row],[Order Date]])</f>
        <v>2026</v>
      </c>
      <c r="R2603" s="2" t="str">
        <f>"Q"&amp;ROUNDUP(MONTH(SalesDataTable[[#This Row],[Order Date]])/3,0)</f>
        <v>Q4</v>
      </c>
      <c r="S2603" s="3">
        <f>MONTH(SalesDataTable[[#This Row],[Order Date]])</f>
        <v>12</v>
      </c>
      <c r="T2603" s="2" t="str">
        <f>TEXT(SalesDataTable[[#This Row],[Order Date]],"mmm")</f>
        <v>Dec</v>
      </c>
    </row>
    <row r="2604" spans="1:20" ht="15.75" x14ac:dyDescent="0.25">
      <c r="A2604" s="9" t="s">
        <v>157</v>
      </c>
      <c r="B2604" s="8">
        <v>46371</v>
      </c>
      <c r="C2604" s="7" t="s">
        <v>9</v>
      </c>
      <c r="D2604" s="7" t="s">
        <v>47</v>
      </c>
      <c r="E2604" s="7" t="s">
        <v>60</v>
      </c>
      <c r="F2604" s="7" t="s">
        <v>12</v>
      </c>
      <c r="G2604" s="7" t="s">
        <v>22</v>
      </c>
      <c r="H2604" s="7" t="s">
        <v>44</v>
      </c>
      <c r="I2604" s="3">
        <v>4</v>
      </c>
      <c r="J2604" s="5">
        <v>94.3</v>
      </c>
      <c r="K2604" s="6">
        <v>0.1</v>
      </c>
      <c r="L2604" s="5">
        <v>44.36</v>
      </c>
      <c r="M2604" s="5">
        <f>I2604*J2604*(1-K2604)</f>
        <v>339.48</v>
      </c>
      <c r="N2604" s="5">
        <f>I2604*L2604</f>
        <v>177.44</v>
      </c>
      <c r="O2604" s="5">
        <f>M2604-N2604</f>
        <v>162.04000000000002</v>
      </c>
      <c r="P2604" s="2">
        <f>IFERROR(O2604/M2604,0)</f>
        <v>0.47731825144338402</v>
      </c>
      <c r="Q2604" s="4">
        <f>YEAR(SalesDataTable[[#This Row],[Order Date]])</f>
        <v>2026</v>
      </c>
      <c r="R2604" s="2" t="str">
        <f>"Q"&amp;ROUNDUP(MONTH(SalesDataTable[[#This Row],[Order Date]])/3,0)</f>
        <v>Q4</v>
      </c>
      <c r="S2604" s="3">
        <f>MONTH(SalesDataTable[[#This Row],[Order Date]])</f>
        <v>12</v>
      </c>
      <c r="T2604" s="2" t="str">
        <f>TEXT(SalesDataTable[[#This Row],[Order Date]],"mmm")</f>
        <v>Dec</v>
      </c>
    </row>
    <row r="2605" spans="1:20" ht="15.75" x14ac:dyDescent="0.25">
      <c r="A2605" s="9" t="s">
        <v>156</v>
      </c>
      <c r="B2605" s="8">
        <v>46372</v>
      </c>
      <c r="C2605" s="7" t="s">
        <v>9</v>
      </c>
      <c r="D2605" s="7" t="s">
        <v>8</v>
      </c>
      <c r="E2605" s="7" t="s">
        <v>13</v>
      </c>
      <c r="F2605" s="7" t="s">
        <v>12</v>
      </c>
      <c r="G2605" s="7" t="s">
        <v>34</v>
      </c>
      <c r="H2605" s="7" t="s">
        <v>74</v>
      </c>
      <c r="I2605" s="3">
        <v>2</v>
      </c>
      <c r="J2605" s="5">
        <v>36.020000000000003</v>
      </c>
      <c r="K2605" s="6">
        <v>0.1</v>
      </c>
      <c r="L2605" s="5">
        <v>13.59</v>
      </c>
      <c r="M2605" s="5">
        <f>I2605*J2605*(1-K2605)</f>
        <v>64.836000000000013</v>
      </c>
      <c r="N2605" s="5">
        <f>I2605*L2605</f>
        <v>27.18</v>
      </c>
      <c r="O2605" s="5">
        <f>M2605-N2605</f>
        <v>37.656000000000013</v>
      </c>
      <c r="P2605" s="2">
        <f>IFERROR(O2605/M2605,0)</f>
        <v>0.58078845086063302</v>
      </c>
      <c r="Q2605" s="4">
        <f>YEAR(SalesDataTable[[#This Row],[Order Date]])</f>
        <v>2026</v>
      </c>
      <c r="R2605" s="2" t="str">
        <f>"Q"&amp;ROUNDUP(MONTH(SalesDataTable[[#This Row],[Order Date]])/3,0)</f>
        <v>Q4</v>
      </c>
      <c r="S2605" s="3">
        <f>MONTH(SalesDataTable[[#This Row],[Order Date]])</f>
        <v>12</v>
      </c>
      <c r="T2605" s="2" t="str">
        <f>TEXT(SalesDataTable[[#This Row],[Order Date]],"mmm")</f>
        <v>Dec</v>
      </c>
    </row>
    <row r="2606" spans="1:20" ht="15.75" x14ac:dyDescent="0.25">
      <c r="A2606" s="9" t="s">
        <v>155</v>
      </c>
      <c r="B2606" s="8">
        <v>46372</v>
      </c>
      <c r="C2606" s="7" t="s">
        <v>9</v>
      </c>
      <c r="D2606" s="7" t="s">
        <v>47</v>
      </c>
      <c r="E2606" s="7" t="s">
        <v>3</v>
      </c>
      <c r="F2606" s="7" t="s">
        <v>23</v>
      </c>
      <c r="G2606" s="7" t="s">
        <v>22</v>
      </c>
      <c r="H2606" s="7" t="s">
        <v>92</v>
      </c>
      <c r="I2606" s="3">
        <v>1</v>
      </c>
      <c r="J2606" s="5">
        <v>154.12</v>
      </c>
      <c r="K2606" s="6">
        <v>0</v>
      </c>
      <c r="L2606" s="5">
        <v>77.45</v>
      </c>
      <c r="M2606" s="5">
        <f>I2606*J2606*(1-K2606)</f>
        <v>154.12</v>
      </c>
      <c r="N2606" s="5">
        <f>I2606*L2606</f>
        <v>77.45</v>
      </c>
      <c r="O2606" s="5">
        <f>M2606-N2606</f>
        <v>76.67</v>
      </c>
      <c r="P2606" s="2">
        <f>IFERROR(O2606/M2606,0)</f>
        <v>0.49746950428237735</v>
      </c>
      <c r="Q2606" s="4">
        <f>YEAR(SalesDataTable[[#This Row],[Order Date]])</f>
        <v>2026</v>
      </c>
      <c r="R2606" s="2" t="str">
        <f>"Q"&amp;ROUNDUP(MONTH(SalesDataTable[[#This Row],[Order Date]])/3,0)</f>
        <v>Q4</v>
      </c>
      <c r="S2606" s="3">
        <f>MONTH(SalesDataTable[[#This Row],[Order Date]])</f>
        <v>12</v>
      </c>
      <c r="T2606" s="2" t="str">
        <f>TEXT(SalesDataTable[[#This Row],[Order Date]],"mmm")</f>
        <v>Dec</v>
      </c>
    </row>
    <row r="2607" spans="1:20" ht="15.75" x14ac:dyDescent="0.25">
      <c r="A2607" s="9" t="s">
        <v>154</v>
      </c>
      <c r="B2607" s="8">
        <v>46372</v>
      </c>
      <c r="C2607" s="7" t="s">
        <v>42</v>
      </c>
      <c r="D2607" s="7" t="s">
        <v>119</v>
      </c>
      <c r="E2607" s="7" t="s">
        <v>3</v>
      </c>
      <c r="F2607" s="7" t="s">
        <v>23</v>
      </c>
      <c r="G2607" s="7" t="s">
        <v>22</v>
      </c>
      <c r="H2607" s="7" t="s">
        <v>92</v>
      </c>
      <c r="I2607" s="3">
        <v>1</v>
      </c>
      <c r="J2607" s="5">
        <v>150.88</v>
      </c>
      <c r="K2607" s="6">
        <v>0.05</v>
      </c>
      <c r="L2607" s="5">
        <v>81.02</v>
      </c>
      <c r="M2607" s="5">
        <f>I2607*J2607*(1-K2607)</f>
        <v>143.33599999999998</v>
      </c>
      <c r="N2607" s="5">
        <f>I2607*L2607</f>
        <v>81.02</v>
      </c>
      <c r="O2607" s="5">
        <f>M2607-N2607</f>
        <v>62.315999999999988</v>
      </c>
      <c r="P2607" s="2">
        <f>IFERROR(O2607/M2607,0)</f>
        <v>0.43475470223809787</v>
      </c>
      <c r="Q2607" s="4">
        <f>YEAR(SalesDataTable[[#This Row],[Order Date]])</f>
        <v>2026</v>
      </c>
      <c r="R2607" s="2" t="str">
        <f>"Q"&amp;ROUNDUP(MONTH(SalesDataTable[[#This Row],[Order Date]])/3,0)</f>
        <v>Q4</v>
      </c>
      <c r="S2607" s="3">
        <f>MONTH(SalesDataTable[[#This Row],[Order Date]])</f>
        <v>12</v>
      </c>
      <c r="T2607" s="2" t="str">
        <f>TEXT(SalesDataTable[[#This Row],[Order Date]],"mmm")</f>
        <v>Dec</v>
      </c>
    </row>
    <row r="2608" spans="1:20" ht="15.75" x14ac:dyDescent="0.25">
      <c r="A2608" s="9" t="s">
        <v>153</v>
      </c>
      <c r="B2608" s="8">
        <v>46373</v>
      </c>
      <c r="C2608" s="7" t="s">
        <v>5</v>
      </c>
      <c r="D2608" s="7" t="s">
        <v>66</v>
      </c>
      <c r="E2608" s="7" t="s">
        <v>18</v>
      </c>
      <c r="F2608" s="7" t="s">
        <v>2</v>
      </c>
      <c r="G2608" s="7" t="s">
        <v>1</v>
      </c>
      <c r="H2608" s="7" t="s">
        <v>17</v>
      </c>
      <c r="I2608" s="3">
        <v>2</v>
      </c>
      <c r="J2608" s="5">
        <v>40.479999999999997</v>
      </c>
      <c r="K2608" s="6">
        <v>0</v>
      </c>
      <c r="L2608" s="5">
        <v>16.23</v>
      </c>
      <c r="M2608" s="5">
        <f>I2608*J2608*(1-K2608)</f>
        <v>80.959999999999994</v>
      </c>
      <c r="N2608" s="5">
        <f>I2608*L2608</f>
        <v>32.46</v>
      </c>
      <c r="O2608" s="5">
        <f>M2608-N2608</f>
        <v>48.499999999999993</v>
      </c>
      <c r="P2608" s="2">
        <f>IFERROR(O2608/M2608,0)</f>
        <v>0.5990612648221344</v>
      </c>
      <c r="Q2608" s="4">
        <f>YEAR(SalesDataTable[[#This Row],[Order Date]])</f>
        <v>2026</v>
      </c>
      <c r="R2608" s="2" t="str">
        <f>"Q"&amp;ROUNDUP(MONTH(SalesDataTable[[#This Row],[Order Date]])/3,0)</f>
        <v>Q4</v>
      </c>
      <c r="S2608" s="3">
        <f>MONTH(SalesDataTable[[#This Row],[Order Date]])</f>
        <v>12</v>
      </c>
      <c r="T2608" s="2" t="str">
        <f>TEXT(SalesDataTable[[#This Row],[Order Date]],"mmm")</f>
        <v>Dec</v>
      </c>
    </row>
    <row r="2609" spans="1:20" ht="15.75" x14ac:dyDescent="0.25">
      <c r="A2609" s="9" t="s">
        <v>152</v>
      </c>
      <c r="B2609" s="8">
        <v>46373</v>
      </c>
      <c r="C2609" s="7" t="s">
        <v>5</v>
      </c>
      <c r="D2609" s="7" t="s">
        <v>4</v>
      </c>
      <c r="E2609" s="7" t="s">
        <v>18</v>
      </c>
      <c r="F2609" s="7" t="s">
        <v>12</v>
      </c>
      <c r="G2609" s="7" t="s">
        <v>29</v>
      </c>
      <c r="H2609" s="7" t="s">
        <v>88</v>
      </c>
      <c r="I2609" s="3">
        <v>3</v>
      </c>
      <c r="J2609" s="5">
        <v>163.34</v>
      </c>
      <c r="K2609" s="6">
        <v>0.1</v>
      </c>
      <c r="L2609" s="5">
        <v>88.53</v>
      </c>
      <c r="M2609" s="5">
        <f>I2609*J2609*(1-K2609)</f>
        <v>441.01799999999997</v>
      </c>
      <c r="N2609" s="5">
        <f>I2609*L2609</f>
        <v>265.59000000000003</v>
      </c>
      <c r="O2609" s="5">
        <f>M2609-N2609</f>
        <v>175.42799999999994</v>
      </c>
      <c r="P2609" s="2">
        <f>IFERROR(O2609/M2609,0)</f>
        <v>0.39777968246194023</v>
      </c>
      <c r="Q2609" s="4">
        <f>YEAR(SalesDataTable[[#This Row],[Order Date]])</f>
        <v>2026</v>
      </c>
      <c r="R2609" s="2" t="str">
        <f>"Q"&amp;ROUNDUP(MONTH(SalesDataTable[[#This Row],[Order Date]])/3,0)</f>
        <v>Q4</v>
      </c>
      <c r="S2609" s="3">
        <f>MONTH(SalesDataTable[[#This Row],[Order Date]])</f>
        <v>12</v>
      </c>
      <c r="T2609" s="2" t="str">
        <f>TEXT(SalesDataTable[[#This Row],[Order Date]],"mmm")</f>
        <v>Dec</v>
      </c>
    </row>
    <row r="2610" spans="1:20" ht="15.75" x14ac:dyDescent="0.25">
      <c r="A2610" s="9" t="s">
        <v>151</v>
      </c>
      <c r="B2610" s="8">
        <v>46373</v>
      </c>
      <c r="C2610" s="7" t="s">
        <v>15</v>
      </c>
      <c r="D2610" s="7" t="s">
        <v>51</v>
      </c>
      <c r="E2610" s="7" t="s">
        <v>13</v>
      </c>
      <c r="F2610" s="7" t="s">
        <v>2</v>
      </c>
      <c r="G2610" s="7" t="s">
        <v>34</v>
      </c>
      <c r="H2610" s="7" t="s">
        <v>83</v>
      </c>
      <c r="I2610" s="3">
        <v>2</v>
      </c>
      <c r="J2610" s="5">
        <v>40.89</v>
      </c>
      <c r="K2610" s="6">
        <v>0</v>
      </c>
      <c r="L2610" s="5">
        <v>14.95</v>
      </c>
      <c r="M2610" s="5">
        <f>I2610*J2610*(1-K2610)</f>
        <v>81.78</v>
      </c>
      <c r="N2610" s="5">
        <f>I2610*L2610</f>
        <v>29.9</v>
      </c>
      <c r="O2610" s="5">
        <f>M2610-N2610</f>
        <v>51.88</v>
      </c>
      <c r="P2610" s="2">
        <f>IFERROR(O2610/M2610,0)</f>
        <v>0.63438493519197847</v>
      </c>
      <c r="Q2610" s="4">
        <f>YEAR(SalesDataTable[[#This Row],[Order Date]])</f>
        <v>2026</v>
      </c>
      <c r="R2610" s="2" t="str">
        <f>"Q"&amp;ROUNDUP(MONTH(SalesDataTable[[#This Row],[Order Date]])/3,0)</f>
        <v>Q4</v>
      </c>
      <c r="S2610" s="3">
        <f>MONTH(SalesDataTable[[#This Row],[Order Date]])</f>
        <v>12</v>
      </c>
      <c r="T2610" s="2" t="str">
        <f>TEXT(SalesDataTable[[#This Row],[Order Date]],"mmm")</f>
        <v>Dec</v>
      </c>
    </row>
    <row r="2611" spans="1:20" ht="15.75" x14ac:dyDescent="0.25">
      <c r="A2611" s="9" t="s">
        <v>150</v>
      </c>
      <c r="B2611" s="8">
        <v>46373</v>
      </c>
      <c r="C2611" s="7" t="s">
        <v>5</v>
      </c>
      <c r="D2611" s="7" t="s">
        <v>66</v>
      </c>
      <c r="E2611" s="7" t="s">
        <v>18</v>
      </c>
      <c r="F2611" s="7" t="s">
        <v>2</v>
      </c>
      <c r="G2611" s="7" t="s">
        <v>34</v>
      </c>
      <c r="H2611" s="7" t="s">
        <v>83</v>
      </c>
      <c r="I2611" s="3">
        <v>1</v>
      </c>
      <c r="J2611" s="5">
        <v>40.159999999999997</v>
      </c>
      <c r="K2611" s="6">
        <v>0.15</v>
      </c>
      <c r="L2611" s="5">
        <v>14.46</v>
      </c>
      <c r="M2611" s="5">
        <f>I2611*J2611*(1-K2611)</f>
        <v>34.135999999999996</v>
      </c>
      <c r="N2611" s="5">
        <f>I2611*L2611</f>
        <v>14.46</v>
      </c>
      <c r="O2611" s="5">
        <f>M2611-N2611</f>
        <v>19.675999999999995</v>
      </c>
      <c r="P2611" s="2">
        <f>IFERROR(O2611/M2611,0)</f>
        <v>0.576400281228029</v>
      </c>
      <c r="Q2611" s="4">
        <f>YEAR(SalesDataTable[[#This Row],[Order Date]])</f>
        <v>2026</v>
      </c>
      <c r="R2611" s="2" t="str">
        <f>"Q"&amp;ROUNDUP(MONTH(SalesDataTable[[#This Row],[Order Date]])/3,0)</f>
        <v>Q4</v>
      </c>
      <c r="S2611" s="3">
        <f>MONTH(SalesDataTable[[#This Row],[Order Date]])</f>
        <v>12</v>
      </c>
      <c r="T2611" s="2" t="str">
        <f>TEXT(SalesDataTable[[#This Row],[Order Date]],"mmm")</f>
        <v>Dec</v>
      </c>
    </row>
    <row r="2612" spans="1:20" ht="15.75" x14ac:dyDescent="0.25">
      <c r="A2612" s="9" t="s">
        <v>149</v>
      </c>
      <c r="B2612" s="8">
        <v>46373</v>
      </c>
      <c r="C2612" s="7" t="s">
        <v>15</v>
      </c>
      <c r="D2612" s="7" t="s">
        <v>19</v>
      </c>
      <c r="E2612" s="7" t="s">
        <v>3</v>
      </c>
      <c r="F2612" s="7" t="s">
        <v>2</v>
      </c>
      <c r="G2612" s="7" t="s">
        <v>26</v>
      </c>
      <c r="H2612" s="7" t="s">
        <v>65</v>
      </c>
      <c r="I2612" s="3">
        <v>2</v>
      </c>
      <c r="J2612" s="5">
        <v>79.86</v>
      </c>
      <c r="K2612" s="6">
        <v>0</v>
      </c>
      <c r="L2612" s="5">
        <v>39.049999999999997</v>
      </c>
      <c r="M2612" s="5">
        <f>I2612*J2612*(1-K2612)</f>
        <v>159.72</v>
      </c>
      <c r="N2612" s="5">
        <f>I2612*L2612</f>
        <v>78.099999999999994</v>
      </c>
      <c r="O2612" s="5">
        <f>M2612-N2612</f>
        <v>81.62</v>
      </c>
      <c r="P2612" s="2">
        <f>IFERROR(O2612/M2612,0)</f>
        <v>0.51101928374655647</v>
      </c>
      <c r="Q2612" s="4">
        <f>YEAR(SalesDataTable[[#This Row],[Order Date]])</f>
        <v>2026</v>
      </c>
      <c r="R2612" s="2" t="str">
        <f>"Q"&amp;ROUNDUP(MONTH(SalesDataTable[[#This Row],[Order Date]])/3,0)</f>
        <v>Q4</v>
      </c>
      <c r="S2612" s="3">
        <f>MONTH(SalesDataTable[[#This Row],[Order Date]])</f>
        <v>12</v>
      </c>
      <c r="T2612" s="2" t="str">
        <f>TEXT(SalesDataTable[[#This Row],[Order Date]],"mmm")</f>
        <v>Dec</v>
      </c>
    </row>
    <row r="2613" spans="1:20" ht="15.75" x14ac:dyDescent="0.25">
      <c r="A2613" s="9" t="s">
        <v>148</v>
      </c>
      <c r="B2613" s="8">
        <v>46374</v>
      </c>
      <c r="C2613" s="7" t="s">
        <v>9</v>
      </c>
      <c r="D2613" s="7" t="s">
        <v>45</v>
      </c>
      <c r="E2613" s="7" t="s">
        <v>18</v>
      </c>
      <c r="F2613" s="7" t="s">
        <v>23</v>
      </c>
      <c r="G2613" s="7" t="s">
        <v>26</v>
      </c>
      <c r="H2613" s="7" t="s">
        <v>50</v>
      </c>
      <c r="I2613" s="3">
        <v>2</v>
      </c>
      <c r="J2613" s="5">
        <v>123.42</v>
      </c>
      <c r="K2613" s="6">
        <v>0.1</v>
      </c>
      <c r="L2613" s="5">
        <v>60.03</v>
      </c>
      <c r="M2613" s="5">
        <f>I2613*J2613*(1-K2613)</f>
        <v>222.15600000000001</v>
      </c>
      <c r="N2613" s="5">
        <f>I2613*L2613</f>
        <v>120.06</v>
      </c>
      <c r="O2613" s="5">
        <f>M2613-N2613</f>
        <v>102.096</v>
      </c>
      <c r="P2613" s="2">
        <f>IFERROR(O2613/M2613,0)</f>
        <v>0.45956895154756117</v>
      </c>
      <c r="Q2613" s="4">
        <f>YEAR(SalesDataTable[[#This Row],[Order Date]])</f>
        <v>2026</v>
      </c>
      <c r="R2613" s="2" t="str">
        <f>"Q"&amp;ROUNDUP(MONTH(SalesDataTable[[#This Row],[Order Date]])/3,0)</f>
        <v>Q4</v>
      </c>
      <c r="S2613" s="3">
        <f>MONTH(SalesDataTable[[#This Row],[Order Date]])</f>
        <v>12</v>
      </c>
      <c r="T2613" s="2" t="str">
        <f>TEXT(SalesDataTable[[#This Row],[Order Date]],"mmm")</f>
        <v>Dec</v>
      </c>
    </row>
    <row r="2614" spans="1:20" ht="15.75" x14ac:dyDescent="0.25">
      <c r="A2614" s="9" t="s">
        <v>147</v>
      </c>
      <c r="B2614" s="8">
        <v>46374</v>
      </c>
      <c r="C2614" s="7" t="s">
        <v>5</v>
      </c>
      <c r="D2614" s="7" t="s">
        <v>66</v>
      </c>
      <c r="E2614" s="7" t="s">
        <v>3</v>
      </c>
      <c r="F2614" s="7" t="s">
        <v>23</v>
      </c>
      <c r="G2614" s="7" t="s">
        <v>29</v>
      </c>
      <c r="H2614" s="7" t="s">
        <v>39</v>
      </c>
      <c r="I2614" s="3">
        <v>1</v>
      </c>
      <c r="J2614" s="5">
        <v>47.61</v>
      </c>
      <c r="K2614" s="6">
        <v>0.05</v>
      </c>
      <c r="L2614" s="5">
        <v>18.18</v>
      </c>
      <c r="M2614" s="5">
        <f>I2614*J2614*(1-K2614)</f>
        <v>45.229499999999994</v>
      </c>
      <c r="N2614" s="5">
        <f>I2614*L2614</f>
        <v>18.18</v>
      </c>
      <c r="O2614" s="5">
        <f>M2614-N2614</f>
        <v>27.049499999999995</v>
      </c>
      <c r="P2614" s="2">
        <f>IFERROR(O2614/M2614,0)</f>
        <v>0.59804994527907662</v>
      </c>
      <c r="Q2614" s="4">
        <f>YEAR(SalesDataTable[[#This Row],[Order Date]])</f>
        <v>2026</v>
      </c>
      <c r="R2614" s="2" t="str">
        <f>"Q"&amp;ROUNDUP(MONTH(SalesDataTable[[#This Row],[Order Date]])/3,0)</f>
        <v>Q4</v>
      </c>
      <c r="S2614" s="3">
        <f>MONTH(SalesDataTable[[#This Row],[Order Date]])</f>
        <v>12</v>
      </c>
      <c r="T2614" s="2" t="str">
        <f>TEXT(SalesDataTable[[#This Row],[Order Date]],"mmm")</f>
        <v>Dec</v>
      </c>
    </row>
    <row r="2615" spans="1:20" ht="15.75" x14ac:dyDescent="0.25">
      <c r="A2615" s="9" t="s">
        <v>146</v>
      </c>
      <c r="B2615" s="8">
        <v>46374</v>
      </c>
      <c r="C2615" s="7" t="s">
        <v>15</v>
      </c>
      <c r="D2615" s="7" t="s">
        <v>61</v>
      </c>
      <c r="E2615" s="7" t="s">
        <v>3</v>
      </c>
      <c r="F2615" s="7" t="s">
        <v>23</v>
      </c>
      <c r="G2615" s="7" t="s">
        <v>22</v>
      </c>
      <c r="H2615" s="7" t="s">
        <v>44</v>
      </c>
      <c r="I2615" s="3">
        <v>2</v>
      </c>
      <c r="J2615" s="5">
        <v>93.88</v>
      </c>
      <c r="K2615" s="6">
        <v>0.1</v>
      </c>
      <c r="L2615" s="5">
        <v>45.89</v>
      </c>
      <c r="M2615" s="5">
        <f>I2615*J2615*(1-K2615)</f>
        <v>168.98400000000001</v>
      </c>
      <c r="N2615" s="5">
        <f>I2615*L2615</f>
        <v>91.78</v>
      </c>
      <c r="O2615" s="5">
        <f>M2615-N2615</f>
        <v>77.204000000000008</v>
      </c>
      <c r="P2615" s="2">
        <f>IFERROR(O2615/M2615,0)</f>
        <v>0.45687165648818823</v>
      </c>
      <c r="Q2615" s="4">
        <f>YEAR(SalesDataTable[[#This Row],[Order Date]])</f>
        <v>2026</v>
      </c>
      <c r="R2615" s="2" t="str">
        <f>"Q"&amp;ROUNDUP(MONTH(SalesDataTable[[#This Row],[Order Date]])/3,0)</f>
        <v>Q4</v>
      </c>
      <c r="S2615" s="3">
        <f>MONTH(SalesDataTable[[#This Row],[Order Date]])</f>
        <v>12</v>
      </c>
      <c r="T2615" s="2" t="str">
        <f>TEXT(SalesDataTable[[#This Row],[Order Date]],"mmm")</f>
        <v>Dec</v>
      </c>
    </row>
    <row r="2616" spans="1:20" ht="15.75" x14ac:dyDescent="0.25">
      <c r="A2616" s="9" t="s">
        <v>145</v>
      </c>
      <c r="B2616" s="8">
        <v>46374</v>
      </c>
      <c r="C2616" s="7" t="s">
        <v>9</v>
      </c>
      <c r="D2616" s="7" t="s">
        <v>45</v>
      </c>
      <c r="E2616" s="7" t="s">
        <v>3</v>
      </c>
      <c r="F2616" s="7" t="s">
        <v>2</v>
      </c>
      <c r="G2616" s="7" t="s">
        <v>22</v>
      </c>
      <c r="H2616" s="7" t="s">
        <v>37</v>
      </c>
      <c r="I2616" s="3">
        <v>3</v>
      </c>
      <c r="J2616" s="5">
        <v>145.43</v>
      </c>
      <c r="K2616" s="6">
        <v>0.05</v>
      </c>
      <c r="L2616" s="5">
        <v>81.72</v>
      </c>
      <c r="M2616" s="5">
        <f>I2616*J2616*(1-K2616)</f>
        <v>414.47550000000001</v>
      </c>
      <c r="N2616" s="5">
        <f>I2616*L2616</f>
        <v>245.16</v>
      </c>
      <c r="O2616" s="5">
        <f>M2616-N2616</f>
        <v>169.31550000000001</v>
      </c>
      <c r="P2616" s="2">
        <f>IFERROR(O2616/M2616,0)</f>
        <v>0.40850544845232106</v>
      </c>
      <c r="Q2616" s="4">
        <f>YEAR(SalesDataTable[[#This Row],[Order Date]])</f>
        <v>2026</v>
      </c>
      <c r="R2616" s="2" t="str">
        <f>"Q"&amp;ROUNDUP(MONTH(SalesDataTable[[#This Row],[Order Date]])/3,0)</f>
        <v>Q4</v>
      </c>
      <c r="S2616" s="3">
        <f>MONTH(SalesDataTable[[#This Row],[Order Date]])</f>
        <v>12</v>
      </c>
      <c r="T2616" s="2" t="str">
        <f>TEXT(SalesDataTable[[#This Row],[Order Date]],"mmm")</f>
        <v>Dec</v>
      </c>
    </row>
    <row r="2617" spans="1:20" ht="15.75" x14ac:dyDescent="0.25">
      <c r="A2617" s="9" t="s">
        <v>144</v>
      </c>
      <c r="B2617" s="8">
        <v>46374</v>
      </c>
      <c r="C2617" s="7" t="s">
        <v>15</v>
      </c>
      <c r="D2617" s="7" t="s">
        <v>51</v>
      </c>
      <c r="E2617" s="7" t="s">
        <v>3</v>
      </c>
      <c r="F2617" s="7" t="s">
        <v>23</v>
      </c>
      <c r="G2617" s="7" t="s">
        <v>29</v>
      </c>
      <c r="H2617" s="7" t="s">
        <v>28</v>
      </c>
      <c r="I2617" s="3">
        <v>2</v>
      </c>
      <c r="J2617" s="5">
        <v>36.89</v>
      </c>
      <c r="K2617" s="6">
        <v>0.1</v>
      </c>
      <c r="L2617" s="5">
        <v>13.74</v>
      </c>
      <c r="M2617" s="5">
        <f>I2617*J2617*(1-K2617)</f>
        <v>66.402000000000001</v>
      </c>
      <c r="N2617" s="5">
        <f>I2617*L2617</f>
        <v>27.48</v>
      </c>
      <c r="O2617" s="5">
        <f>M2617-N2617</f>
        <v>38.921999999999997</v>
      </c>
      <c r="P2617" s="2">
        <f>IFERROR(O2617/M2617,0)</f>
        <v>0.58615704346254627</v>
      </c>
      <c r="Q2617" s="4">
        <f>YEAR(SalesDataTable[[#This Row],[Order Date]])</f>
        <v>2026</v>
      </c>
      <c r="R2617" s="2" t="str">
        <f>"Q"&amp;ROUNDUP(MONTH(SalesDataTable[[#This Row],[Order Date]])/3,0)</f>
        <v>Q4</v>
      </c>
      <c r="S2617" s="3">
        <f>MONTH(SalesDataTable[[#This Row],[Order Date]])</f>
        <v>12</v>
      </c>
      <c r="T2617" s="2" t="str">
        <f>TEXT(SalesDataTable[[#This Row],[Order Date]],"mmm")</f>
        <v>Dec</v>
      </c>
    </row>
    <row r="2618" spans="1:20" ht="15.75" x14ac:dyDescent="0.25">
      <c r="A2618" s="9" t="s">
        <v>143</v>
      </c>
      <c r="B2618" s="8">
        <v>46375</v>
      </c>
      <c r="C2618" s="7" t="s">
        <v>42</v>
      </c>
      <c r="D2618" s="7" t="s">
        <v>95</v>
      </c>
      <c r="E2618" s="7" t="s">
        <v>18</v>
      </c>
      <c r="F2618" s="7" t="s">
        <v>23</v>
      </c>
      <c r="G2618" s="7" t="s">
        <v>22</v>
      </c>
      <c r="H2618" s="7" t="s">
        <v>37</v>
      </c>
      <c r="I2618" s="3">
        <v>1</v>
      </c>
      <c r="J2618" s="5">
        <v>145.44</v>
      </c>
      <c r="K2618" s="6">
        <v>0.1</v>
      </c>
      <c r="L2618" s="5">
        <v>80.42</v>
      </c>
      <c r="M2618" s="5">
        <f>I2618*J2618*(1-K2618)</f>
        <v>130.89600000000002</v>
      </c>
      <c r="N2618" s="5">
        <f>I2618*L2618</f>
        <v>80.42</v>
      </c>
      <c r="O2618" s="5">
        <f>M2618-N2618</f>
        <v>50.476000000000013</v>
      </c>
      <c r="P2618" s="2">
        <f>IFERROR(O2618/M2618,0)</f>
        <v>0.38561911746730232</v>
      </c>
      <c r="Q2618" s="4">
        <f>YEAR(SalesDataTable[[#This Row],[Order Date]])</f>
        <v>2026</v>
      </c>
      <c r="R2618" s="2" t="str">
        <f>"Q"&amp;ROUNDUP(MONTH(SalesDataTable[[#This Row],[Order Date]])/3,0)</f>
        <v>Q4</v>
      </c>
      <c r="S2618" s="3">
        <f>MONTH(SalesDataTable[[#This Row],[Order Date]])</f>
        <v>12</v>
      </c>
      <c r="T2618" s="2" t="str">
        <f>TEXT(SalesDataTable[[#This Row],[Order Date]],"mmm")</f>
        <v>Dec</v>
      </c>
    </row>
    <row r="2619" spans="1:20" ht="15.75" x14ac:dyDescent="0.25">
      <c r="A2619" s="9" t="s">
        <v>142</v>
      </c>
      <c r="B2619" s="8">
        <v>46375</v>
      </c>
      <c r="C2619" s="7" t="s">
        <v>42</v>
      </c>
      <c r="D2619" s="7" t="s">
        <v>41</v>
      </c>
      <c r="E2619" s="7" t="s">
        <v>3</v>
      </c>
      <c r="F2619" s="7" t="s">
        <v>2</v>
      </c>
      <c r="G2619" s="7" t="s">
        <v>34</v>
      </c>
      <c r="H2619" s="7" t="s">
        <v>33</v>
      </c>
      <c r="I2619" s="3">
        <v>2</v>
      </c>
      <c r="J2619" s="5">
        <v>51.56</v>
      </c>
      <c r="K2619" s="6">
        <v>0</v>
      </c>
      <c r="L2619" s="5">
        <v>21.9</v>
      </c>
      <c r="M2619" s="5">
        <f>I2619*J2619*(1-K2619)</f>
        <v>103.12</v>
      </c>
      <c r="N2619" s="5">
        <f>I2619*L2619</f>
        <v>43.8</v>
      </c>
      <c r="O2619" s="5">
        <f>M2619-N2619</f>
        <v>59.320000000000007</v>
      </c>
      <c r="P2619" s="2">
        <f>IFERROR(O2619/M2619,0)</f>
        <v>0.57525213343677273</v>
      </c>
      <c r="Q2619" s="4">
        <f>YEAR(SalesDataTable[[#This Row],[Order Date]])</f>
        <v>2026</v>
      </c>
      <c r="R2619" s="2" t="str">
        <f>"Q"&amp;ROUNDUP(MONTH(SalesDataTable[[#This Row],[Order Date]])/3,0)</f>
        <v>Q4</v>
      </c>
      <c r="S2619" s="3">
        <f>MONTH(SalesDataTable[[#This Row],[Order Date]])</f>
        <v>12</v>
      </c>
      <c r="T2619" s="2" t="str">
        <f>TEXT(SalesDataTable[[#This Row],[Order Date]],"mmm")</f>
        <v>Dec</v>
      </c>
    </row>
    <row r="2620" spans="1:20" ht="15.75" x14ac:dyDescent="0.25">
      <c r="A2620" s="9" t="s">
        <v>141</v>
      </c>
      <c r="B2620" s="8">
        <v>46375</v>
      </c>
      <c r="C2620" s="7" t="s">
        <v>15</v>
      </c>
      <c r="D2620" s="7" t="s">
        <v>14</v>
      </c>
      <c r="E2620" s="7" t="s">
        <v>3</v>
      </c>
      <c r="F2620" s="7" t="s">
        <v>2</v>
      </c>
      <c r="G2620" s="7" t="s">
        <v>26</v>
      </c>
      <c r="H2620" s="7" t="s">
        <v>50</v>
      </c>
      <c r="I2620" s="3">
        <v>2</v>
      </c>
      <c r="J2620" s="5">
        <v>122</v>
      </c>
      <c r="K2620" s="6">
        <v>0.15</v>
      </c>
      <c r="L2620" s="5">
        <v>60.01</v>
      </c>
      <c r="M2620" s="5">
        <f>I2620*J2620*(1-K2620)</f>
        <v>207.4</v>
      </c>
      <c r="N2620" s="5">
        <f>I2620*L2620</f>
        <v>120.02</v>
      </c>
      <c r="O2620" s="5">
        <f>M2620-N2620</f>
        <v>87.38000000000001</v>
      </c>
      <c r="P2620" s="2">
        <f>IFERROR(O2620/M2620,0)</f>
        <v>0.4213114754098361</v>
      </c>
      <c r="Q2620" s="4">
        <f>YEAR(SalesDataTable[[#This Row],[Order Date]])</f>
        <v>2026</v>
      </c>
      <c r="R2620" s="2" t="str">
        <f>"Q"&amp;ROUNDUP(MONTH(SalesDataTable[[#This Row],[Order Date]])/3,0)</f>
        <v>Q4</v>
      </c>
      <c r="S2620" s="3">
        <f>MONTH(SalesDataTable[[#This Row],[Order Date]])</f>
        <v>12</v>
      </c>
      <c r="T2620" s="2" t="str">
        <f>TEXT(SalesDataTable[[#This Row],[Order Date]],"mmm")</f>
        <v>Dec</v>
      </c>
    </row>
    <row r="2621" spans="1:20" ht="15.75" x14ac:dyDescent="0.25">
      <c r="A2621" s="9" t="s">
        <v>140</v>
      </c>
      <c r="B2621" s="8">
        <v>46375</v>
      </c>
      <c r="C2621" s="7" t="s">
        <v>5</v>
      </c>
      <c r="D2621" s="7" t="s">
        <v>114</v>
      </c>
      <c r="E2621" s="7" t="s">
        <v>18</v>
      </c>
      <c r="F2621" s="7" t="s">
        <v>2</v>
      </c>
      <c r="G2621" s="7" t="s">
        <v>22</v>
      </c>
      <c r="H2621" s="7" t="s">
        <v>21</v>
      </c>
      <c r="I2621" s="3">
        <v>1</v>
      </c>
      <c r="J2621" s="5">
        <v>71.89</v>
      </c>
      <c r="K2621" s="6">
        <v>0.15</v>
      </c>
      <c r="L2621" s="5">
        <v>32.409999999999997</v>
      </c>
      <c r="M2621" s="5">
        <f>I2621*J2621*(1-K2621)</f>
        <v>61.106499999999997</v>
      </c>
      <c r="N2621" s="5">
        <f>I2621*L2621</f>
        <v>32.409999999999997</v>
      </c>
      <c r="O2621" s="5">
        <f>M2621-N2621</f>
        <v>28.6965</v>
      </c>
      <c r="P2621" s="2">
        <f>IFERROR(O2621/M2621,0)</f>
        <v>0.46961452545964832</v>
      </c>
      <c r="Q2621" s="4">
        <f>YEAR(SalesDataTable[[#This Row],[Order Date]])</f>
        <v>2026</v>
      </c>
      <c r="R2621" s="2" t="str">
        <f>"Q"&amp;ROUNDUP(MONTH(SalesDataTable[[#This Row],[Order Date]])/3,0)</f>
        <v>Q4</v>
      </c>
      <c r="S2621" s="3">
        <f>MONTH(SalesDataTable[[#This Row],[Order Date]])</f>
        <v>12</v>
      </c>
      <c r="T2621" s="2" t="str">
        <f>TEXT(SalesDataTable[[#This Row],[Order Date]],"mmm")</f>
        <v>Dec</v>
      </c>
    </row>
    <row r="2622" spans="1:20" ht="15.75" x14ac:dyDescent="0.25">
      <c r="A2622" s="9" t="s">
        <v>139</v>
      </c>
      <c r="B2622" s="8">
        <v>46375</v>
      </c>
      <c r="C2622" s="7" t="s">
        <v>5</v>
      </c>
      <c r="D2622" s="7" t="s">
        <v>69</v>
      </c>
      <c r="E2622" s="7" t="s">
        <v>3</v>
      </c>
      <c r="F2622" s="7" t="s">
        <v>23</v>
      </c>
      <c r="G2622" s="7" t="s">
        <v>22</v>
      </c>
      <c r="H2622" s="7" t="s">
        <v>21</v>
      </c>
      <c r="I2622" s="3">
        <v>2</v>
      </c>
      <c r="J2622" s="5">
        <v>70.59</v>
      </c>
      <c r="K2622" s="6">
        <v>0.15</v>
      </c>
      <c r="L2622" s="5">
        <v>31.56</v>
      </c>
      <c r="M2622" s="5">
        <f>I2622*J2622*(1-K2622)</f>
        <v>120.003</v>
      </c>
      <c r="N2622" s="5">
        <f>I2622*L2622</f>
        <v>63.12</v>
      </c>
      <c r="O2622" s="5">
        <f>M2622-N2622</f>
        <v>56.883000000000003</v>
      </c>
      <c r="P2622" s="2">
        <f>IFERROR(O2622/M2622,0)</f>
        <v>0.47401314967125824</v>
      </c>
      <c r="Q2622" s="4">
        <f>YEAR(SalesDataTable[[#This Row],[Order Date]])</f>
        <v>2026</v>
      </c>
      <c r="R2622" s="2" t="str">
        <f>"Q"&amp;ROUNDUP(MONTH(SalesDataTable[[#This Row],[Order Date]])/3,0)</f>
        <v>Q4</v>
      </c>
      <c r="S2622" s="3">
        <f>MONTH(SalesDataTable[[#This Row],[Order Date]])</f>
        <v>12</v>
      </c>
      <c r="T2622" s="2" t="str">
        <f>TEXT(SalesDataTable[[#This Row],[Order Date]],"mmm")</f>
        <v>Dec</v>
      </c>
    </row>
    <row r="2623" spans="1:20" ht="15.75" x14ac:dyDescent="0.25">
      <c r="A2623" s="9" t="s">
        <v>138</v>
      </c>
      <c r="B2623" s="8">
        <v>46376</v>
      </c>
      <c r="C2623" s="7" t="s">
        <v>15</v>
      </c>
      <c r="D2623" s="7" t="s">
        <v>14</v>
      </c>
      <c r="E2623" s="7" t="s">
        <v>3</v>
      </c>
      <c r="F2623" s="7" t="s">
        <v>23</v>
      </c>
      <c r="G2623" s="7" t="s">
        <v>22</v>
      </c>
      <c r="H2623" s="7" t="s">
        <v>37</v>
      </c>
      <c r="I2623" s="3">
        <v>4</v>
      </c>
      <c r="J2623" s="5">
        <v>141.91</v>
      </c>
      <c r="K2623" s="6">
        <v>0.05</v>
      </c>
      <c r="L2623" s="5">
        <v>80.260000000000005</v>
      </c>
      <c r="M2623" s="5">
        <f>I2623*J2623*(1-K2623)</f>
        <v>539.25799999999992</v>
      </c>
      <c r="N2623" s="5">
        <f>I2623*L2623</f>
        <v>321.04000000000002</v>
      </c>
      <c r="O2623" s="5">
        <f>M2623-N2623</f>
        <v>218.2179999999999</v>
      </c>
      <c r="P2623" s="2">
        <f>IFERROR(O2623/M2623,0)</f>
        <v>0.40466344495584661</v>
      </c>
      <c r="Q2623" s="4">
        <f>YEAR(SalesDataTable[[#This Row],[Order Date]])</f>
        <v>2026</v>
      </c>
      <c r="R2623" s="2" t="str">
        <f>"Q"&amp;ROUNDUP(MONTH(SalesDataTable[[#This Row],[Order Date]])/3,0)</f>
        <v>Q4</v>
      </c>
      <c r="S2623" s="3">
        <f>MONTH(SalesDataTable[[#This Row],[Order Date]])</f>
        <v>12</v>
      </c>
      <c r="T2623" s="2" t="str">
        <f>TEXT(SalesDataTable[[#This Row],[Order Date]],"mmm")</f>
        <v>Dec</v>
      </c>
    </row>
    <row r="2624" spans="1:20" ht="15.75" x14ac:dyDescent="0.25">
      <c r="A2624" s="9" t="s">
        <v>137</v>
      </c>
      <c r="B2624" s="8">
        <v>46376</v>
      </c>
      <c r="C2624" s="7" t="s">
        <v>9</v>
      </c>
      <c r="D2624" s="7" t="s">
        <v>30</v>
      </c>
      <c r="E2624" s="7" t="s">
        <v>60</v>
      </c>
      <c r="F2624" s="7" t="s">
        <v>12</v>
      </c>
      <c r="G2624" s="7" t="s">
        <v>22</v>
      </c>
      <c r="H2624" s="7" t="s">
        <v>37</v>
      </c>
      <c r="I2624" s="3">
        <v>3</v>
      </c>
      <c r="J2624" s="5">
        <v>140.4</v>
      </c>
      <c r="K2624" s="6">
        <v>0.2</v>
      </c>
      <c r="L2624" s="5">
        <v>81.760000000000005</v>
      </c>
      <c r="M2624" s="5">
        <f>I2624*J2624*(1-K2624)</f>
        <v>336.96000000000004</v>
      </c>
      <c r="N2624" s="5">
        <f>I2624*L2624</f>
        <v>245.28000000000003</v>
      </c>
      <c r="O2624" s="5">
        <f>M2624-N2624</f>
        <v>91.68</v>
      </c>
      <c r="P2624" s="2">
        <f>IFERROR(O2624/M2624,0)</f>
        <v>0.27207977207977208</v>
      </c>
      <c r="Q2624" s="4">
        <f>YEAR(SalesDataTable[[#This Row],[Order Date]])</f>
        <v>2026</v>
      </c>
      <c r="R2624" s="2" t="str">
        <f>"Q"&amp;ROUNDUP(MONTH(SalesDataTable[[#This Row],[Order Date]])/3,0)</f>
        <v>Q4</v>
      </c>
      <c r="S2624" s="3">
        <f>MONTH(SalesDataTable[[#This Row],[Order Date]])</f>
        <v>12</v>
      </c>
      <c r="T2624" s="2" t="str">
        <f>TEXT(SalesDataTable[[#This Row],[Order Date]],"mmm")</f>
        <v>Dec</v>
      </c>
    </row>
    <row r="2625" spans="1:20" ht="15.75" x14ac:dyDescent="0.25">
      <c r="A2625" s="9" t="s">
        <v>136</v>
      </c>
      <c r="B2625" s="8">
        <v>46376</v>
      </c>
      <c r="C2625" s="7" t="s">
        <v>15</v>
      </c>
      <c r="D2625" s="7" t="s">
        <v>19</v>
      </c>
      <c r="E2625" s="7" t="s">
        <v>18</v>
      </c>
      <c r="F2625" s="7" t="s">
        <v>23</v>
      </c>
      <c r="G2625" s="7" t="s">
        <v>22</v>
      </c>
      <c r="H2625" s="7" t="s">
        <v>21</v>
      </c>
      <c r="I2625" s="3">
        <v>2</v>
      </c>
      <c r="J2625" s="5">
        <v>72.349999999999994</v>
      </c>
      <c r="K2625" s="6">
        <v>0.15</v>
      </c>
      <c r="L2625" s="5">
        <v>32.44</v>
      </c>
      <c r="M2625" s="5">
        <f>I2625*J2625*(1-K2625)</f>
        <v>122.99499999999999</v>
      </c>
      <c r="N2625" s="5">
        <f>I2625*L2625</f>
        <v>64.88</v>
      </c>
      <c r="O2625" s="5">
        <f>M2625-N2625</f>
        <v>58.114999999999995</v>
      </c>
      <c r="P2625" s="2">
        <f>IFERROR(O2625/M2625,0)</f>
        <v>0.47249888206837676</v>
      </c>
      <c r="Q2625" s="4">
        <f>YEAR(SalesDataTable[[#This Row],[Order Date]])</f>
        <v>2026</v>
      </c>
      <c r="R2625" s="2" t="str">
        <f>"Q"&amp;ROUNDUP(MONTH(SalesDataTable[[#This Row],[Order Date]])/3,0)</f>
        <v>Q4</v>
      </c>
      <c r="S2625" s="3">
        <f>MONTH(SalesDataTable[[#This Row],[Order Date]])</f>
        <v>12</v>
      </c>
      <c r="T2625" s="2" t="str">
        <f>TEXT(SalesDataTable[[#This Row],[Order Date]],"mmm")</f>
        <v>Dec</v>
      </c>
    </row>
    <row r="2626" spans="1:20" ht="15.75" x14ac:dyDescent="0.25">
      <c r="A2626" s="9" t="s">
        <v>135</v>
      </c>
      <c r="B2626" s="8">
        <v>46376</v>
      </c>
      <c r="C2626" s="7" t="s">
        <v>15</v>
      </c>
      <c r="D2626" s="7" t="s">
        <v>61</v>
      </c>
      <c r="E2626" s="7" t="s">
        <v>3</v>
      </c>
      <c r="F2626" s="7" t="s">
        <v>2</v>
      </c>
      <c r="G2626" s="7" t="s">
        <v>26</v>
      </c>
      <c r="H2626" s="7" t="s">
        <v>50</v>
      </c>
      <c r="I2626" s="3">
        <v>4</v>
      </c>
      <c r="J2626" s="5">
        <v>120.8</v>
      </c>
      <c r="K2626" s="6">
        <v>0.1</v>
      </c>
      <c r="L2626" s="5">
        <v>59.93</v>
      </c>
      <c r="M2626" s="5">
        <f>I2626*J2626*(1-K2626)</f>
        <v>434.88</v>
      </c>
      <c r="N2626" s="5">
        <f>I2626*L2626</f>
        <v>239.72</v>
      </c>
      <c r="O2626" s="5">
        <f>M2626-N2626</f>
        <v>195.16</v>
      </c>
      <c r="P2626" s="2">
        <f>IFERROR(O2626/M2626,0)</f>
        <v>0.44876747608535689</v>
      </c>
      <c r="Q2626" s="4">
        <f>YEAR(SalesDataTable[[#This Row],[Order Date]])</f>
        <v>2026</v>
      </c>
      <c r="R2626" s="2" t="str">
        <f>"Q"&amp;ROUNDUP(MONTH(SalesDataTable[[#This Row],[Order Date]])/3,0)</f>
        <v>Q4</v>
      </c>
      <c r="S2626" s="3">
        <f>MONTH(SalesDataTable[[#This Row],[Order Date]])</f>
        <v>12</v>
      </c>
      <c r="T2626" s="2" t="str">
        <f>TEXT(SalesDataTable[[#This Row],[Order Date]],"mmm")</f>
        <v>Dec</v>
      </c>
    </row>
    <row r="2627" spans="1:20" ht="15.75" x14ac:dyDescent="0.25">
      <c r="A2627" s="9" t="s">
        <v>134</v>
      </c>
      <c r="B2627" s="8">
        <v>46376</v>
      </c>
      <c r="C2627" s="7" t="s">
        <v>15</v>
      </c>
      <c r="D2627" s="7" t="s">
        <v>14</v>
      </c>
      <c r="E2627" s="7" t="s">
        <v>3</v>
      </c>
      <c r="F2627" s="7" t="s">
        <v>2</v>
      </c>
      <c r="G2627" s="7" t="s">
        <v>22</v>
      </c>
      <c r="H2627" s="7" t="s">
        <v>21</v>
      </c>
      <c r="I2627" s="3">
        <v>1</v>
      </c>
      <c r="J2627" s="5">
        <v>71.23</v>
      </c>
      <c r="K2627" s="6">
        <v>0</v>
      </c>
      <c r="L2627" s="5">
        <v>31.63</v>
      </c>
      <c r="M2627" s="5">
        <f>I2627*J2627*(1-K2627)</f>
        <v>71.23</v>
      </c>
      <c r="N2627" s="5">
        <f>I2627*L2627</f>
        <v>31.63</v>
      </c>
      <c r="O2627" s="5">
        <f>M2627-N2627</f>
        <v>39.600000000000009</v>
      </c>
      <c r="P2627" s="2">
        <f>IFERROR(O2627/M2627,0)</f>
        <v>0.55594552856942303</v>
      </c>
      <c r="Q2627" s="4">
        <f>YEAR(SalesDataTable[[#This Row],[Order Date]])</f>
        <v>2026</v>
      </c>
      <c r="R2627" s="2" t="str">
        <f>"Q"&amp;ROUNDUP(MONTH(SalesDataTable[[#This Row],[Order Date]])/3,0)</f>
        <v>Q4</v>
      </c>
      <c r="S2627" s="3">
        <f>MONTH(SalesDataTable[[#This Row],[Order Date]])</f>
        <v>12</v>
      </c>
      <c r="T2627" s="2" t="str">
        <f>TEXT(SalesDataTable[[#This Row],[Order Date]],"mmm")</f>
        <v>Dec</v>
      </c>
    </row>
    <row r="2628" spans="1:20" ht="15.75" x14ac:dyDescent="0.25">
      <c r="A2628" s="9" t="s">
        <v>133</v>
      </c>
      <c r="B2628" s="8">
        <v>46376</v>
      </c>
      <c r="C2628" s="7" t="s">
        <v>5</v>
      </c>
      <c r="D2628" s="7" t="s">
        <v>4</v>
      </c>
      <c r="E2628" s="7" t="s">
        <v>60</v>
      </c>
      <c r="F2628" s="7" t="s">
        <v>12</v>
      </c>
      <c r="G2628" s="7" t="s">
        <v>1</v>
      </c>
      <c r="H2628" s="7" t="s">
        <v>0</v>
      </c>
      <c r="I2628" s="3">
        <v>5</v>
      </c>
      <c r="J2628" s="5">
        <v>51.02</v>
      </c>
      <c r="K2628" s="6">
        <v>0.05</v>
      </c>
      <c r="L2628" s="5">
        <v>22.56</v>
      </c>
      <c r="M2628" s="5">
        <f>I2628*J2628*(1-K2628)</f>
        <v>242.345</v>
      </c>
      <c r="N2628" s="5">
        <f>I2628*L2628</f>
        <v>112.8</v>
      </c>
      <c r="O2628" s="5">
        <f>M2628-N2628</f>
        <v>129.54500000000002</v>
      </c>
      <c r="P2628" s="2">
        <f>IFERROR(O2628/M2628,0)</f>
        <v>0.5345478553302111</v>
      </c>
      <c r="Q2628" s="4">
        <f>YEAR(SalesDataTable[[#This Row],[Order Date]])</f>
        <v>2026</v>
      </c>
      <c r="R2628" s="2" t="str">
        <f>"Q"&amp;ROUNDUP(MONTH(SalesDataTable[[#This Row],[Order Date]])/3,0)</f>
        <v>Q4</v>
      </c>
      <c r="S2628" s="3">
        <f>MONTH(SalesDataTable[[#This Row],[Order Date]])</f>
        <v>12</v>
      </c>
      <c r="T2628" s="2" t="str">
        <f>TEXT(SalesDataTable[[#This Row],[Order Date]],"mmm")</f>
        <v>Dec</v>
      </c>
    </row>
    <row r="2629" spans="1:20" ht="15.75" x14ac:dyDescent="0.25">
      <c r="A2629" s="9" t="s">
        <v>132</v>
      </c>
      <c r="B2629" s="8">
        <v>46376</v>
      </c>
      <c r="C2629" s="7" t="s">
        <v>5</v>
      </c>
      <c r="D2629" s="7" t="s">
        <v>66</v>
      </c>
      <c r="E2629" s="7" t="s">
        <v>18</v>
      </c>
      <c r="F2629" s="7" t="s">
        <v>2</v>
      </c>
      <c r="G2629" s="7" t="s">
        <v>29</v>
      </c>
      <c r="H2629" s="7" t="s">
        <v>72</v>
      </c>
      <c r="I2629" s="3">
        <v>1</v>
      </c>
      <c r="J2629" s="5">
        <v>130.52000000000001</v>
      </c>
      <c r="K2629" s="6">
        <v>0.1</v>
      </c>
      <c r="L2629" s="5">
        <v>66.09</v>
      </c>
      <c r="M2629" s="5">
        <f>I2629*J2629*(1-K2629)</f>
        <v>117.46800000000002</v>
      </c>
      <c r="N2629" s="5">
        <f>I2629*L2629</f>
        <v>66.09</v>
      </c>
      <c r="O2629" s="5">
        <f>M2629-N2629</f>
        <v>51.378000000000014</v>
      </c>
      <c r="P2629" s="2">
        <f>IFERROR(O2629/M2629,0)</f>
        <v>0.43737869036673821</v>
      </c>
      <c r="Q2629" s="4">
        <f>YEAR(SalesDataTable[[#This Row],[Order Date]])</f>
        <v>2026</v>
      </c>
      <c r="R2629" s="2" t="str">
        <f>"Q"&amp;ROUNDUP(MONTH(SalesDataTable[[#This Row],[Order Date]])/3,0)</f>
        <v>Q4</v>
      </c>
      <c r="S2629" s="3">
        <f>MONTH(SalesDataTable[[#This Row],[Order Date]])</f>
        <v>12</v>
      </c>
      <c r="T2629" s="2" t="str">
        <f>TEXT(SalesDataTable[[#This Row],[Order Date]],"mmm")</f>
        <v>Dec</v>
      </c>
    </row>
    <row r="2630" spans="1:20" ht="15.75" x14ac:dyDescent="0.25">
      <c r="A2630" s="9" t="s">
        <v>131</v>
      </c>
      <c r="B2630" s="8">
        <v>46376</v>
      </c>
      <c r="C2630" s="7" t="s">
        <v>9</v>
      </c>
      <c r="D2630" s="7" t="s">
        <v>47</v>
      </c>
      <c r="E2630" s="7" t="s">
        <v>3</v>
      </c>
      <c r="F2630" s="7" t="s">
        <v>23</v>
      </c>
      <c r="G2630" s="7" t="s">
        <v>1</v>
      </c>
      <c r="H2630" s="7" t="s">
        <v>11</v>
      </c>
      <c r="I2630" s="3">
        <v>2</v>
      </c>
      <c r="J2630" s="5">
        <v>79.87</v>
      </c>
      <c r="K2630" s="6">
        <v>0.15</v>
      </c>
      <c r="L2630" s="5">
        <v>41.9</v>
      </c>
      <c r="M2630" s="5">
        <f>I2630*J2630*(1-K2630)</f>
        <v>135.779</v>
      </c>
      <c r="N2630" s="5">
        <f>I2630*L2630</f>
        <v>83.8</v>
      </c>
      <c r="O2630" s="5">
        <f>M2630-N2630</f>
        <v>51.978999999999999</v>
      </c>
      <c r="P2630" s="2">
        <f>IFERROR(O2630/M2630,0)</f>
        <v>0.38282061290773978</v>
      </c>
      <c r="Q2630" s="4">
        <f>YEAR(SalesDataTable[[#This Row],[Order Date]])</f>
        <v>2026</v>
      </c>
      <c r="R2630" s="2" t="str">
        <f>"Q"&amp;ROUNDUP(MONTH(SalesDataTable[[#This Row],[Order Date]])/3,0)</f>
        <v>Q4</v>
      </c>
      <c r="S2630" s="3">
        <f>MONTH(SalesDataTable[[#This Row],[Order Date]])</f>
        <v>12</v>
      </c>
      <c r="T2630" s="2" t="str">
        <f>TEXT(SalesDataTable[[#This Row],[Order Date]],"mmm")</f>
        <v>Dec</v>
      </c>
    </row>
    <row r="2631" spans="1:20" ht="15.75" x14ac:dyDescent="0.25">
      <c r="A2631" s="9" t="s">
        <v>130</v>
      </c>
      <c r="B2631" s="8">
        <v>46376</v>
      </c>
      <c r="C2631" s="7" t="s">
        <v>15</v>
      </c>
      <c r="D2631" s="7" t="s">
        <v>19</v>
      </c>
      <c r="E2631" s="7" t="s">
        <v>3</v>
      </c>
      <c r="F2631" s="7" t="s">
        <v>23</v>
      </c>
      <c r="G2631" s="7" t="s">
        <v>22</v>
      </c>
      <c r="H2631" s="7" t="s">
        <v>21</v>
      </c>
      <c r="I2631" s="3">
        <v>3</v>
      </c>
      <c r="J2631" s="5">
        <v>71.3</v>
      </c>
      <c r="K2631" s="6">
        <v>0.1</v>
      </c>
      <c r="L2631" s="5">
        <v>32.93</v>
      </c>
      <c r="M2631" s="5">
        <f>I2631*J2631*(1-K2631)</f>
        <v>192.51</v>
      </c>
      <c r="N2631" s="5">
        <f>I2631*L2631</f>
        <v>98.789999999999992</v>
      </c>
      <c r="O2631" s="5">
        <f>M2631-N2631</f>
        <v>93.72</v>
      </c>
      <c r="P2631" s="2">
        <f>IFERROR(O2631/M2631,0)</f>
        <v>0.48683185289075892</v>
      </c>
      <c r="Q2631" s="4">
        <f>YEAR(SalesDataTable[[#This Row],[Order Date]])</f>
        <v>2026</v>
      </c>
      <c r="R2631" s="2" t="str">
        <f>"Q"&amp;ROUNDUP(MONTH(SalesDataTable[[#This Row],[Order Date]])/3,0)</f>
        <v>Q4</v>
      </c>
      <c r="S2631" s="3">
        <f>MONTH(SalesDataTable[[#This Row],[Order Date]])</f>
        <v>12</v>
      </c>
      <c r="T2631" s="2" t="str">
        <f>TEXT(SalesDataTable[[#This Row],[Order Date]],"mmm")</f>
        <v>Dec</v>
      </c>
    </row>
    <row r="2632" spans="1:20" ht="15.75" x14ac:dyDescent="0.25">
      <c r="A2632" s="9" t="s">
        <v>129</v>
      </c>
      <c r="B2632" s="8">
        <v>46376</v>
      </c>
      <c r="C2632" s="7" t="s">
        <v>42</v>
      </c>
      <c r="D2632" s="7" t="s">
        <v>119</v>
      </c>
      <c r="E2632" s="7" t="s">
        <v>3</v>
      </c>
      <c r="F2632" s="7" t="s">
        <v>23</v>
      </c>
      <c r="G2632" s="7" t="s">
        <v>26</v>
      </c>
      <c r="H2632" s="7" t="s">
        <v>50</v>
      </c>
      <c r="I2632" s="3">
        <v>2</v>
      </c>
      <c r="J2632" s="5">
        <v>122.95</v>
      </c>
      <c r="K2632" s="6">
        <v>0.1</v>
      </c>
      <c r="L2632" s="5">
        <v>59.79</v>
      </c>
      <c r="M2632" s="5">
        <f>I2632*J2632*(1-K2632)</f>
        <v>221.31</v>
      </c>
      <c r="N2632" s="5">
        <f>I2632*L2632</f>
        <v>119.58</v>
      </c>
      <c r="O2632" s="5">
        <f>M2632-N2632</f>
        <v>101.73</v>
      </c>
      <c r="P2632" s="2">
        <f>IFERROR(O2632/M2632,0)</f>
        <v>0.45967195336857802</v>
      </c>
      <c r="Q2632" s="4">
        <f>YEAR(SalesDataTable[[#This Row],[Order Date]])</f>
        <v>2026</v>
      </c>
      <c r="R2632" s="2" t="str">
        <f>"Q"&amp;ROUNDUP(MONTH(SalesDataTable[[#This Row],[Order Date]])/3,0)</f>
        <v>Q4</v>
      </c>
      <c r="S2632" s="3">
        <f>MONTH(SalesDataTable[[#This Row],[Order Date]])</f>
        <v>12</v>
      </c>
      <c r="T2632" s="2" t="str">
        <f>TEXT(SalesDataTable[[#This Row],[Order Date]],"mmm")</f>
        <v>Dec</v>
      </c>
    </row>
    <row r="2633" spans="1:20" ht="15.75" x14ac:dyDescent="0.25">
      <c r="A2633" s="9" t="s">
        <v>128</v>
      </c>
      <c r="B2633" s="8">
        <v>46377</v>
      </c>
      <c r="C2633" s="7" t="s">
        <v>15</v>
      </c>
      <c r="D2633" s="7" t="s">
        <v>19</v>
      </c>
      <c r="E2633" s="7" t="s">
        <v>3</v>
      </c>
      <c r="F2633" s="7" t="s">
        <v>12</v>
      </c>
      <c r="G2633" s="7" t="s">
        <v>34</v>
      </c>
      <c r="H2633" s="7" t="s">
        <v>33</v>
      </c>
      <c r="I2633" s="3">
        <v>2</v>
      </c>
      <c r="J2633" s="5">
        <v>50.04</v>
      </c>
      <c r="K2633" s="6">
        <v>0.05</v>
      </c>
      <c r="L2633" s="5">
        <v>22.43</v>
      </c>
      <c r="M2633" s="5">
        <f>I2633*J2633*(1-K2633)</f>
        <v>95.075999999999993</v>
      </c>
      <c r="N2633" s="5">
        <f>I2633*L2633</f>
        <v>44.86</v>
      </c>
      <c r="O2633" s="5">
        <f>M2633-N2633</f>
        <v>50.215999999999994</v>
      </c>
      <c r="P2633" s="2">
        <f>IFERROR(O2633/M2633,0)</f>
        <v>0.52816694013210486</v>
      </c>
      <c r="Q2633" s="4">
        <f>YEAR(SalesDataTable[[#This Row],[Order Date]])</f>
        <v>2026</v>
      </c>
      <c r="R2633" s="2" t="str">
        <f>"Q"&amp;ROUNDUP(MONTH(SalesDataTable[[#This Row],[Order Date]])/3,0)</f>
        <v>Q4</v>
      </c>
      <c r="S2633" s="3">
        <f>MONTH(SalesDataTable[[#This Row],[Order Date]])</f>
        <v>12</v>
      </c>
      <c r="T2633" s="2" t="str">
        <f>TEXT(SalesDataTable[[#This Row],[Order Date]],"mmm")</f>
        <v>Dec</v>
      </c>
    </row>
    <row r="2634" spans="1:20" ht="15.75" x14ac:dyDescent="0.25">
      <c r="A2634" s="9" t="s">
        <v>127</v>
      </c>
      <c r="B2634" s="8">
        <v>46377</v>
      </c>
      <c r="C2634" s="7" t="s">
        <v>9</v>
      </c>
      <c r="D2634" s="7" t="s">
        <v>79</v>
      </c>
      <c r="E2634" s="7" t="s">
        <v>18</v>
      </c>
      <c r="F2634" s="7" t="s">
        <v>23</v>
      </c>
      <c r="G2634" s="7" t="s">
        <v>26</v>
      </c>
      <c r="H2634" s="7" t="s">
        <v>65</v>
      </c>
      <c r="I2634" s="3">
        <v>1</v>
      </c>
      <c r="J2634" s="5">
        <v>80.92</v>
      </c>
      <c r="K2634" s="6">
        <v>0.05</v>
      </c>
      <c r="L2634" s="5">
        <v>40.14</v>
      </c>
      <c r="M2634" s="5">
        <f>I2634*J2634*(1-K2634)</f>
        <v>76.873999999999995</v>
      </c>
      <c r="N2634" s="5">
        <f>I2634*L2634</f>
        <v>40.14</v>
      </c>
      <c r="O2634" s="5">
        <f>M2634-N2634</f>
        <v>36.733999999999995</v>
      </c>
      <c r="P2634" s="2">
        <f>IFERROR(O2634/M2634,0)</f>
        <v>0.47784686630069978</v>
      </c>
      <c r="Q2634" s="4">
        <f>YEAR(SalesDataTable[[#This Row],[Order Date]])</f>
        <v>2026</v>
      </c>
      <c r="R2634" s="2" t="str">
        <f>"Q"&amp;ROUNDUP(MONTH(SalesDataTable[[#This Row],[Order Date]])/3,0)</f>
        <v>Q4</v>
      </c>
      <c r="S2634" s="3">
        <f>MONTH(SalesDataTable[[#This Row],[Order Date]])</f>
        <v>12</v>
      </c>
      <c r="T2634" s="2" t="str">
        <f>TEXT(SalesDataTable[[#This Row],[Order Date]],"mmm")</f>
        <v>Dec</v>
      </c>
    </row>
    <row r="2635" spans="1:20" ht="15.75" x14ac:dyDescent="0.25">
      <c r="A2635" s="9" t="s">
        <v>126</v>
      </c>
      <c r="B2635" s="8">
        <v>46377</v>
      </c>
      <c r="C2635" s="7" t="s">
        <v>5</v>
      </c>
      <c r="D2635" s="7" t="s">
        <v>69</v>
      </c>
      <c r="E2635" s="7" t="s">
        <v>3</v>
      </c>
      <c r="F2635" s="7" t="s">
        <v>12</v>
      </c>
      <c r="G2635" s="7" t="s">
        <v>1</v>
      </c>
      <c r="H2635" s="7" t="s">
        <v>0</v>
      </c>
      <c r="I2635" s="3">
        <v>6</v>
      </c>
      <c r="J2635" s="5">
        <v>50.35</v>
      </c>
      <c r="K2635" s="6">
        <v>0.15</v>
      </c>
      <c r="L2635" s="5">
        <v>22.91</v>
      </c>
      <c r="M2635" s="5">
        <f>I2635*J2635*(1-K2635)</f>
        <v>256.78500000000003</v>
      </c>
      <c r="N2635" s="5">
        <f>I2635*L2635</f>
        <v>137.46</v>
      </c>
      <c r="O2635" s="5">
        <f>M2635-N2635</f>
        <v>119.32500000000002</v>
      </c>
      <c r="P2635" s="2">
        <f>IFERROR(O2635/M2635,0)</f>
        <v>0.46468835796483443</v>
      </c>
      <c r="Q2635" s="4">
        <f>YEAR(SalesDataTable[[#This Row],[Order Date]])</f>
        <v>2026</v>
      </c>
      <c r="R2635" s="2" t="str">
        <f>"Q"&amp;ROUNDUP(MONTH(SalesDataTable[[#This Row],[Order Date]])/3,0)</f>
        <v>Q4</v>
      </c>
      <c r="S2635" s="3">
        <f>MONTH(SalesDataTable[[#This Row],[Order Date]])</f>
        <v>12</v>
      </c>
      <c r="T2635" s="2" t="str">
        <f>TEXT(SalesDataTable[[#This Row],[Order Date]],"mmm")</f>
        <v>Dec</v>
      </c>
    </row>
    <row r="2636" spans="1:20" ht="15.75" x14ac:dyDescent="0.25">
      <c r="A2636" s="9" t="s">
        <v>125</v>
      </c>
      <c r="B2636" s="8">
        <v>46377</v>
      </c>
      <c r="C2636" s="7" t="s">
        <v>9</v>
      </c>
      <c r="D2636" s="7" t="s">
        <v>79</v>
      </c>
      <c r="E2636" s="7" t="s">
        <v>3</v>
      </c>
      <c r="F2636" s="7" t="s">
        <v>23</v>
      </c>
      <c r="G2636" s="7" t="s">
        <v>34</v>
      </c>
      <c r="H2636" s="7" t="s">
        <v>74</v>
      </c>
      <c r="I2636" s="3">
        <v>1</v>
      </c>
      <c r="J2636" s="5">
        <v>35.799999999999997</v>
      </c>
      <c r="K2636" s="6">
        <v>0.05</v>
      </c>
      <c r="L2636" s="5">
        <v>14.12</v>
      </c>
      <c r="M2636" s="5">
        <f>I2636*J2636*(1-K2636)</f>
        <v>34.01</v>
      </c>
      <c r="N2636" s="5">
        <f>I2636*L2636</f>
        <v>14.12</v>
      </c>
      <c r="O2636" s="5">
        <f>M2636-N2636</f>
        <v>19.89</v>
      </c>
      <c r="P2636" s="2">
        <f>IFERROR(O2636/M2636,0)</f>
        <v>0.58482799176712741</v>
      </c>
      <c r="Q2636" s="4">
        <f>YEAR(SalesDataTable[[#This Row],[Order Date]])</f>
        <v>2026</v>
      </c>
      <c r="R2636" s="2" t="str">
        <f>"Q"&amp;ROUNDUP(MONTH(SalesDataTable[[#This Row],[Order Date]])/3,0)</f>
        <v>Q4</v>
      </c>
      <c r="S2636" s="3">
        <f>MONTH(SalesDataTable[[#This Row],[Order Date]])</f>
        <v>12</v>
      </c>
      <c r="T2636" s="2" t="str">
        <f>TEXT(SalesDataTable[[#This Row],[Order Date]],"mmm")</f>
        <v>Dec</v>
      </c>
    </row>
    <row r="2637" spans="1:20" ht="15.75" x14ac:dyDescent="0.25">
      <c r="A2637" s="9" t="s">
        <v>124</v>
      </c>
      <c r="B2637" s="8">
        <v>46377</v>
      </c>
      <c r="C2637" s="7" t="s">
        <v>9</v>
      </c>
      <c r="D2637" s="7" t="s">
        <v>30</v>
      </c>
      <c r="E2637" s="7" t="s">
        <v>60</v>
      </c>
      <c r="F2637" s="7" t="s">
        <v>12</v>
      </c>
      <c r="G2637" s="7" t="s">
        <v>1</v>
      </c>
      <c r="H2637" s="7" t="s">
        <v>17</v>
      </c>
      <c r="I2637" s="3">
        <v>4</v>
      </c>
      <c r="J2637" s="5">
        <v>40.64</v>
      </c>
      <c r="K2637" s="6">
        <v>0.1</v>
      </c>
      <c r="L2637" s="5">
        <v>16.260000000000002</v>
      </c>
      <c r="M2637" s="5">
        <f>I2637*J2637*(1-K2637)</f>
        <v>146.304</v>
      </c>
      <c r="N2637" s="5">
        <f>I2637*L2637</f>
        <v>65.040000000000006</v>
      </c>
      <c r="O2637" s="5">
        <f>M2637-N2637</f>
        <v>81.263999999999996</v>
      </c>
      <c r="P2637" s="2">
        <f>IFERROR(O2637/M2637,0)</f>
        <v>0.55544619422572172</v>
      </c>
      <c r="Q2637" s="4">
        <f>YEAR(SalesDataTable[[#This Row],[Order Date]])</f>
        <v>2026</v>
      </c>
      <c r="R2637" s="2" t="str">
        <f>"Q"&amp;ROUNDUP(MONTH(SalesDataTable[[#This Row],[Order Date]])/3,0)</f>
        <v>Q4</v>
      </c>
      <c r="S2637" s="3">
        <f>MONTH(SalesDataTable[[#This Row],[Order Date]])</f>
        <v>12</v>
      </c>
      <c r="T2637" s="2" t="str">
        <f>TEXT(SalesDataTable[[#This Row],[Order Date]],"mmm")</f>
        <v>Dec</v>
      </c>
    </row>
    <row r="2638" spans="1:20" ht="15.75" x14ac:dyDescent="0.25">
      <c r="A2638" s="9" t="s">
        <v>123</v>
      </c>
      <c r="B2638" s="8">
        <v>46377</v>
      </c>
      <c r="C2638" s="7" t="s">
        <v>5</v>
      </c>
      <c r="D2638" s="7" t="s">
        <v>4</v>
      </c>
      <c r="E2638" s="7" t="s">
        <v>3</v>
      </c>
      <c r="F2638" s="7" t="s">
        <v>2</v>
      </c>
      <c r="G2638" s="7" t="s">
        <v>26</v>
      </c>
      <c r="H2638" s="7" t="s">
        <v>65</v>
      </c>
      <c r="I2638" s="3">
        <v>3</v>
      </c>
      <c r="J2638" s="5">
        <v>81.510000000000005</v>
      </c>
      <c r="K2638" s="6">
        <v>0.05</v>
      </c>
      <c r="L2638" s="5">
        <v>39.9</v>
      </c>
      <c r="M2638" s="5">
        <f>I2638*J2638*(1-K2638)</f>
        <v>232.30350000000001</v>
      </c>
      <c r="N2638" s="5">
        <f>I2638*L2638</f>
        <v>119.69999999999999</v>
      </c>
      <c r="O2638" s="5">
        <f>M2638-N2638</f>
        <v>112.60350000000003</v>
      </c>
      <c r="P2638" s="2">
        <f>IFERROR(O2638/M2638,0)</f>
        <v>0.48472580051527425</v>
      </c>
      <c r="Q2638" s="4">
        <f>YEAR(SalesDataTable[[#This Row],[Order Date]])</f>
        <v>2026</v>
      </c>
      <c r="R2638" s="2" t="str">
        <f>"Q"&amp;ROUNDUP(MONTH(SalesDataTable[[#This Row],[Order Date]])/3,0)</f>
        <v>Q4</v>
      </c>
      <c r="S2638" s="3">
        <f>MONTH(SalesDataTable[[#This Row],[Order Date]])</f>
        <v>12</v>
      </c>
      <c r="T2638" s="2" t="str">
        <f>TEXT(SalesDataTable[[#This Row],[Order Date]],"mmm")</f>
        <v>Dec</v>
      </c>
    </row>
    <row r="2639" spans="1:20" ht="15.75" x14ac:dyDescent="0.25">
      <c r="A2639" s="9" t="s">
        <v>122</v>
      </c>
      <c r="B2639" s="8">
        <v>46377</v>
      </c>
      <c r="C2639" s="7" t="s">
        <v>15</v>
      </c>
      <c r="D2639" s="7" t="s">
        <v>14</v>
      </c>
      <c r="E2639" s="7" t="s">
        <v>13</v>
      </c>
      <c r="F2639" s="7" t="s">
        <v>2</v>
      </c>
      <c r="G2639" s="7" t="s">
        <v>34</v>
      </c>
      <c r="H2639" s="7" t="s">
        <v>121</v>
      </c>
      <c r="I2639" s="3">
        <v>2</v>
      </c>
      <c r="J2639" s="5">
        <v>122.4</v>
      </c>
      <c r="K2639" s="6">
        <v>0.1</v>
      </c>
      <c r="L2639" s="5">
        <v>71.09</v>
      </c>
      <c r="M2639" s="5">
        <f>I2639*J2639*(1-K2639)</f>
        <v>220.32000000000002</v>
      </c>
      <c r="N2639" s="5">
        <f>I2639*L2639</f>
        <v>142.18</v>
      </c>
      <c r="O2639" s="5">
        <f>M2639-N2639</f>
        <v>78.140000000000015</v>
      </c>
      <c r="P2639" s="2">
        <f>IFERROR(O2639/M2639,0)</f>
        <v>0.35466594045025424</v>
      </c>
      <c r="Q2639" s="4">
        <f>YEAR(SalesDataTable[[#This Row],[Order Date]])</f>
        <v>2026</v>
      </c>
      <c r="R2639" s="2" t="str">
        <f>"Q"&amp;ROUNDUP(MONTH(SalesDataTable[[#This Row],[Order Date]])/3,0)</f>
        <v>Q4</v>
      </c>
      <c r="S2639" s="3">
        <f>MONTH(SalesDataTable[[#This Row],[Order Date]])</f>
        <v>12</v>
      </c>
      <c r="T2639" s="2" t="str">
        <f>TEXT(SalesDataTable[[#This Row],[Order Date]],"mmm")</f>
        <v>Dec</v>
      </c>
    </row>
    <row r="2640" spans="1:20" ht="15.75" x14ac:dyDescent="0.25">
      <c r="A2640" s="9" t="s">
        <v>120</v>
      </c>
      <c r="B2640" s="8">
        <v>46377</v>
      </c>
      <c r="C2640" s="7" t="s">
        <v>42</v>
      </c>
      <c r="D2640" s="7" t="s">
        <v>119</v>
      </c>
      <c r="E2640" s="7" t="s">
        <v>18</v>
      </c>
      <c r="F2640" s="7" t="s">
        <v>23</v>
      </c>
      <c r="G2640" s="7" t="s">
        <v>29</v>
      </c>
      <c r="H2640" s="7" t="s">
        <v>39</v>
      </c>
      <c r="I2640" s="3">
        <v>1</v>
      </c>
      <c r="J2640" s="5">
        <v>45.94</v>
      </c>
      <c r="K2640" s="6">
        <v>0.05</v>
      </c>
      <c r="L2640" s="5">
        <v>18.100000000000001</v>
      </c>
      <c r="M2640" s="5">
        <f>I2640*J2640*(1-K2640)</f>
        <v>43.642999999999994</v>
      </c>
      <c r="N2640" s="5">
        <f>I2640*L2640</f>
        <v>18.100000000000001</v>
      </c>
      <c r="O2640" s="5">
        <f>M2640-N2640</f>
        <v>25.542999999999992</v>
      </c>
      <c r="P2640" s="2">
        <f>IFERROR(O2640/M2640,0)</f>
        <v>0.58527140664024002</v>
      </c>
      <c r="Q2640" s="4">
        <f>YEAR(SalesDataTable[[#This Row],[Order Date]])</f>
        <v>2026</v>
      </c>
      <c r="R2640" s="2" t="str">
        <f>"Q"&amp;ROUNDUP(MONTH(SalesDataTable[[#This Row],[Order Date]])/3,0)</f>
        <v>Q4</v>
      </c>
      <c r="S2640" s="3">
        <f>MONTH(SalesDataTable[[#This Row],[Order Date]])</f>
        <v>12</v>
      </c>
      <c r="T2640" s="2" t="str">
        <f>TEXT(SalesDataTable[[#This Row],[Order Date]],"mmm")</f>
        <v>Dec</v>
      </c>
    </row>
    <row r="2641" spans="1:20" ht="15.75" x14ac:dyDescent="0.25">
      <c r="A2641" s="9" t="s">
        <v>118</v>
      </c>
      <c r="B2641" s="8">
        <v>46377</v>
      </c>
      <c r="C2641" s="7" t="s">
        <v>15</v>
      </c>
      <c r="D2641" s="7" t="s">
        <v>19</v>
      </c>
      <c r="E2641" s="7" t="s">
        <v>60</v>
      </c>
      <c r="F2641" s="7" t="s">
        <v>23</v>
      </c>
      <c r="G2641" s="7" t="s">
        <v>26</v>
      </c>
      <c r="H2641" s="7" t="s">
        <v>25</v>
      </c>
      <c r="I2641" s="3">
        <v>15</v>
      </c>
      <c r="J2641" s="5">
        <v>196.89</v>
      </c>
      <c r="K2641" s="6">
        <v>0.15</v>
      </c>
      <c r="L2641" s="5">
        <v>105.09</v>
      </c>
      <c r="M2641" s="5">
        <f>I2641*J2641*(1-K2641)</f>
        <v>2510.3474999999999</v>
      </c>
      <c r="N2641" s="5">
        <f>I2641*L2641</f>
        <v>1576.3500000000001</v>
      </c>
      <c r="O2641" s="5">
        <f>M2641-N2641</f>
        <v>933.99749999999972</v>
      </c>
      <c r="P2641" s="2">
        <f>IFERROR(O2641/M2641,0)</f>
        <v>0.37205904760197533</v>
      </c>
      <c r="Q2641" s="4">
        <f>YEAR(SalesDataTable[[#This Row],[Order Date]])</f>
        <v>2026</v>
      </c>
      <c r="R2641" s="2" t="str">
        <f>"Q"&amp;ROUNDUP(MONTH(SalesDataTable[[#This Row],[Order Date]])/3,0)</f>
        <v>Q4</v>
      </c>
      <c r="S2641" s="3">
        <f>MONTH(SalesDataTable[[#This Row],[Order Date]])</f>
        <v>12</v>
      </c>
      <c r="T2641" s="2" t="str">
        <f>TEXT(SalesDataTable[[#This Row],[Order Date]],"mmm")</f>
        <v>Dec</v>
      </c>
    </row>
    <row r="2642" spans="1:20" ht="15.75" x14ac:dyDescent="0.25">
      <c r="A2642" s="9" t="s">
        <v>117</v>
      </c>
      <c r="B2642" s="8">
        <v>46377</v>
      </c>
      <c r="C2642" s="7" t="s">
        <v>15</v>
      </c>
      <c r="D2642" s="7" t="s">
        <v>19</v>
      </c>
      <c r="E2642" s="7" t="s">
        <v>13</v>
      </c>
      <c r="F2642" s="7" t="s">
        <v>12</v>
      </c>
      <c r="G2642" s="7" t="s">
        <v>1</v>
      </c>
      <c r="H2642" s="7" t="s">
        <v>0</v>
      </c>
      <c r="I2642" s="3">
        <v>1</v>
      </c>
      <c r="J2642" s="5">
        <v>51.18</v>
      </c>
      <c r="K2642" s="6">
        <v>0.05</v>
      </c>
      <c r="L2642" s="5">
        <v>22.98</v>
      </c>
      <c r="M2642" s="5">
        <f>I2642*J2642*(1-K2642)</f>
        <v>48.620999999999995</v>
      </c>
      <c r="N2642" s="5">
        <f>I2642*L2642</f>
        <v>22.98</v>
      </c>
      <c r="O2642" s="5">
        <f>M2642-N2642</f>
        <v>25.640999999999995</v>
      </c>
      <c r="P2642" s="2">
        <f>IFERROR(O2642/M2642,0)</f>
        <v>0.52736471894860237</v>
      </c>
      <c r="Q2642" s="4">
        <f>YEAR(SalesDataTable[[#This Row],[Order Date]])</f>
        <v>2026</v>
      </c>
      <c r="R2642" s="2" t="str">
        <f>"Q"&amp;ROUNDUP(MONTH(SalesDataTable[[#This Row],[Order Date]])/3,0)</f>
        <v>Q4</v>
      </c>
      <c r="S2642" s="3">
        <f>MONTH(SalesDataTable[[#This Row],[Order Date]])</f>
        <v>12</v>
      </c>
      <c r="T2642" s="2" t="str">
        <f>TEXT(SalesDataTable[[#This Row],[Order Date]],"mmm")</f>
        <v>Dec</v>
      </c>
    </row>
    <row r="2643" spans="1:20" ht="15.75" x14ac:dyDescent="0.25">
      <c r="A2643" s="9" t="s">
        <v>116</v>
      </c>
      <c r="B2643" s="8">
        <v>46378</v>
      </c>
      <c r="C2643" s="7" t="s">
        <v>9</v>
      </c>
      <c r="D2643" s="7" t="s">
        <v>30</v>
      </c>
      <c r="E2643" s="7" t="s">
        <v>13</v>
      </c>
      <c r="F2643" s="7" t="s">
        <v>2</v>
      </c>
      <c r="G2643" s="7" t="s">
        <v>1</v>
      </c>
      <c r="H2643" s="7" t="s">
        <v>17</v>
      </c>
      <c r="I2643" s="3">
        <v>3</v>
      </c>
      <c r="J2643" s="5">
        <v>40.78</v>
      </c>
      <c r="K2643" s="6">
        <v>0.15</v>
      </c>
      <c r="L2643" s="5">
        <v>16.73</v>
      </c>
      <c r="M2643" s="5">
        <f>I2643*J2643*(1-K2643)</f>
        <v>103.989</v>
      </c>
      <c r="N2643" s="5">
        <f>I2643*L2643</f>
        <v>50.19</v>
      </c>
      <c r="O2643" s="5">
        <f>M2643-N2643</f>
        <v>53.799000000000007</v>
      </c>
      <c r="P2643" s="2">
        <f>IFERROR(O2643/M2643,0)</f>
        <v>0.51735279693044456</v>
      </c>
      <c r="Q2643" s="4">
        <f>YEAR(SalesDataTable[[#This Row],[Order Date]])</f>
        <v>2026</v>
      </c>
      <c r="R2643" s="2" t="str">
        <f>"Q"&amp;ROUNDUP(MONTH(SalesDataTable[[#This Row],[Order Date]])/3,0)</f>
        <v>Q4</v>
      </c>
      <c r="S2643" s="3">
        <f>MONTH(SalesDataTable[[#This Row],[Order Date]])</f>
        <v>12</v>
      </c>
      <c r="T2643" s="2" t="str">
        <f>TEXT(SalesDataTable[[#This Row],[Order Date]],"mmm")</f>
        <v>Dec</v>
      </c>
    </row>
    <row r="2644" spans="1:20" ht="15.75" x14ac:dyDescent="0.25">
      <c r="A2644" s="9" t="s">
        <v>115</v>
      </c>
      <c r="B2644" s="8">
        <v>46378</v>
      </c>
      <c r="C2644" s="7" t="s">
        <v>5</v>
      </c>
      <c r="D2644" s="7" t="s">
        <v>114</v>
      </c>
      <c r="E2644" s="7" t="s">
        <v>18</v>
      </c>
      <c r="F2644" s="7" t="s">
        <v>23</v>
      </c>
      <c r="G2644" s="7" t="s">
        <v>26</v>
      </c>
      <c r="H2644" s="7" t="s">
        <v>25</v>
      </c>
      <c r="I2644" s="3">
        <v>1</v>
      </c>
      <c r="J2644" s="5">
        <v>195.63</v>
      </c>
      <c r="K2644" s="6">
        <v>0.05</v>
      </c>
      <c r="L2644" s="5">
        <v>102.13</v>
      </c>
      <c r="M2644" s="5">
        <f>I2644*J2644*(1-K2644)</f>
        <v>185.84849999999997</v>
      </c>
      <c r="N2644" s="5">
        <f>I2644*L2644</f>
        <v>102.13</v>
      </c>
      <c r="O2644" s="5">
        <f>M2644-N2644</f>
        <v>83.718499999999977</v>
      </c>
      <c r="P2644" s="2">
        <f>IFERROR(O2644/M2644,0)</f>
        <v>0.45046637449320276</v>
      </c>
      <c r="Q2644" s="4">
        <f>YEAR(SalesDataTable[[#This Row],[Order Date]])</f>
        <v>2026</v>
      </c>
      <c r="R2644" s="2" t="str">
        <f>"Q"&amp;ROUNDUP(MONTH(SalesDataTable[[#This Row],[Order Date]])/3,0)</f>
        <v>Q4</v>
      </c>
      <c r="S2644" s="3">
        <f>MONTH(SalesDataTable[[#This Row],[Order Date]])</f>
        <v>12</v>
      </c>
      <c r="T2644" s="2" t="str">
        <f>TEXT(SalesDataTable[[#This Row],[Order Date]],"mmm")</f>
        <v>Dec</v>
      </c>
    </row>
    <row r="2645" spans="1:20" ht="15.75" x14ac:dyDescent="0.25">
      <c r="A2645" s="9" t="s">
        <v>113</v>
      </c>
      <c r="B2645" s="8">
        <v>46378</v>
      </c>
      <c r="C2645" s="7" t="s">
        <v>5</v>
      </c>
      <c r="D2645" s="7" t="s">
        <v>69</v>
      </c>
      <c r="E2645" s="7" t="s">
        <v>60</v>
      </c>
      <c r="F2645" s="7" t="s">
        <v>23</v>
      </c>
      <c r="G2645" s="7" t="s">
        <v>29</v>
      </c>
      <c r="H2645" s="7" t="s">
        <v>72</v>
      </c>
      <c r="I2645" s="3">
        <v>10</v>
      </c>
      <c r="J2645" s="5">
        <v>134.86000000000001</v>
      </c>
      <c r="K2645" s="6">
        <v>0.1</v>
      </c>
      <c r="L2645" s="5">
        <v>65.3</v>
      </c>
      <c r="M2645" s="5">
        <f>I2645*J2645*(1-K2645)</f>
        <v>1213.7400000000002</v>
      </c>
      <c r="N2645" s="5">
        <f>I2645*L2645</f>
        <v>653</v>
      </c>
      <c r="O2645" s="5">
        <f>M2645-N2645</f>
        <v>560.74000000000024</v>
      </c>
      <c r="P2645" s="2">
        <f>IFERROR(O2645/M2645,0)</f>
        <v>0.46199350767050612</v>
      </c>
      <c r="Q2645" s="4">
        <f>YEAR(SalesDataTable[[#This Row],[Order Date]])</f>
        <v>2026</v>
      </c>
      <c r="R2645" s="2" t="str">
        <f>"Q"&amp;ROUNDUP(MONTH(SalesDataTable[[#This Row],[Order Date]])/3,0)</f>
        <v>Q4</v>
      </c>
      <c r="S2645" s="3">
        <f>MONTH(SalesDataTable[[#This Row],[Order Date]])</f>
        <v>12</v>
      </c>
      <c r="T2645" s="2" t="str">
        <f>TEXT(SalesDataTable[[#This Row],[Order Date]],"mmm")</f>
        <v>Dec</v>
      </c>
    </row>
    <row r="2646" spans="1:20" ht="15.75" x14ac:dyDescent="0.25">
      <c r="A2646" s="9" t="s">
        <v>112</v>
      </c>
      <c r="B2646" s="8">
        <v>46378</v>
      </c>
      <c r="C2646" s="7" t="s">
        <v>15</v>
      </c>
      <c r="D2646" s="7" t="s">
        <v>51</v>
      </c>
      <c r="E2646" s="7" t="s">
        <v>3</v>
      </c>
      <c r="F2646" s="7" t="s">
        <v>2</v>
      </c>
      <c r="G2646" s="7" t="s">
        <v>1</v>
      </c>
      <c r="H2646" s="7" t="s">
        <v>11</v>
      </c>
      <c r="I2646" s="3">
        <v>1</v>
      </c>
      <c r="J2646" s="5">
        <v>83.15</v>
      </c>
      <c r="K2646" s="6">
        <v>0</v>
      </c>
      <c r="L2646" s="5">
        <v>42.3</v>
      </c>
      <c r="M2646" s="5">
        <f>I2646*J2646*(1-K2646)</f>
        <v>83.15</v>
      </c>
      <c r="N2646" s="5">
        <f>I2646*L2646</f>
        <v>42.3</v>
      </c>
      <c r="O2646" s="5">
        <f>M2646-N2646</f>
        <v>40.850000000000009</v>
      </c>
      <c r="P2646" s="2">
        <f>IFERROR(O2646/M2646,0)</f>
        <v>0.49128081779915822</v>
      </c>
      <c r="Q2646" s="4">
        <f>YEAR(SalesDataTable[[#This Row],[Order Date]])</f>
        <v>2026</v>
      </c>
      <c r="R2646" s="2" t="str">
        <f>"Q"&amp;ROUNDUP(MONTH(SalesDataTable[[#This Row],[Order Date]])/3,0)</f>
        <v>Q4</v>
      </c>
      <c r="S2646" s="3">
        <f>MONTH(SalesDataTable[[#This Row],[Order Date]])</f>
        <v>12</v>
      </c>
      <c r="T2646" s="2" t="str">
        <f>TEXT(SalesDataTable[[#This Row],[Order Date]],"mmm")</f>
        <v>Dec</v>
      </c>
    </row>
    <row r="2647" spans="1:20" ht="15.75" x14ac:dyDescent="0.25">
      <c r="A2647" s="9" t="s">
        <v>111</v>
      </c>
      <c r="B2647" s="8">
        <v>46378</v>
      </c>
      <c r="C2647" s="7" t="s">
        <v>9</v>
      </c>
      <c r="D2647" s="7" t="s">
        <v>30</v>
      </c>
      <c r="E2647" s="7" t="s">
        <v>18</v>
      </c>
      <c r="F2647" s="7" t="s">
        <v>12</v>
      </c>
      <c r="G2647" s="7" t="s">
        <v>1</v>
      </c>
      <c r="H2647" s="7" t="s">
        <v>11</v>
      </c>
      <c r="I2647" s="3">
        <v>1</v>
      </c>
      <c r="J2647" s="5">
        <v>81.599999999999994</v>
      </c>
      <c r="K2647" s="6">
        <v>0.15</v>
      </c>
      <c r="L2647" s="5">
        <v>42</v>
      </c>
      <c r="M2647" s="5">
        <f>I2647*J2647*(1-K2647)</f>
        <v>69.36</v>
      </c>
      <c r="N2647" s="5">
        <f>I2647*L2647</f>
        <v>42</v>
      </c>
      <c r="O2647" s="5">
        <f>M2647-N2647</f>
        <v>27.36</v>
      </c>
      <c r="P2647" s="2">
        <f>IFERROR(O2647/M2647,0)</f>
        <v>0.3944636678200692</v>
      </c>
      <c r="Q2647" s="4">
        <f>YEAR(SalesDataTable[[#This Row],[Order Date]])</f>
        <v>2026</v>
      </c>
      <c r="R2647" s="2" t="str">
        <f>"Q"&amp;ROUNDUP(MONTH(SalesDataTable[[#This Row],[Order Date]])/3,0)</f>
        <v>Q4</v>
      </c>
      <c r="S2647" s="3">
        <f>MONTH(SalesDataTable[[#This Row],[Order Date]])</f>
        <v>12</v>
      </c>
      <c r="T2647" s="2" t="str">
        <f>TEXT(SalesDataTable[[#This Row],[Order Date]],"mmm")</f>
        <v>Dec</v>
      </c>
    </row>
    <row r="2648" spans="1:20" ht="15.75" x14ac:dyDescent="0.25">
      <c r="A2648" s="9" t="s">
        <v>110</v>
      </c>
      <c r="B2648" s="8">
        <v>46378</v>
      </c>
      <c r="C2648" s="7" t="s">
        <v>15</v>
      </c>
      <c r="D2648" s="7" t="s">
        <v>14</v>
      </c>
      <c r="E2648" s="7" t="s">
        <v>13</v>
      </c>
      <c r="F2648" s="7" t="s">
        <v>12</v>
      </c>
      <c r="G2648" s="7" t="s">
        <v>29</v>
      </c>
      <c r="H2648" s="7" t="s">
        <v>39</v>
      </c>
      <c r="I2648" s="3">
        <v>5</v>
      </c>
      <c r="J2648" s="5">
        <v>47.67</v>
      </c>
      <c r="K2648" s="6">
        <v>0.1</v>
      </c>
      <c r="L2648" s="5">
        <v>17.84</v>
      </c>
      <c r="M2648" s="5">
        <f>I2648*J2648*(1-K2648)</f>
        <v>214.51500000000001</v>
      </c>
      <c r="N2648" s="5">
        <f>I2648*L2648</f>
        <v>89.2</v>
      </c>
      <c r="O2648" s="5">
        <f>M2648-N2648</f>
        <v>125.31500000000001</v>
      </c>
      <c r="P2648" s="2">
        <f>IFERROR(O2648/M2648,0)</f>
        <v>0.5841782625923595</v>
      </c>
      <c r="Q2648" s="4">
        <f>YEAR(SalesDataTable[[#This Row],[Order Date]])</f>
        <v>2026</v>
      </c>
      <c r="R2648" s="2" t="str">
        <f>"Q"&amp;ROUNDUP(MONTH(SalesDataTable[[#This Row],[Order Date]])/3,0)</f>
        <v>Q4</v>
      </c>
      <c r="S2648" s="3">
        <f>MONTH(SalesDataTable[[#This Row],[Order Date]])</f>
        <v>12</v>
      </c>
      <c r="T2648" s="2" t="str">
        <f>TEXT(SalesDataTable[[#This Row],[Order Date]],"mmm")</f>
        <v>Dec</v>
      </c>
    </row>
    <row r="2649" spans="1:20" ht="15.75" x14ac:dyDescent="0.25">
      <c r="A2649" s="9" t="s">
        <v>109</v>
      </c>
      <c r="B2649" s="8">
        <v>46378</v>
      </c>
      <c r="C2649" s="7" t="s">
        <v>15</v>
      </c>
      <c r="D2649" s="7" t="s">
        <v>14</v>
      </c>
      <c r="E2649" s="7" t="s">
        <v>13</v>
      </c>
      <c r="F2649" s="7" t="s">
        <v>12</v>
      </c>
      <c r="G2649" s="7" t="s">
        <v>1</v>
      </c>
      <c r="H2649" s="7" t="s">
        <v>0</v>
      </c>
      <c r="I2649" s="3">
        <v>2</v>
      </c>
      <c r="J2649" s="5">
        <v>50.96</v>
      </c>
      <c r="K2649" s="6">
        <v>0.15</v>
      </c>
      <c r="L2649" s="5">
        <v>22.59</v>
      </c>
      <c r="M2649" s="5">
        <f>I2649*J2649*(1-K2649)</f>
        <v>86.632000000000005</v>
      </c>
      <c r="N2649" s="5">
        <f>I2649*L2649</f>
        <v>45.18</v>
      </c>
      <c r="O2649" s="5">
        <f>M2649-N2649</f>
        <v>41.452000000000005</v>
      </c>
      <c r="P2649" s="2">
        <f>IFERROR(O2649/M2649,0)</f>
        <v>0.47848370117277683</v>
      </c>
      <c r="Q2649" s="4">
        <f>YEAR(SalesDataTable[[#This Row],[Order Date]])</f>
        <v>2026</v>
      </c>
      <c r="R2649" s="2" t="str">
        <f>"Q"&amp;ROUNDUP(MONTH(SalesDataTable[[#This Row],[Order Date]])/3,0)</f>
        <v>Q4</v>
      </c>
      <c r="S2649" s="3">
        <f>MONTH(SalesDataTable[[#This Row],[Order Date]])</f>
        <v>12</v>
      </c>
      <c r="T2649" s="2" t="str">
        <f>TEXT(SalesDataTable[[#This Row],[Order Date]],"mmm")</f>
        <v>Dec</v>
      </c>
    </row>
    <row r="2650" spans="1:20" ht="15.75" x14ac:dyDescent="0.25">
      <c r="A2650" s="9" t="s">
        <v>108</v>
      </c>
      <c r="B2650" s="8">
        <v>46379</v>
      </c>
      <c r="C2650" s="7" t="s">
        <v>15</v>
      </c>
      <c r="D2650" s="7" t="s">
        <v>14</v>
      </c>
      <c r="E2650" s="7" t="s">
        <v>13</v>
      </c>
      <c r="F2650" s="7" t="s">
        <v>2</v>
      </c>
      <c r="G2650" s="7" t="s">
        <v>29</v>
      </c>
      <c r="H2650" s="7" t="s">
        <v>39</v>
      </c>
      <c r="I2650" s="3">
        <v>5</v>
      </c>
      <c r="J2650" s="5">
        <v>47.69</v>
      </c>
      <c r="K2650" s="6">
        <v>0.05</v>
      </c>
      <c r="L2650" s="5">
        <v>18.23</v>
      </c>
      <c r="M2650" s="5">
        <f>I2650*J2650*(1-K2650)</f>
        <v>226.52749999999997</v>
      </c>
      <c r="N2650" s="5">
        <f>I2650*L2650</f>
        <v>91.15</v>
      </c>
      <c r="O2650" s="5">
        <f>M2650-N2650</f>
        <v>135.37749999999997</v>
      </c>
      <c r="P2650" s="2">
        <f>IFERROR(O2650/M2650,0)</f>
        <v>0.59762059794064726</v>
      </c>
      <c r="Q2650" s="4">
        <f>YEAR(SalesDataTable[[#This Row],[Order Date]])</f>
        <v>2026</v>
      </c>
      <c r="R2650" s="2" t="str">
        <f>"Q"&amp;ROUNDUP(MONTH(SalesDataTable[[#This Row],[Order Date]])/3,0)</f>
        <v>Q4</v>
      </c>
      <c r="S2650" s="3">
        <f>MONTH(SalesDataTable[[#This Row],[Order Date]])</f>
        <v>12</v>
      </c>
      <c r="T2650" s="2" t="str">
        <f>TEXT(SalesDataTable[[#This Row],[Order Date]],"mmm")</f>
        <v>Dec</v>
      </c>
    </row>
    <row r="2651" spans="1:20" ht="15.75" x14ac:dyDescent="0.25">
      <c r="A2651" s="9" t="s">
        <v>107</v>
      </c>
      <c r="B2651" s="8">
        <v>46379</v>
      </c>
      <c r="C2651" s="7" t="s">
        <v>15</v>
      </c>
      <c r="D2651" s="7" t="s">
        <v>61</v>
      </c>
      <c r="E2651" s="7" t="s">
        <v>3</v>
      </c>
      <c r="F2651" s="7" t="s">
        <v>23</v>
      </c>
      <c r="G2651" s="7" t="s">
        <v>22</v>
      </c>
      <c r="H2651" s="7" t="s">
        <v>44</v>
      </c>
      <c r="I2651" s="3">
        <v>1</v>
      </c>
      <c r="J2651" s="5">
        <v>91.08</v>
      </c>
      <c r="K2651" s="6">
        <v>0.2</v>
      </c>
      <c r="L2651" s="5">
        <v>46.14</v>
      </c>
      <c r="M2651" s="5">
        <f>I2651*J2651*(1-K2651)</f>
        <v>72.864000000000004</v>
      </c>
      <c r="N2651" s="5">
        <f>I2651*L2651</f>
        <v>46.14</v>
      </c>
      <c r="O2651" s="5">
        <f>M2651-N2651</f>
        <v>26.724000000000004</v>
      </c>
      <c r="P2651" s="2">
        <f>IFERROR(O2651/M2651,0)</f>
        <v>0.36676548089591571</v>
      </c>
      <c r="Q2651" s="4">
        <f>YEAR(SalesDataTable[[#This Row],[Order Date]])</f>
        <v>2026</v>
      </c>
      <c r="R2651" s="2" t="str">
        <f>"Q"&amp;ROUNDUP(MONTH(SalesDataTable[[#This Row],[Order Date]])/3,0)</f>
        <v>Q4</v>
      </c>
      <c r="S2651" s="3">
        <f>MONTH(SalesDataTable[[#This Row],[Order Date]])</f>
        <v>12</v>
      </c>
      <c r="T2651" s="2" t="str">
        <f>TEXT(SalesDataTable[[#This Row],[Order Date]],"mmm")</f>
        <v>Dec</v>
      </c>
    </row>
    <row r="2652" spans="1:20" ht="15.75" x14ac:dyDescent="0.25">
      <c r="A2652" s="9" t="s">
        <v>106</v>
      </c>
      <c r="B2652" s="8">
        <v>46379</v>
      </c>
      <c r="C2652" s="7" t="s">
        <v>9</v>
      </c>
      <c r="D2652" s="7" t="s">
        <v>47</v>
      </c>
      <c r="E2652" s="7" t="s">
        <v>13</v>
      </c>
      <c r="F2652" s="7" t="s">
        <v>2</v>
      </c>
      <c r="G2652" s="7" t="s">
        <v>22</v>
      </c>
      <c r="H2652" s="7" t="s">
        <v>37</v>
      </c>
      <c r="I2652" s="3">
        <v>1</v>
      </c>
      <c r="J2652" s="5">
        <v>143.84</v>
      </c>
      <c r="K2652" s="6">
        <v>0.15</v>
      </c>
      <c r="L2652" s="5">
        <v>78.17</v>
      </c>
      <c r="M2652" s="5">
        <f>I2652*J2652*(1-K2652)</f>
        <v>122.264</v>
      </c>
      <c r="N2652" s="5">
        <f>I2652*L2652</f>
        <v>78.17</v>
      </c>
      <c r="O2652" s="5">
        <f>M2652-N2652</f>
        <v>44.093999999999994</v>
      </c>
      <c r="P2652" s="2">
        <f>IFERROR(O2652/M2652,0)</f>
        <v>0.360645815612118</v>
      </c>
      <c r="Q2652" s="4">
        <f>YEAR(SalesDataTable[[#This Row],[Order Date]])</f>
        <v>2026</v>
      </c>
      <c r="R2652" s="2" t="str">
        <f>"Q"&amp;ROUNDUP(MONTH(SalesDataTable[[#This Row],[Order Date]])/3,0)</f>
        <v>Q4</v>
      </c>
      <c r="S2652" s="3">
        <f>MONTH(SalesDataTable[[#This Row],[Order Date]])</f>
        <v>12</v>
      </c>
      <c r="T2652" s="2" t="str">
        <f>TEXT(SalesDataTable[[#This Row],[Order Date]],"mmm")</f>
        <v>Dec</v>
      </c>
    </row>
    <row r="2653" spans="1:20" ht="15.75" x14ac:dyDescent="0.25">
      <c r="A2653" s="9" t="s">
        <v>105</v>
      </c>
      <c r="B2653" s="8">
        <v>46379</v>
      </c>
      <c r="C2653" s="7" t="s">
        <v>9</v>
      </c>
      <c r="D2653" s="7" t="s">
        <v>30</v>
      </c>
      <c r="E2653" s="7" t="s">
        <v>3</v>
      </c>
      <c r="F2653" s="7" t="s">
        <v>2</v>
      </c>
      <c r="G2653" s="7" t="s">
        <v>1</v>
      </c>
      <c r="H2653" s="7" t="s">
        <v>7</v>
      </c>
      <c r="I2653" s="3">
        <v>1</v>
      </c>
      <c r="J2653" s="5">
        <v>102.66</v>
      </c>
      <c r="K2653" s="6">
        <v>0.05</v>
      </c>
      <c r="L2653" s="5">
        <v>49.2</v>
      </c>
      <c r="M2653" s="5">
        <f>I2653*J2653*(1-K2653)</f>
        <v>97.526999999999987</v>
      </c>
      <c r="N2653" s="5">
        <f>I2653*L2653</f>
        <v>49.2</v>
      </c>
      <c r="O2653" s="5">
        <f>M2653-N2653</f>
        <v>48.326999999999984</v>
      </c>
      <c r="P2653" s="2">
        <f>IFERROR(O2653/M2653,0)</f>
        <v>0.4955243163431664</v>
      </c>
      <c r="Q2653" s="4">
        <f>YEAR(SalesDataTable[[#This Row],[Order Date]])</f>
        <v>2026</v>
      </c>
      <c r="R2653" s="2" t="str">
        <f>"Q"&amp;ROUNDUP(MONTH(SalesDataTable[[#This Row],[Order Date]])/3,0)</f>
        <v>Q4</v>
      </c>
      <c r="S2653" s="3">
        <f>MONTH(SalesDataTable[[#This Row],[Order Date]])</f>
        <v>12</v>
      </c>
      <c r="T2653" s="2" t="str">
        <f>TEXT(SalesDataTable[[#This Row],[Order Date]],"mmm")</f>
        <v>Dec</v>
      </c>
    </row>
    <row r="2654" spans="1:20" ht="15.75" x14ac:dyDescent="0.25">
      <c r="A2654" s="9" t="s">
        <v>104</v>
      </c>
      <c r="B2654" s="8">
        <v>46379</v>
      </c>
      <c r="C2654" s="7" t="s">
        <v>9</v>
      </c>
      <c r="D2654" s="7" t="s">
        <v>45</v>
      </c>
      <c r="E2654" s="7" t="s">
        <v>13</v>
      </c>
      <c r="F2654" s="7" t="s">
        <v>2</v>
      </c>
      <c r="G2654" s="7" t="s">
        <v>34</v>
      </c>
      <c r="H2654" s="7" t="s">
        <v>83</v>
      </c>
      <c r="I2654" s="3">
        <v>2</v>
      </c>
      <c r="J2654" s="5">
        <v>40.32</v>
      </c>
      <c r="K2654" s="6">
        <v>0</v>
      </c>
      <c r="L2654" s="5">
        <v>14.39</v>
      </c>
      <c r="M2654" s="5">
        <f>I2654*J2654*(1-K2654)</f>
        <v>80.64</v>
      </c>
      <c r="N2654" s="5">
        <f>I2654*L2654</f>
        <v>28.78</v>
      </c>
      <c r="O2654" s="5">
        <f>M2654-N2654</f>
        <v>51.86</v>
      </c>
      <c r="P2654" s="2">
        <f>IFERROR(O2654/M2654,0)</f>
        <v>0.64310515873015872</v>
      </c>
      <c r="Q2654" s="4">
        <f>YEAR(SalesDataTable[[#This Row],[Order Date]])</f>
        <v>2026</v>
      </c>
      <c r="R2654" s="2" t="str">
        <f>"Q"&amp;ROUNDUP(MONTH(SalesDataTable[[#This Row],[Order Date]])/3,0)</f>
        <v>Q4</v>
      </c>
      <c r="S2654" s="3">
        <f>MONTH(SalesDataTable[[#This Row],[Order Date]])</f>
        <v>12</v>
      </c>
      <c r="T2654" s="2" t="str">
        <f>TEXT(SalesDataTable[[#This Row],[Order Date]],"mmm")</f>
        <v>Dec</v>
      </c>
    </row>
    <row r="2655" spans="1:20" ht="15.75" x14ac:dyDescent="0.25">
      <c r="A2655" s="9" t="s">
        <v>103</v>
      </c>
      <c r="B2655" s="8">
        <v>46379</v>
      </c>
      <c r="C2655" s="7" t="s">
        <v>42</v>
      </c>
      <c r="D2655" s="7" t="s">
        <v>95</v>
      </c>
      <c r="E2655" s="7" t="s">
        <v>13</v>
      </c>
      <c r="F2655" s="7" t="s">
        <v>23</v>
      </c>
      <c r="G2655" s="7" t="s">
        <v>22</v>
      </c>
      <c r="H2655" s="7" t="s">
        <v>92</v>
      </c>
      <c r="I2655" s="3">
        <v>1</v>
      </c>
      <c r="J2655" s="5">
        <v>157.58000000000001</v>
      </c>
      <c r="K2655" s="6">
        <v>0.1</v>
      </c>
      <c r="L2655" s="5">
        <v>80.37</v>
      </c>
      <c r="M2655" s="5">
        <f>I2655*J2655*(1-K2655)</f>
        <v>141.822</v>
      </c>
      <c r="N2655" s="5">
        <f>I2655*L2655</f>
        <v>80.37</v>
      </c>
      <c r="O2655" s="5">
        <f>M2655-N2655</f>
        <v>61.451999999999998</v>
      </c>
      <c r="P2655" s="2">
        <f>IFERROR(O2655/M2655,0)</f>
        <v>0.43330371874603374</v>
      </c>
      <c r="Q2655" s="4">
        <f>YEAR(SalesDataTable[[#This Row],[Order Date]])</f>
        <v>2026</v>
      </c>
      <c r="R2655" s="2" t="str">
        <f>"Q"&amp;ROUNDUP(MONTH(SalesDataTable[[#This Row],[Order Date]])/3,0)</f>
        <v>Q4</v>
      </c>
      <c r="S2655" s="3">
        <f>MONTH(SalesDataTable[[#This Row],[Order Date]])</f>
        <v>12</v>
      </c>
      <c r="T2655" s="2" t="str">
        <f>TEXT(SalesDataTable[[#This Row],[Order Date]],"mmm")</f>
        <v>Dec</v>
      </c>
    </row>
    <row r="2656" spans="1:20" ht="15.75" x14ac:dyDescent="0.25">
      <c r="A2656" s="9" t="s">
        <v>102</v>
      </c>
      <c r="B2656" s="8">
        <v>46379</v>
      </c>
      <c r="C2656" s="7" t="s">
        <v>9</v>
      </c>
      <c r="D2656" s="7" t="s">
        <v>47</v>
      </c>
      <c r="E2656" s="7" t="s">
        <v>3</v>
      </c>
      <c r="F2656" s="7" t="s">
        <v>2</v>
      </c>
      <c r="G2656" s="7" t="s">
        <v>34</v>
      </c>
      <c r="H2656" s="7" t="s">
        <v>74</v>
      </c>
      <c r="I2656" s="3">
        <v>1</v>
      </c>
      <c r="J2656" s="5">
        <v>36.4</v>
      </c>
      <c r="K2656" s="6">
        <v>0</v>
      </c>
      <c r="L2656" s="5">
        <v>14.22</v>
      </c>
      <c r="M2656" s="5">
        <f>I2656*J2656*(1-K2656)</f>
        <v>36.4</v>
      </c>
      <c r="N2656" s="5">
        <f>I2656*L2656</f>
        <v>14.22</v>
      </c>
      <c r="O2656" s="5">
        <f>M2656-N2656</f>
        <v>22.18</v>
      </c>
      <c r="P2656" s="2">
        <f>IFERROR(O2656/M2656,0)</f>
        <v>0.6093406593406594</v>
      </c>
      <c r="Q2656" s="4">
        <f>YEAR(SalesDataTable[[#This Row],[Order Date]])</f>
        <v>2026</v>
      </c>
      <c r="R2656" s="2" t="str">
        <f>"Q"&amp;ROUNDUP(MONTH(SalesDataTable[[#This Row],[Order Date]])/3,0)</f>
        <v>Q4</v>
      </c>
      <c r="S2656" s="3">
        <f>MONTH(SalesDataTable[[#This Row],[Order Date]])</f>
        <v>12</v>
      </c>
      <c r="T2656" s="2" t="str">
        <f>TEXT(SalesDataTable[[#This Row],[Order Date]],"mmm")</f>
        <v>Dec</v>
      </c>
    </row>
    <row r="2657" spans="1:20" ht="15.75" x14ac:dyDescent="0.25">
      <c r="A2657" s="9" t="s">
        <v>101</v>
      </c>
      <c r="B2657" s="8">
        <v>46380</v>
      </c>
      <c r="C2657" s="7" t="s">
        <v>9</v>
      </c>
      <c r="D2657" s="7" t="s">
        <v>45</v>
      </c>
      <c r="E2657" s="7" t="s">
        <v>3</v>
      </c>
      <c r="F2657" s="7" t="s">
        <v>12</v>
      </c>
      <c r="G2657" s="7" t="s">
        <v>22</v>
      </c>
      <c r="H2657" s="7" t="s">
        <v>37</v>
      </c>
      <c r="I2657" s="3">
        <v>1</v>
      </c>
      <c r="J2657" s="5">
        <v>142.15</v>
      </c>
      <c r="K2657" s="6">
        <v>0.05</v>
      </c>
      <c r="L2657" s="5">
        <v>80.5</v>
      </c>
      <c r="M2657" s="5">
        <f>I2657*J2657*(1-K2657)</f>
        <v>135.04249999999999</v>
      </c>
      <c r="N2657" s="5">
        <f>I2657*L2657</f>
        <v>80.5</v>
      </c>
      <c r="O2657" s="5">
        <f>M2657-N2657</f>
        <v>54.54249999999999</v>
      </c>
      <c r="P2657" s="2">
        <f>IFERROR(O2657/M2657,0)</f>
        <v>0.40389136753244342</v>
      </c>
      <c r="Q2657" s="4">
        <f>YEAR(SalesDataTable[[#This Row],[Order Date]])</f>
        <v>2026</v>
      </c>
      <c r="R2657" s="2" t="str">
        <f>"Q"&amp;ROUNDUP(MONTH(SalesDataTable[[#This Row],[Order Date]])/3,0)</f>
        <v>Q4</v>
      </c>
      <c r="S2657" s="3">
        <f>MONTH(SalesDataTable[[#This Row],[Order Date]])</f>
        <v>12</v>
      </c>
      <c r="T2657" s="2" t="str">
        <f>TEXT(SalesDataTable[[#This Row],[Order Date]],"mmm")</f>
        <v>Dec</v>
      </c>
    </row>
    <row r="2658" spans="1:20" ht="15.75" x14ac:dyDescent="0.25">
      <c r="A2658" s="9" t="s">
        <v>100</v>
      </c>
      <c r="B2658" s="8">
        <v>46380</v>
      </c>
      <c r="C2658" s="7" t="s">
        <v>42</v>
      </c>
      <c r="D2658" s="7" t="s">
        <v>95</v>
      </c>
      <c r="E2658" s="7" t="s">
        <v>3</v>
      </c>
      <c r="F2658" s="7" t="s">
        <v>23</v>
      </c>
      <c r="G2658" s="7" t="s">
        <v>26</v>
      </c>
      <c r="H2658" s="7" t="s">
        <v>56</v>
      </c>
      <c r="I2658" s="3">
        <v>2</v>
      </c>
      <c r="J2658" s="5">
        <v>332.38</v>
      </c>
      <c r="K2658" s="6">
        <v>0.05</v>
      </c>
      <c r="L2658" s="5">
        <v>192.16</v>
      </c>
      <c r="M2658" s="5">
        <f>I2658*J2658*(1-K2658)</f>
        <v>631.52199999999993</v>
      </c>
      <c r="N2658" s="5">
        <f>I2658*L2658</f>
        <v>384.32</v>
      </c>
      <c r="O2658" s="5">
        <f>M2658-N2658</f>
        <v>247.20199999999994</v>
      </c>
      <c r="P2658" s="2">
        <f>IFERROR(O2658/M2658,0)</f>
        <v>0.39143846136793331</v>
      </c>
      <c r="Q2658" s="4">
        <f>YEAR(SalesDataTable[[#This Row],[Order Date]])</f>
        <v>2026</v>
      </c>
      <c r="R2658" s="2" t="str">
        <f>"Q"&amp;ROUNDUP(MONTH(SalesDataTable[[#This Row],[Order Date]])/3,0)</f>
        <v>Q4</v>
      </c>
      <c r="S2658" s="3">
        <f>MONTH(SalesDataTable[[#This Row],[Order Date]])</f>
        <v>12</v>
      </c>
      <c r="T2658" s="2" t="str">
        <f>TEXT(SalesDataTable[[#This Row],[Order Date]],"mmm")</f>
        <v>Dec</v>
      </c>
    </row>
    <row r="2659" spans="1:20" ht="15.75" x14ac:dyDescent="0.25">
      <c r="A2659" s="9" t="s">
        <v>99</v>
      </c>
      <c r="B2659" s="8">
        <v>46380</v>
      </c>
      <c r="C2659" s="7" t="s">
        <v>9</v>
      </c>
      <c r="D2659" s="7" t="s">
        <v>79</v>
      </c>
      <c r="E2659" s="7" t="s">
        <v>13</v>
      </c>
      <c r="F2659" s="7" t="s">
        <v>2</v>
      </c>
      <c r="G2659" s="7" t="s">
        <v>26</v>
      </c>
      <c r="H2659" s="7" t="s">
        <v>50</v>
      </c>
      <c r="I2659" s="3">
        <v>1</v>
      </c>
      <c r="J2659" s="5">
        <v>122.18</v>
      </c>
      <c r="K2659" s="6">
        <v>0.15</v>
      </c>
      <c r="L2659" s="5">
        <v>61.28</v>
      </c>
      <c r="M2659" s="5">
        <f>I2659*J2659*(1-K2659)</f>
        <v>103.85300000000001</v>
      </c>
      <c r="N2659" s="5">
        <f>I2659*L2659</f>
        <v>61.28</v>
      </c>
      <c r="O2659" s="5">
        <f>M2659-N2659</f>
        <v>42.573000000000008</v>
      </c>
      <c r="P2659" s="2">
        <f>IFERROR(O2659/M2659,0)</f>
        <v>0.40993519686479934</v>
      </c>
      <c r="Q2659" s="4">
        <f>YEAR(SalesDataTable[[#This Row],[Order Date]])</f>
        <v>2026</v>
      </c>
      <c r="R2659" s="2" t="str">
        <f>"Q"&amp;ROUNDUP(MONTH(SalesDataTable[[#This Row],[Order Date]])/3,0)</f>
        <v>Q4</v>
      </c>
      <c r="S2659" s="3">
        <f>MONTH(SalesDataTable[[#This Row],[Order Date]])</f>
        <v>12</v>
      </c>
      <c r="T2659" s="2" t="str">
        <f>TEXT(SalesDataTable[[#This Row],[Order Date]],"mmm")</f>
        <v>Dec</v>
      </c>
    </row>
    <row r="2660" spans="1:20" ht="15.75" x14ac:dyDescent="0.25">
      <c r="A2660" s="9" t="s">
        <v>98</v>
      </c>
      <c r="B2660" s="8">
        <v>46380</v>
      </c>
      <c r="C2660" s="7" t="s">
        <v>42</v>
      </c>
      <c r="D2660" s="7" t="s">
        <v>95</v>
      </c>
      <c r="E2660" s="7" t="s">
        <v>3</v>
      </c>
      <c r="F2660" s="7" t="s">
        <v>2</v>
      </c>
      <c r="G2660" s="7" t="s">
        <v>26</v>
      </c>
      <c r="H2660" s="7" t="s">
        <v>50</v>
      </c>
      <c r="I2660" s="3">
        <v>1</v>
      </c>
      <c r="J2660" s="5">
        <v>125.66</v>
      </c>
      <c r="K2660" s="6">
        <v>0.15</v>
      </c>
      <c r="L2660" s="5">
        <v>60.6</v>
      </c>
      <c r="M2660" s="5">
        <f>I2660*J2660*(1-K2660)</f>
        <v>106.81099999999999</v>
      </c>
      <c r="N2660" s="5">
        <f>I2660*L2660</f>
        <v>60.6</v>
      </c>
      <c r="O2660" s="5">
        <f>M2660-N2660</f>
        <v>46.210999999999991</v>
      </c>
      <c r="P2660" s="2">
        <f>IFERROR(O2660/M2660,0)</f>
        <v>0.43264270533933763</v>
      </c>
      <c r="Q2660" s="4">
        <f>YEAR(SalesDataTable[[#This Row],[Order Date]])</f>
        <v>2026</v>
      </c>
      <c r="R2660" s="2" t="str">
        <f>"Q"&amp;ROUNDUP(MONTH(SalesDataTable[[#This Row],[Order Date]])/3,0)</f>
        <v>Q4</v>
      </c>
      <c r="S2660" s="3">
        <f>MONTH(SalesDataTable[[#This Row],[Order Date]])</f>
        <v>12</v>
      </c>
      <c r="T2660" s="2" t="str">
        <f>TEXT(SalesDataTable[[#This Row],[Order Date]],"mmm")</f>
        <v>Dec</v>
      </c>
    </row>
    <row r="2661" spans="1:20" ht="15.75" x14ac:dyDescent="0.25">
      <c r="A2661" s="9" t="s">
        <v>97</v>
      </c>
      <c r="B2661" s="8">
        <v>46380</v>
      </c>
      <c r="C2661" s="7" t="s">
        <v>15</v>
      </c>
      <c r="D2661" s="7" t="s">
        <v>51</v>
      </c>
      <c r="E2661" s="7" t="s">
        <v>3</v>
      </c>
      <c r="F2661" s="7" t="s">
        <v>23</v>
      </c>
      <c r="G2661" s="7" t="s">
        <v>29</v>
      </c>
      <c r="H2661" s="7" t="s">
        <v>39</v>
      </c>
      <c r="I2661" s="3">
        <v>2</v>
      </c>
      <c r="J2661" s="5">
        <v>47.38</v>
      </c>
      <c r="K2661" s="6">
        <v>0.05</v>
      </c>
      <c r="L2661" s="5">
        <v>18.850000000000001</v>
      </c>
      <c r="M2661" s="5">
        <f>I2661*J2661*(1-K2661)</f>
        <v>90.022000000000006</v>
      </c>
      <c r="N2661" s="5">
        <f>I2661*L2661</f>
        <v>37.700000000000003</v>
      </c>
      <c r="O2661" s="5">
        <f>M2661-N2661</f>
        <v>52.322000000000003</v>
      </c>
      <c r="P2661" s="2">
        <f>IFERROR(O2661/M2661,0)</f>
        <v>0.58121348114905247</v>
      </c>
      <c r="Q2661" s="4">
        <f>YEAR(SalesDataTable[[#This Row],[Order Date]])</f>
        <v>2026</v>
      </c>
      <c r="R2661" s="2" t="str">
        <f>"Q"&amp;ROUNDUP(MONTH(SalesDataTable[[#This Row],[Order Date]])/3,0)</f>
        <v>Q4</v>
      </c>
      <c r="S2661" s="3">
        <f>MONTH(SalesDataTable[[#This Row],[Order Date]])</f>
        <v>12</v>
      </c>
      <c r="T2661" s="2" t="str">
        <f>TEXT(SalesDataTable[[#This Row],[Order Date]],"mmm")</f>
        <v>Dec</v>
      </c>
    </row>
    <row r="2662" spans="1:20" ht="15.75" x14ac:dyDescent="0.25">
      <c r="A2662" s="9" t="s">
        <v>96</v>
      </c>
      <c r="B2662" s="8">
        <v>46380</v>
      </c>
      <c r="C2662" s="7" t="s">
        <v>42</v>
      </c>
      <c r="D2662" s="7" t="s">
        <v>95</v>
      </c>
      <c r="E2662" s="7" t="s">
        <v>3</v>
      </c>
      <c r="F2662" s="7" t="s">
        <v>12</v>
      </c>
      <c r="G2662" s="7" t="s">
        <v>26</v>
      </c>
      <c r="H2662" s="7" t="s">
        <v>65</v>
      </c>
      <c r="I2662" s="3">
        <v>1</v>
      </c>
      <c r="J2662" s="5">
        <v>80.8</v>
      </c>
      <c r="K2662" s="6">
        <v>0.05</v>
      </c>
      <c r="L2662" s="5">
        <v>38.33</v>
      </c>
      <c r="M2662" s="5">
        <f>I2662*J2662*(1-K2662)</f>
        <v>76.759999999999991</v>
      </c>
      <c r="N2662" s="5">
        <f>I2662*L2662</f>
        <v>38.33</v>
      </c>
      <c r="O2662" s="5">
        <f>M2662-N2662</f>
        <v>38.429999999999993</v>
      </c>
      <c r="P2662" s="2">
        <f>IFERROR(O2662/M2662,0)</f>
        <v>0.50065138092756645</v>
      </c>
      <c r="Q2662" s="4">
        <f>YEAR(SalesDataTable[[#This Row],[Order Date]])</f>
        <v>2026</v>
      </c>
      <c r="R2662" s="2" t="str">
        <f>"Q"&amp;ROUNDUP(MONTH(SalesDataTable[[#This Row],[Order Date]])/3,0)</f>
        <v>Q4</v>
      </c>
      <c r="S2662" s="3">
        <f>MONTH(SalesDataTable[[#This Row],[Order Date]])</f>
        <v>12</v>
      </c>
      <c r="T2662" s="2" t="str">
        <f>TEXT(SalesDataTable[[#This Row],[Order Date]],"mmm")</f>
        <v>Dec</v>
      </c>
    </row>
    <row r="2663" spans="1:20" ht="15.75" x14ac:dyDescent="0.25">
      <c r="A2663" s="9" t="s">
        <v>94</v>
      </c>
      <c r="B2663" s="8">
        <v>46381</v>
      </c>
      <c r="C2663" s="7" t="s">
        <v>15</v>
      </c>
      <c r="D2663" s="7" t="s">
        <v>61</v>
      </c>
      <c r="E2663" s="7" t="s">
        <v>3</v>
      </c>
      <c r="F2663" s="7" t="s">
        <v>23</v>
      </c>
      <c r="G2663" s="7" t="s">
        <v>1</v>
      </c>
      <c r="H2663" s="7" t="s">
        <v>7</v>
      </c>
      <c r="I2663" s="3">
        <v>5</v>
      </c>
      <c r="J2663" s="5">
        <v>103.52</v>
      </c>
      <c r="K2663" s="6">
        <v>0.1</v>
      </c>
      <c r="L2663" s="5">
        <v>49.1</v>
      </c>
      <c r="M2663" s="5">
        <f>I2663*J2663*(1-K2663)</f>
        <v>465.84000000000003</v>
      </c>
      <c r="N2663" s="5">
        <f>I2663*L2663</f>
        <v>245.5</v>
      </c>
      <c r="O2663" s="5">
        <f>M2663-N2663</f>
        <v>220.34000000000003</v>
      </c>
      <c r="P2663" s="2">
        <f>IFERROR(O2663/M2663,0)</f>
        <v>0.47299501974927016</v>
      </c>
      <c r="Q2663" s="4">
        <f>YEAR(SalesDataTable[[#This Row],[Order Date]])</f>
        <v>2026</v>
      </c>
      <c r="R2663" s="2" t="str">
        <f>"Q"&amp;ROUNDUP(MONTH(SalesDataTable[[#This Row],[Order Date]])/3,0)</f>
        <v>Q4</v>
      </c>
      <c r="S2663" s="3">
        <f>MONTH(SalesDataTable[[#This Row],[Order Date]])</f>
        <v>12</v>
      </c>
      <c r="T2663" s="2" t="str">
        <f>TEXT(SalesDataTable[[#This Row],[Order Date]],"mmm")</f>
        <v>Dec</v>
      </c>
    </row>
    <row r="2664" spans="1:20" ht="15.75" x14ac:dyDescent="0.25">
      <c r="A2664" s="9" t="s">
        <v>93</v>
      </c>
      <c r="B2664" s="8">
        <v>46381</v>
      </c>
      <c r="C2664" s="7" t="s">
        <v>9</v>
      </c>
      <c r="D2664" s="7" t="s">
        <v>30</v>
      </c>
      <c r="E2664" s="7" t="s">
        <v>13</v>
      </c>
      <c r="F2664" s="7" t="s">
        <v>12</v>
      </c>
      <c r="G2664" s="7" t="s">
        <v>22</v>
      </c>
      <c r="H2664" s="7" t="s">
        <v>92</v>
      </c>
      <c r="I2664" s="3">
        <v>2</v>
      </c>
      <c r="J2664" s="5">
        <v>153.38999999999999</v>
      </c>
      <c r="K2664" s="6">
        <v>0.05</v>
      </c>
      <c r="L2664" s="5">
        <v>78.06</v>
      </c>
      <c r="M2664" s="5">
        <f>I2664*J2664*(1-K2664)</f>
        <v>291.44099999999997</v>
      </c>
      <c r="N2664" s="5">
        <f>I2664*L2664</f>
        <v>156.12</v>
      </c>
      <c r="O2664" s="5">
        <f>M2664-N2664</f>
        <v>135.32099999999997</v>
      </c>
      <c r="P2664" s="2">
        <f>IFERROR(O2664/M2664,0)</f>
        <v>0.46431696295305047</v>
      </c>
      <c r="Q2664" s="4">
        <f>YEAR(SalesDataTable[[#This Row],[Order Date]])</f>
        <v>2026</v>
      </c>
      <c r="R2664" s="2" t="str">
        <f>"Q"&amp;ROUNDUP(MONTH(SalesDataTable[[#This Row],[Order Date]])/3,0)</f>
        <v>Q4</v>
      </c>
      <c r="S2664" s="3">
        <f>MONTH(SalesDataTable[[#This Row],[Order Date]])</f>
        <v>12</v>
      </c>
      <c r="T2664" s="2" t="str">
        <f>TEXT(SalesDataTable[[#This Row],[Order Date]],"mmm")</f>
        <v>Dec</v>
      </c>
    </row>
    <row r="2665" spans="1:20" ht="15.75" x14ac:dyDescent="0.25">
      <c r="A2665" s="9" t="s">
        <v>91</v>
      </c>
      <c r="B2665" s="8">
        <v>46381</v>
      </c>
      <c r="C2665" s="7" t="s">
        <v>15</v>
      </c>
      <c r="D2665" s="7" t="s">
        <v>19</v>
      </c>
      <c r="E2665" s="7" t="s">
        <v>60</v>
      </c>
      <c r="F2665" s="7" t="s">
        <v>12</v>
      </c>
      <c r="G2665" s="7" t="s">
        <v>34</v>
      </c>
      <c r="H2665" s="7" t="s">
        <v>83</v>
      </c>
      <c r="I2665" s="3">
        <v>6</v>
      </c>
      <c r="J2665" s="5">
        <v>39.49</v>
      </c>
      <c r="K2665" s="6">
        <v>0.05</v>
      </c>
      <c r="L2665" s="5">
        <v>14.49</v>
      </c>
      <c r="M2665" s="5">
        <f>I2665*J2665*(1-K2665)</f>
        <v>225.09299999999999</v>
      </c>
      <c r="N2665" s="5">
        <f>I2665*L2665</f>
        <v>86.94</v>
      </c>
      <c r="O2665" s="5">
        <f>M2665-N2665</f>
        <v>138.15299999999999</v>
      </c>
      <c r="P2665" s="2">
        <f>IFERROR(O2665/M2665,0)</f>
        <v>0.61375964601298127</v>
      </c>
      <c r="Q2665" s="4">
        <f>YEAR(SalesDataTable[[#This Row],[Order Date]])</f>
        <v>2026</v>
      </c>
      <c r="R2665" s="2" t="str">
        <f>"Q"&amp;ROUNDUP(MONTH(SalesDataTable[[#This Row],[Order Date]])/3,0)</f>
        <v>Q4</v>
      </c>
      <c r="S2665" s="3">
        <f>MONTH(SalesDataTable[[#This Row],[Order Date]])</f>
        <v>12</v>
      </c>
      <c r="T2665" s="2" t="str">
        <f>TEXT(SalesDataTable[[#This Row],[Order Date]],"mmm")</f>
        <v>Dec</v>
      </c>
    </row>
    <row r="2666" spans="1:20" ht="15.75" x14ac:dyDescent="0.25">
      <c r="A2666" s="9" t="s">
        <v>90</v>
      </c>
      <c r="B2666" s="8">
        <v>46381</v>
      </c>
      <c r="C2666" s="7" t="s">
        <v>5</v>
      </c>
      <c r="D2666" s="7" t="s">
        <v>66</v>
      </c>
      <c r="E2666" s="7" t="s">
        <v>13</v>
      </c>
      <c r="F2666" s="7" t="s">
        <v>12</v>
      </c>
      <c r="G2666" s="7" t="s">
        <v>34</v>
      </c>
      <c r="H2666" s="7" t="s">
        <v>74</v>
      </c>
      <c r="I2666" s="3">
        <v>1</v>
      </c>
      <c r="J2666" s="5">
        <v>35.54</v>
      </c>
      <c r="K2666" s="6">
        <v>0.1</v>
      </c>
      <c r="L2666" s="5">
        <v>13.63</v>
      </c>
      <c r="M2666" s="5">
        <f>I2666*J2666*(1-K2666)</f>
        <v>31.986000000000001</v>
      </c>
      <c r="N2666" s="5">
        <f>I2666*L2666</f>
        <v>13.63</v>
      </c>
      <c r="O2666" s="5">
        <f>M2666-N2666</f>
        <v>18.356000000000002</v>
      </c>
      <c r="P2666" s="2">
        <f>IFERROR(O2666/M2666,0)</f>
        <v>0.5738760707809667</v>
      </c>
      <c r="Q2666" s="4">
        <f>YEAR(SalesDataTable[[#This Row],[Order Date]])</f>
        <v>2026</v>
      </c>
      <c r="R2666" s="2" t="str">
        <f>"Q"&amp;ROUNDUP(MONTH(SalesDataTable[[#This Row],[Order Date]])/3,0)</f>
        <v>Q4</v>
      </c>
      <c r="S2666" s="3">
        <f>MONTH(SalesDataTable[[#This Row],[Order Date]])</f>
        <v>12</v>
      </c>
      <c r="T2666" s="2" t="str">
        <f>TEXT(SalesDataTable[[#This Row],[Order Date]],"mmm")</f>
        <v>Dec</v>
      </c>
    </row>
    <row r="2667" spans="1:20" ht="15.75" x14ac:dyDescent="0.25">
      <c r="A2667" s="9" t="s">
        <v>89</v>
      </c>
      <c r="B2667" s="8">
        <v>46381</v>
      </c>
      <c r="C2667" s="7" t="s">
        <v>9</v>
      </c>
      <c r="D2667" s="7" t="s">
        <v>8</v>
      </c>
      <c r="E2667" s="7" t="s">
        <v>18</v>
      </c>
      <c r="F2667" s="7" t="s">
        <v>23</v>
      </c>
      <c r="G2667" s="7" t="s">
        <v>29</v>
      </c>
      <c r="H2667" s="7" t="s">
        <v>88</v>
      </c>
      <c r="I2667" s="3">
        <v>2</v>
      </c>
      <c r="J2667" s="5">
        <v>167.21</v>
      </c>
      <c r="K2667" s="6">
        <v>0.05</v>
      </c>
      <c r="L2667" s="5">
        <v>88.23</v>
      </c>
      <c r="M2667" s="5">
        <f>I2667*J2667*(1-K2667)</f>
        <v>317.69900000000001</v>
      </c>
      <c r="N2667" s="5">
        <f>I2667*L2667</f>
        <v>176.46</v>
      </c>
      <c r="O2667" s="5">
        <f>M2667-N2667</f>
        <v>141.239</v>
      </c>
      <c r="P2667" s="2">
        <f>IFERROR(O2667/M2667,0)</f>
        <v>0.44456860109726504</v>
      </c>
      <c r="Q2667" s="4">
        <f>YEAR(SalesDataTable[[#This Row],[Order Date]])</f>
        <v>2026</v>
      </c>
      <c r="R2667" s="2" t="str">
        <f>"Q"&amp;ROUNDUP(MONTH(SalesDataTable[[#This Row],[Order Date]])/3,0)</f>
        <v>Q4</v>
      </c>
      <c r="S2667" s="3">
        <f>MONTH(SalesDataTable[[#This Row],[Order Date]])</f>
        <v>12</v>
      </c>
      <c r="T2667" s="2" t="str">
        <f>TEXT(SalesDataTable[[#This Row],[Order Date]],"mmm")</f>
        <v>Dec</v>
      </c>
    </row>
    <row r="2668" spans="1:20" ht="15.75" x14ac:dyDescent="0.25">
      <c r="A2668" s="9" t="s">
        <v>87</v>
      </c>
      <c r="B2668" s="8">
        <v>46382</v>
      </c>
      <c r="C2668" s="7" t="s">
        <v>5</v>
      </c>
      <c r="D2668" s="7" t="s">
        <v>66</v>
      </c>
      <c r="E2668" s="7" t="s">
        <v>3</v>
      </c>
      <c r="F2668" s="7" t="s">
        <v>12</v>
      </c>
      <c r="G2668" s="7" t="s">
        <v>22</v>
      </c>
      <c r="H2668" s="7" t="s">
        <v>21</v>
      </c>
      <c r="I2668" s="3">
        <v>1</v>
      </c>
      <c r="J2668" s="5">
        <v>71.89</v>
      </c>
      <c r="K2668" s="6">
        <v>0.1</v>
      </c>
      <c r="L2668" s="5">
        <v>31.88</v>
      </c>
      <c r="M2668" s="5">
        <f>I2668*J2668*(1-K2668)</f>
        <v>64.701000000000008</v>
      </c>
      <c r="N2668" s="5">
        <f>I2668*L2668</f>
        <v>31.88</v>
      </c>
      <c r="O2668" s="5">
        <f>M2668-N2668</f>
        <v>32.821000000000012</v>
      </c>
      <c r="P2668" s="2">
        <f>IFERROR(O2668/M2668,0)</f>
        <v>0.50727191233520363</v>
      </c>
      <c r="Q2668" s="4">
        <f>YEAR(SalesDataTable[[#This Row],[Order Date]])</f>
        <v>2026</v>
      </c>
      <c r="R2668" s="2" t="str">
        <f>"Q"&amp;ROUNDUP(MONTH(SalesDataTable[[#This Row],[Order Date]])/3,0)</f>
        <v>Q4</v>
      </c>
      <c r="S2668" s="3">
        <f>MONTH(SalesDataTable[[#This Row],[Order Date]])</f>
        <v>12</v>
      </c>
      <c r="T2668" s="2" t="str">
        <f>TEXT(SalesDataTable[[#This Row],[Order Date]],"mmm")</f>
        <v>Dec</v>
      </c>
    </row>
    <row r="2669" spans="1:20" ht="15.75" x14ac:dyDescent="0.25">
      <c r="A2669" s="9" t="s">
        <v>86</v>
      </c>
      <c r="B2669" s="8">
        <v>46382</v>
      </c>
      <c r="C2669" s="7" t="s">
        <v>42</v>
      </c>
      <c r="D2669" s="7" t="s">
        <v>41</v>
      </c>
      <c r="E2669" s="7" t="s">
        <v>13</v>
      </c>
      <c r="F2669" s="7" t="s">
        <v>2</v>
      </c>
      <c r="G2669" s="7" t="s">
        <v>29</v>
      </c>
      <c r="H2669" s="7" t="s">
        <v>72</v>
      </c>
      <c r="I2669" s="3">
        <v>1</v>
      </c>
      <c r="J2669" s="5">
        <v>133.56</v>
      </c>
      <c r="K2669" s="6">
        <v>0.05</v>
      </c>
      <c r="L2669" s="5">
        <v>68.739999999999995</v>
      </c>
      <c r="M2669" s="5">
        <f>I2669*J2669*(1-K2669)</f>
        <v>126.88199999999999</v>
      </c>
      <c r="N2669" s="5">
        <f>I2669*L2669</f>
        <v>68.739999999999995</v>
      </c>
      <c r="O2669" s="5">
        <f>M2669-N2669</f>
        <v>58.141999999999996</v>
      </c>
      <c r="P2669" s="2">
        <f>IFERROR(O2669/M2669,0)</f>
        <v>0.4582367869358932</v>
      </c>
      <c r="Q2669" s="4">
        <f>YEAR(SalesDataTable[[#This Row],[Order Date]])</f>
        <v>2026</v>
      </c>
      <c r="R2669" s="2" t="str">
        <f>"Q"&amp;ROUNDUP(MONTH(SalesDataTable[[#This Row],[Order Date]])/3,0)</f>
        <v>Q4</v>
      </c>
      <c r="S2669" s="3">
        <f>MONTH(SalesDataTable[[#This Row],[Order Date]])</f>
        <v>12</v>
      </c>
      <c r="T2669" s="2" t="str">
        <f>TEXT(SalesDataTable[[#This Row],[Order Date]],"mmm")</f>
        <v>Dec</v>
      </c>
    </row>
    <row r="2670" spans="1:20" ht="15.75" x14ac:dyDescent="0.25">
      <c r="A2670" s="9" t="s">
        <v>85</v>
      </c>
      <c r="B2670" s="8">
        <v>46382</v>
      </c>
      <c r="C2670" s="7" t="s">
        <v>15</v>
      </c>
      <c r="D2670" s="7" t="s">
        <v>14</v>
      </c>
      <c r="E2670" s="7" t="s">
        <v>18</v>
      </c>
      <c r="F2670" s="7" t="s">
        <v>2</v>
      </c>
      <c r="G2670" s="7" t="s">
        <v>26</v>
      </c>
      <c r="H2670" s="7" t="s">
        <v>50</v>
      </c>
      <c r="I2670" s="3">
        <v>2</v>
      </c>
      <c r="J2670" s="5">
        <v>122.28</v>
      </c>
      <c r="K2670" s="6">
        <v>0.1</v>
      </c>
      <c r="L2670" s="5">
        <v>61.64</v>
      </c>
      <c r="M2670" s="5">
        <f>I2670*J2670*(1-K2670)</f>
        <v>220.10400000000001</v>
      </c>
      <c r="N2670" s="5">
        <f>I2670*L2670</f>
        <v>123.28</v>
      </c>
      <c r="O2670" s="5">
        <f>M2670-N2670</f>
        <v>96.824000000000012</v>
      </c>
      <c r="P2670" s="2">
        <f>IFERROR(O2670/M2670,0)</f>
        <v>0.43990113764402283</v>
      </c>
      <c r="Q2670" s="4">
        <f>YEAR(SalesDataTable[[#This Row],[Order Date]])</f>
        <v>2026</v>
      </c>
      <c r="R2670" s="2" t="str">
        <f>"Q"&amp;ROUNDUP(MONTH(SalesDataTable[[#This Row],[Order Date]])/3,0)</f>
        <v>Q4</v>
      </c>
      <c r="S2670" s="3">
        <f>MONTH(SalesDataTable[[#This Row],[Order Date]])</f>
        <v>12</v>
      </c>
      <c r="T2670" s="2" t="str">
        <f>TEXT(SalesDataTable[[#This Row],[Order Date]],"mmm")</f>
        <v>Dec</v>
      </c>
    </row>
    <row r="2671" spans="1:20" ht="15.75" x14ac:dyDescent="0.25">
      <c r="A2671" s="9" t="s">
        <v>84</v>
      </c>
      <c r="B2671" s="8">
        <v>46382</v>
      </c>
      <c r="C2671" s="7" t="s">
        <v>42</v>
      </c>
      <c r="D2671" s="7" t="s">
        <v>41</v>
      </c>
      <c r="E2671" s="7" t="s">
        <v>3</v>
      </c>
      <c r="F2671" s="7" t="s">
        <v>12</v>
      </c>
      <c r="G2671" s="7" t="s">
        <v>34</v>
      </c>
      <c r="H2671" s="7" t="s">
        <v>83</v>
      </c>
      <c r="I2671" s="3">
        <v>1</v>
      </c>
      <c r="J2671" s="5">
        <v>40.619999999999997</v>
      </c>
      <c r="K2671" s="6">
        <v>0</v>
      </c>
      <c r="L2671" s="5">
        <v>14.62</v>
      </c>
      <c r="M2671" s="5">
        <f>I2671*J2671*(1-K2671)</f>
        <v>40.619999999999997</v>
      </c>
      <c r="N2671" s="5">
        <f>I2671*L2671</f>
        <v>14.62</v>
      </c>
      <c r="O2671" s="5">
        <f>M2671-N2671</f>
        <v>26</v>
      </c>
      <c r="P2671" s="2">
        <f>IFERROR(O2671/M2671,0)</f>
        <v>0.64007877892663712</v>
      </c>
      <c r="Q2671" s="4">
        <f>YEAR(SalesDataTable[[#This Row],[Order Date]])</f>
        <v>2026</v>
      </c>
      <c r="R2671" s="2" t="str">
        <f>"Q"&amp;ROUNDUP(MONTH(SalesDataTable[[#This Row],[Order Date]])/3,0)</f>
        <v>Q4</v>
      </c>
      <c r="S2671" s="3">
        <f>MONTH(SalesDataTable[[#This Row],[Order Date]])</f>
        <v>12</v>
      </c>
      <c r="T2671" s="2" t="str">
        <f>TEXT(SalesDataTable[[#This Row],[Order Date]],"mmm")</f>
        <v>Dec</v>
      </c>
    </row>
    <row r="2672" spans="1:20" ht="15.75" x14ac:dyDescent="0.25">
      <c r="A2672" s="9" t="s">
        <v>82</v>
      </c>
      <c r="B2672" s="8">
        <v>46382</v>
      </c>
      <c r="C2672" s="7" t="s">
        <v>15</v>
      </c>
      <c r="D2672" s="7" t="s">
        <v>51</v>
      </c>
      <c r="E2672" s="7" t="s">
        <v>60</v>
      </c>
      <c r="F2672" s="7" t="s">
        <v>12</v>
      </c>
      <c r="G2672" s="7" t="s">
        <v>29</v>
      </c>
      <c r="H2672" s="7" t="s">
        <v>39</v>
      </c>
      <c r="I2672" s="3">
        <v>8</v>
      </c>
      <c r="J2672" s="5">
        <v>45.54</v>
      </c>
      <c r="K2672" s="6">
        <v>0.15</v>
      </c>
      <c r="L2672" s="5">
        <v>18.54</v>
      </c>
      <c r="M2672" s="5">
        <f>I2672*J2672*(1-K2672)</f>
        <v>309.67199999999997</v>
      </c>
      <c r="N2672" s="5">
        <f>I2672*L2672</f>
        <v>148.32</v>
      </c>
      <c r="O2672" s="5">
        <f>M2672-N2672</f>
        <v>161.35199999999998</v>
      </c>
      <c r="P2672" s="2">
        <f>IFERROR(O2672/M2672,0)</f>
        <v>0.52104161822831896</v>
      </c>
      <c r="Q2672" s="4">
        <f>YEAR(SalesDataTable[[#This Row],[Order Date]])</f>
        <v>2026</v>
      </c>
      <c r="R2672" s="2" t="str">
        <f>"Q"&amp;ROUNDUP(MONTH(SalesDataTable[[#This Row],[Order Date]])/3,0)</f>
        <v>Q4</v>
      </c>
      <c r="S2672" s="3">
        <f>MONTH(SalesDataTable[[#This Row],[Order Date]])</f>
        <v>12</v>
      </c>
      <c r="T2672" s="2" t="str">
        <f>TEXT(SalesDataTable[[#This Row],[Order Date]],"mmm")</f>
        <v>Dec</v>
      </c>
    </row>
    <row r="2673" spans="1:20" ht="15.75" x14ac:dyDescent="0.25">
      <c r="A2673" s="9" t="s">
        <v>81</v>
      </c>
      <c r="B2673" s="8">
        <v>46382</v>
      </c>
      <c r="C2673" s="7" t="s">
        <v>15</v>
      </c>
      <c r="D2673" s="7" t="s">
        <v>19</v>
      </c>
      <c r="E2673" s="7" t="s">
        <v>60</v>
      </c>
      <c r="F2673" s="7" t="s">
        <v>12</v>
      </c>
      <c r="G2673" s="7" t="s">
        <v>1</v>
      </c>
      <c r="H2673" s="7" t="s">
        <v>0</v>
      </c>
      <c r="I2673" s="3">
        <v>4</v>
      </c>
      <c r="J2673" s="5">
        <v>50.96</v>
      </c>
      <c r="K2673" s="6">
        <v>0.1</v>
      </c>
      <c r="L2673" s="5">
        <v>22.14</v>
      </c>
      <c r="M2673" s="5">
        <f>I2673*J2673*(1-K2673)</f>
        <v>183.45600000000002</v>
      </c>
      <c r="N2673" s="5">
        <f>I2673*L2673</f>
        <v>88.56</v>
      </c>
      <c r="O2673" s="5">
        <f>M2673-N2673</f>
        <v>94.896000000000015</v>
      </c>
      <c r="P2673" s="2">
        <f>IFERROR(O2673/M2673,0)</f>
        <v>0.51726844583987441</v>
      </c>
      <c r="Q2673" s="4">
        <f>YEAR(SalesDataTable[[#This Row],[Order Date]])</f>
        <v>2026</v>
      </c>
      <c r="R2673" s="2" t="str">
        <f>"Q"&amp;ROUNDUP(MONTH(SalesDataTable[[#This Row],[Order Date]])/3,0)</f>
        <v>Q4</v>
      </c>
      <c r="S2673" s="3">
        <f>MONTH(SalesDataTable[[#This Row],[Order Date]])</f>
        <v>12</v>
      </c>
      <c r="T2673" s="2" t="str">
        <f>TEXT(SalesDataTable[[#This Row],[Order Date]],"mmm")</f>
        <v>Dec</v>
      </c>
    </row>
    <row r="2674" spans="1:20" ht="15.75" x14ac:dyDescent="0.25">
      <c r="A2674" s="9" t="s">
        <v>80</v>
      </c>
      <c r="B2674" s="8">
        <v>46382</v>
      </c>
      <c r="C2674" s="7" t="s">
        <v>9</v>
      </c>
      <c r="D2674" s="7" t="s">
        <v>79</v>
      </c>
      <c r="E2674" s="7" t="s">
        <v>3</v>
      </c>
      <c r="F2674" s="7" t="s">
        <v>2</v>
      </c>
      <c r="G2674" s="7" t="s">
        <v>1</v>
      </c>
      <c r="H2674" s="7" t="s">
        <v>17</v>
      </c>
      <c r="I2674" s="3">
        <v>4</v>
      </c>
      <c r="J2674" s="5">
        <v>40.19</v>
      </c>
      <c r="K2674" s="6">
        <v>0.15</v>
      </c>
      <c r="L2674" s="5">
        <v>16.55</v>
      </c>
      <c r="M2674" s="5">
        <f>I2674*J2674*(1-K2674)</f>
        <v>136.64599999999999</v>
      </c>
      <c r="N2674" s="5">
        <f>I2674*L2674</f>
        <v>66.2</v>
      </c>
      <c r="O2674" s="5">
        <f>M2674-N2674</f>
        <v>70.445999999999984</v>
      </c>
      <c r="P2674" s="2">
        <f>IFERROR(O2674/M2674,0)</f>
        <v>0.51553649576277383</v>
      </c>
      <c r="Q2674" s="4">
        <f>YEAR(SalesDataTable[[#This Row],[Order Date]])</f>
        <v>2026</v>
      </c>
      <c r="R2674" s="2" t="str">
        <f>"Q"&amp;ROUNDUP(MONTH(SalesDataTable[[#This Row],[Order Date]])/3,0)</f>
        <v>Q4</v>
      </c>
      <c r="S2674" s="3">
        <f>MONTH(SalesDataTable[[#This Row],[Order Date]])</f>
        <v>12</v>
      </c>
      <c r="T2674" s="2" t="str">
        <f>TEXT(SalesDataTable[[#This Row],[Order Date]],"mmm")</f>
        <v>Dec</v>
      </c>
    </row>
    <row r="2675" spans="1:20" ht="15.75" x14ac:dyDescent="0.25">
      <c r="A2675" s="9" t="s">
        <v>78</v>
      </c>
      <c r="B2675" s="8">
        <v>46383</v>
      </c>
      <c r="C2675" s="7" t="s">
        <v>9</v>
      </c>
      <c r="D2675" s="7" t="s">
        <v>8</v>
      </c>
      <c r="E2675" s="7" t="s">
        <v>3</v>
      </c>
      <c r="F2675" s="7" t="s">
        <v>2</v>
      </c>
      <c r="G2675" s="7" t="s">
        <v>26</v>
      </c>
      <c r="H2675" s="7" t="s">
        <v>56</v>
      </c>
      <c r="I2675" s="3">
        <v>3</v>
      </c>
      <c r="J2675" s="5">
        <v>333.84</v>
      </c>
      <c r="K2675" s="6">
        <v>0</v>
      </c>
      <c r="L2675" s="5">
        <v>193.05</v>
      </c>
      <c r="M2675" s="5">
        <f>I2675*J2675*(1-K2675)</f>
        <v>1001.52</v>
      </c>
      <c r="N2675" s="5">
        <f>I2675*L2675</f>
        <v>579.15000000000009</v>
      </c>
      <c r="O2675" s="5">
        <f>M2675-N2675</f>
        <v>422.36999999999989</v>
      </c>
      <c r="P2675" s="2">
        <f>IFERROR(O2675/M2675,0)</f>
        <v>0.42172897196261672</v>
      </c>
      <c r="Q2675" s="4">
        <f>YEAR(SalesDataTable[[#This Row],[Order Date]])</f>
        <v>2026</v>
      </c>
      <c r="R2675" s="2" t="str">
        <f>"Q"&amp;ROUNDUP(MONTH(SalesDataTable[[#This Row],[Order Date]])/3,0)</f>
        <v>Q4</v>
      </c>
      <c r="S2675" s="3">
        <f>MONTH(SalesDataTable[[#This Row],[Order Date]])</f>
        <v>12</v>
      </c>
      <c r="T2675" s="2" t="str">
        <f>TEXT(SalesDataTable[[#This Row],[Order Date]],"mmm")</f>
        <v>Dec</v>
      </c>
    </row>
    <row r="2676" spans="1:20" ht="15.75" x14ac:dyDescent="0.25">
      <c r="A2676" s="9" t="s">
        <v>77</v>
      </c>
      <c r="B2676" s="8">
        <v>46383</v>
      </c>
      <c r="C2676" s="7" t="s">
        <v>5</v>
      </c>
      <c r="D2676" s="7" t="s">
        <v>76</v>
      </c>
      <c r="E2676" s="7" t="s">
        <v>18</v>
      </c>
      <c r="F2676" s="7" t="s">
        <v>23</v>
      </c>
      <c r="G2676" s="7" t="s">
        <v>26</v>
      </c>
      <c r="H2676" s="7" t="s">
        <v>25</v>
      </c>
      <c r="I2676" s="3">
        <v>2</v>
      </c>
      <c r="J2676" s="5">
        <v>198.94</v>
      </c>
      <c r="K2676" s="6">
        <v>0.15</v>
      </c>
      <c r="L2676" s="5">
        <v>102.32</v>
      </c>
      <c r="M2676" s="5">
        <f>I2676*J2676*(1-K2676)</f>
        <v>338.19799999999998</v>
      </c>
      <c r="N2676" s="5">
        <f>I2676*L2676</f>
        <v>204.64</v>
      </c>
      <c r="O2676" s="5">
        <f>M2676-N2676</f>
        <v>133.55799999999999</v>
      </c>
      <c r="P2676" s="2">
        <f>IFERROR(O2676/M2676,0)</f>
        <v>0.39491067362905752</v>
      </c>
      <c r="Q2676" s="4">
        <f>YEAR(SalesDataTable[[#This Row],[Order Date]])</f>
        <v>2026</v>
      </c>
      <c r="R2676" s="2" t="str">
        <f>"Q"&amp;ROUNDUP(MONTH(SalesDataTable[[#This Row],[Order Date]])/3,0)</f>
        <v>Q4</v>
      </c>
      <c r="S2676" s="3">
        <f>MONTH(SalesDataTable[[#This Row],[Order Date]])</f>
        <v>12</v>
      </c>
      <c r="T2676" s="2" t="str">
        <f>TEXT(SalesDataTable[[#This Row],[Order Date]],"mmm")</f>
        <v>Dec</v>
      </c>
    </row>
    <row r="2677" spans="1:20" ht="15.75" x14ac:dyDescent="0.25">
      <c r="A2677" s="9" t="s">
        <v>75</v>
      </c>
      <c r="B2677" s="8">
        <v>46383</v>
      </c>
      <c r="C2677" s="7" t="s">
        <v>5</v>
      </c>
      <c r="D2677" s="7" t="s">
        <v>69</v>
      </c>
      <c r="E2677" s="7" t="s">
        <v>18</v>
      </c>
      <c r="F2677" s="7" t="s">
        <v>2</v>
      </c>
      <c r="G2677" s="7" t="s">
        <v>34</v>
      </c>
      <c r="H2677" s="7" t="s">
        <v>74</v>
      </c>
      <c r="I2677" s="3">
        <v>3</v>
      </c>
      <c r="J2677" s="5">
        <v>35.979999999999997</v>
      </c>
      <c r="K2677" s="6">
        <v>0</v>
      </c>
      <c r="L2677" s="5">
        <v>13.6</v>
      </c>
      <c r="M2677" s="5">
        <f>I2677*J2677*(1-K2677)</f>
        <v>107.94</v>
      </c>
      <c r="N2677" s="5">
        <f>I2677*L2677</f>
        <v>40.799999999999997</v>
      </c>
      <c r="O2677" s="5">
        <f>M2677-N2677</f>
        <v>67.14</v>
      </c>
      <c r="P2677" s="2">
        <f>IFERROR(O2677/M2677,0)</f>
        <v>0.62201222901612008</v>
      </c>
      <c r="Q2677" s="4">
        <f>YEAR(SalesDataTable[[#This Row],[Order Date]])</f>
        <v>2026</v>
      </c>
      <c r="R2677" s="2" t="str">
        <f>"Q"&amp;ROUNDUP(MONTH(SalesDataTable[[#This Row],[Order Date]])/3,0)</f>
        <v>Q4</v>
      </c>
      <c r="S2677" s="3">
        <f>MONTH(SalesDataTable[[#This Row],[Order Date]])</f>
        <v>12</v>
      </c>
      <c r="T2677" s="2" t="str">
        <f>TEXT(SalesDataTable[[#This Row],[Order Date]],"mmm")</f>
        <v>Dec</v>
      </c>
    </row>
    <row r="2678" spans="1:20" ht="15.75" x14ac:dyDescent="0.25">
      <c r="A2678" s="9" t="s">
        <v>73</v>
      </c>
      <c r="B2678" s="8">
        <v>46383</v>
      </c>
      <c r="C2678" s="7" t="s">
        <v>9</v>
      </c>
      <c r="D2678" s="7" t="s">
        <v>47</v>
      </c>
      <c r="E2678" s="7" t="s">
        <v>18</v>
      </c>
      <c r="F2678" s="7" t="s">
        <v>2</v>
      </c>
      <c r="G2678" s="7" t="s">
        <v>29</v>
      </c>
      <c r="H2678" s="7" t="s">
        <v>72</v>
      </c>
      <c r="I2678" s="3">
        <v>6</v>
      </c>
      <c r="J2678" s="5">
        <v>133.4</v>
      </c>
      <c r="K2678" s="6">
        <v>0.1</v>
      </c>
      <c r="L2678" s="5">
        <v>66.3</v>
      </c>
      <c r="M2678" s="5">
        <f>I2678*J2678*(1-K2678)</f>
        <v>720.36000000000013</v>
      </c>
      <c r="N2678" s="5">
        <f>I2678*L2678</f>
        <v>397.79999999999995</v>
      </c>
      <c r="O2678" s="5">
        <f>M2678-N2678</f>
        <v>322.56000000000017</v>
      </c>
      <c r="P2678" s="2">
        <f>IFERROR(O2678/M2678,0)</f>
        <v>0.44777611194402817</v>
      </c>
      <c r="Q2678" s="4">
        <f>YEAR(SalesDataTable[[#This Row],[Order Date]])</f>
        <v>2026</v>
      </c>
      <c r="R2678" s="2" t="str">
        <f>"Q"&amp;ROUNDUP(MONTH(SalesDataTable[[#This Row],[Order Date]])/3,0)</f>
        <v>Q4</v>
      </c>
      <c r="S2678" s="3">
        <f>MONTH(SalesDataTable[[#This Row],[Order Date]])</f>
        <v>12</v>
      </c>
      <c r="T2678" s="2" t="str">
        <f>TEXT(SalesDataTable[[#This Row],[Order Date]],"mmm")</f>
        <v>Dec</v>
      </c>
    </row>
    <row r="2679" spans="1:20" ht="15.75" x14ac:dyDescent="0.25">
      <c r="A2679" s="9" t="s">
        <v>71</v>
      </c>
      <c r="B2679" s="8">
        <v>46383</v>
      </c>
      <c r="C2679" s="7" t="s">
        <v>15</v>
      </c>
      <c r="D2679" s="7" t="s">
        <v>14</v>
      </c>
      <c r="E2679" s="7" t="s">
        <v>3</v>
      </c>
      <c r="F2679" s="7" t="s">
        <v>23</v>
      </c>
      <c r="G2679" s="7" t="s">
        <v>22</v>
      </c>
      <c r="H2679" s="7" t="s">
        <v>44</v>
      </c>
      <c r="I2679" s="3">
        <v>2</v>
      </c>
      <c r="J2679" s="5">
        <v>93.45</v>
      </c>
      <c r="K2679" s="6">
        <v>0</v>
      </c>
      <c r="L2679" s="5">
        <v>45.75</v>
      </c>
      <c r="M2679" s="5">
        <f>I2679*J2679*(1-K2679)</f>
        <v>186.9</v>
      </c>
      <c r="N2679" s="5">
        <f>I2679*L2679</f>
        <v>91.5</v>
      </c>
      <c r="O2679" s="5">
        <f>M2679-N2679</f>
        <v>95.4</v>
      </c>
      <c r="P2679" s="2">
        <f>IFERROR(O2679/M2679,0)</f>
        <v>0.5104333868378812</v>
      </c>
      <c r="Q2679" s="4">
        <f>YEAR(SalesDataTable[[#This Row],[Order Date]])</f>
        <v>2026</v>
      </c>
      <c r="R2679" s="2" t="str">
        <f>"Q"&amp;ROUNDUP(MONTH(SalesDataTable[[#This Row],[Order Date]])/3,0)</f>
        <v>Q4</v>
      </c>
      <c r="S2679" s="3">
        <f>MONTH(SalesDataTable[[#This Row],[Order Date]])</f>
        <v>12</v>
      </c>
      <c r="T2679" s="2" t="str">
        <f>TEXT(SalesDataTable[[#This Row],[Order Date]],"mmm")</f>
        <v>Dec</v>
      </c>
    </row>
    <row r="2680" spans="1:20" ht="15.75" x14ac:dyDescent="0.25">
      <c r="A2680" s="9" t="s">
        <v>70</v>
      </c>
      <c r="B2680" s="8">
        <v>46383</v>
      </c>
      <c r="C2680" s="7" t="s">
        <v>5</v>
      </c>
      <c r="D2680" s="7" t="s">
        <v>69</v>
      </c>
      <c r="E2680" s="7" t="s">
        <v>18</v>
      </c>
      <c r="F2680" s="7" t="s">
        <v>2</v>
      </c>
      <c r="G2680" s="7" t="s">
        <v>34</v>
      </c>
      <c r="H2680" s="7" t="s">
        <v>33</v>
      </c>
      <c r="I2680" s="3">
        <v>1</v>
      </c>
      <c r="J2680" s="5">
        <v>49.79</v>
      </c>
      <c r="K2680" s="6">
        <v>0.2</v>
      </c>
      <c r="L2680" s="5">
        <v>21.87</v>
      </c>
      <c r="M2680" s="5">
        <f>I2680*J2680*(1-K2680)</f>
        <v>39.832000000000001</v>
      </c>
      <c r="N2680" s="5">
        <f>I2680*L2680</f>
        <v>21.87</v>
      </c>
      <c r="O2680" s="5">
        <f>M2680-N2680</f>
        <v>17.962</v>
      </c>
      <c r="P2680" s="2">
        <f>IFERROR(O2680/M2680,0)</f>
        <v>0.45094396465153641</v>
      </c>
      <c r="Q2680" s="4">
        <f>YEAR(SalesDataTable[[#This Row],[Order Date]])</f>
        <v>2026</v>
      </c>
      <c r="R2680" s="2" t="str">
        <f>"Q"&amp;ROUNDUP(MONTH(SalesDataTable[[#This Row],[Order Date]])/3,0)</f>
        <v>Q4</v>
      </c>
      <c r="S2680" s="3">
        <f>MONTH(SalesDataTable[[#This Row],[Order Date]])</f>
        <v>12</v>
      </c>
      <c r="T2680" s="2" t="str">
        <f>TEXT(SalesDataTable[[#This Row],[Order Date]],"mmm")</f>
        <v>Dec</v>
      </c>
    </row>
    <row r="2681" spans="1:20" ht="15.75" x14ac:dyDescent="0.25">
      <c r="A2681" s="9" t="s">
        <v>68</v>
      </c>
      <c r="B2681" s="8">
        <v>46383</v>
      </c>
      <c r="C2681" s="7" t="s">
        <v>15</v>
      </c>
      <c r="D2681" s="7" t="s">
        <v>61</v>
      </c>
      <c r="E2681" s="7" t="s">
        <v>18</v>
      </c>
      <c r="F2681" s="7" t="s">
        <v>23</v>
      </c>
      <c r="G2681" s="7" t="s">
        <v>22</v>
      </c>
      <c r="H2681" s="7" t="s">
        <v>21</v>
      </c>
      <c r="I2681" s="3">
        <v>3</v>
      </c>
      <c r="J2681" s="5">
        <v>70.430000000000007</v>
      </c>
      <c r="K2681" s="6">
        <v>0.1</v>
      </c>
      <c r="L2681" s="5">
        <v>32.869999999999997</v>
      </c>
      <c r="M2681" s="5">
        <f>I2681*J2681*(1-K2681)</f>
        <v>190.16100000000003</v>
      </c>
      <c r="N2681" s="5">
        <f>I2681*L2681</f>
        <v>98.609999999999985</v>
      </c>
      <c r="O2681" s="5">
        <f>M2681-N2681</f>
        <v>91.551000000000045</v>
      </c>
      <c r="P2681" s="2">
        <f>IFERROR(O2681/M2681,0)</f>
        <v>0.48143941186678674</v>
      </c>
      <c r="Q2681" s="4">
        <f>YEAR(SalesDataTable[[#This Row],[Order Date]])</f>
        <v>2026</v>
      </c>
      <c r="R2681" s="2" t="str">
        <f>"Q"&amp;ROUNDUP(MONTH(SalesDataTable[[#This Row],[Order Date]])/3,0)</f>
        <v>Q4</v>
      </c>
      <c r="S2681" s="3">
        <f>MONTH(SalesDataTable[[#This Row],[Order Date]])</f>
        <v>12</v>
      </c>
      <c r="T2681" s="2" t="str">
        <f>TEXT(SalesDataTable[[#This Row],[Order Date]],"mmm")</f>
        <v>Dec</v>
      </c>
    </row>
    <row r="2682" spans="1:20" ht="15.75" x14ac:dyDescent="0.25">
      <c r="A2682" s="9" t="s">
        <v>67</v>
      </c>
      <c r="B2682" s="8">
        <v>46383</v>
      </c>
      <c r="C2682" s="7" t="s">
        <v>5</v>
      </c>
      <c r="D2682" s="7" t="s">
        <v>66</v>
      </c>
      <c r="E2682" s="7" t="s">
        <v>3</v>
      </c>
      <c r="F2682" s="7" t="s">
        <v>12</v>
      </c>
      <c r="G2682" s="7" t="s">
        <v>26</v>
      </c>
      <c r="H2682" s="7" t="s">
        <v>65</v>
      </c>
      <c r="I2682" s="3">
        <v>2</v>
      </c>
      <c r="J2682" s="5">
        <v>82.04</v>
      </c>
      <c r="K2682" s="6">
        <v>0.1</v>
      </c>
      <c r="L2682" s="5">
        <v>38.880000000000003</v>
      </c>
      <c r="M2682" s="5">
        <f>I2682*J2682*(1-K2682)</f>
        <v>147.67200000000003</v>
      </c>
      <c r="N2682" s="5">
        <f>I2682*L2682</f>
        <v>77.760000000000005</v>
      </c>
      <c r="O2682" s="5">
        <f>M2682-N2682</f>
        <v>69.91200000000002</v>
      </c>
      <c r="P2682" s="2">
        <f>IFERROR(O2682/M2682,0)</f>
        <v>0.47342759629449055</v>
      </c>
      <c r="Q2682" s="4">
        <f>YEAR(SalesDataTable[[#This Row],[Order Date]])</f>
        <v>2026</v>
      </c>
      <c r="R2682" s="2" t="str">
        <f>"Q"&amp;ROUNDUP(MONTH(SalesDataTable[[#This Row],[Order Date]])/3,0)</f>
        <v>Q4</v>
      </c>
      <c r="S2682" s="3">
        <f>MONTH(SalesDataTable[[#This Row],[Order Date]])</f>
        <v>12</v>
      </c>
      <c r="T2682" s="2" t="str">
        <f>TEXT(SalesDataTable[[#This Row],[Order Date]],"mmm")</f>
        <v>Dec</v>
      </c>
    </row>
    <row r="2683" spans="1:20" ht="15.75" x14ac:dyDescent="0.25">
      <c r="A2683" s="9" t="s">
        <v>64</v>
      </c>
      <c r="B2683" s="8">
        <v>46383</v>
      </c>
      <c r="C2683" s="7" t="s">
        <v>9</v>
      </c>
      <c r="D2683" s="7" t="s">
        <v>45</v>
      </c>
      <c r="E2683" s="7" t="s">
        <v>18</v>
      </c>
      <c r="F2683" s="7" t="s">
        <v>23</v>
      </c>
      <c r="G2683" s="7" t="s">
        <v>29</v>
      </c>
      <c r="H2683" s="7" t="s">
        <v>28</v>
      </c>
      <c r="I2683" s="3">
        <v>1</v>
      </c>
      <c r="J2683" s="5">
        <v>35.409999999999997</v>
      </c>
      <c r="K2683" s="6">
        <v>0.2</v>
      </c>
      <c r="L2683" s="5">
        <v>13.54</v>
      </c>
      <c r="M2683" s="5">
        <f>I2683*J2683*(1-K2683)</f>
        <v>28.327999999999999</v>
      </c>
      <c r="N2683" s="5">
        <f>I2683*L2683</f>
        <v>13.54</v>
      </c>
      <c r="O2683" s="5">
        <f>M2683-N2683</f>
        <v>14.788</v>
      </c>
      <c r="P2683" s="2">
        <f>IFERROR(O2683/M2683,0)</f>
        <v>0.5220276757977973</v>
      </c>
      <c r="Q2683" s="4">
        <f>YEAR(SalesDataTable[[#This Row],[Order Date]])</f>
        <v>2026</v>
      </c>
      <c r="R2683" s="2" t="str">
        <f>"Q"&amp;ROUNDUP(MONTH(SalesDataTable[[#This Row],[Order Date]])/3,0)</f>
        <v>Q4</v>
      </c>
      <c r="S2683" s="3">
        <f>MONTH(SalesDataTable[[#This Row],[Order Date]])</f>
        <v>12</v>
      </c>
      <c r="T2683" s="2" t="str">
        <f>TEXT(SalesDataTable[[#This Row],[Order Date]],"mmm")</f>
        <v>Dec</v>
      </c>
    </row>
    <row r="2684" spans="1:20" ht="15.75" x14ac:dyDescent="0.25">
      <c r="A2684" s="9" t="s">
        <v>63</v>
      </c>
      <c r="B2684" s="8">
        <v>46384</v>
      </c>
      <c r="C2684" s="7" t="s">
        <v>15</v>
      </c>
      <c r="D2684" s="7" t="s">
        <v>14</v>
      </c>
      <c r="E2684" s="7" t="s">
        <v>18</v>
      </c>
      <c r="F2684" s="7" t="s">
        <v>12</v>
      </c>
      <c r="G2684" s="7" t="s">
        <v>1</v>
      </c>
      <c r="H2684" s="7" t="s">
        <v>17</v>
      </c>
      <c r="I2684" s="3">
        <v>1</v>
      </c>
      <c r="J2684" s="5">
        <v>41.06</v>
      </c>
      <c r="K2684" s="6">
        <v>0.1</v>
      </c>
      <c r="L2684" s="5">
        <v>16.23</v>
      </c>
      <c r="M2684" s="5">
        <f>I2684*J2684*(1-K2684)</f>
        <v>36.954000000000001</v>
      </c>
      <c r="N2684" s="5">
        <f>I2684*L2684</f>
        <v>16.23</v>
      </c>
      <c r="O2684" s="5">
        <f>M2684-N2684</f>
        <v>20.724</v>
      </c>
      <c r="P2684" s="2">
        <f>IFERROR(O2684/M2684,0)</f>
        <v>0.5608053255398604</v>
      </c>
      <c r="Q2684" s="4">
        <f>YEAR(SalesDataTable[[#This Row],[Order Date]])</f>
        <v>2026</v>
      </c>
      <c r="R2684" s="2" t="str">
        <f>"Q"&amp;ROUNDUP(MONTH(SalesDataTable[[#This Row],[Order Date]])/3,0)</f>
        <v>Q4</v>
      </c>
      <c r="S2684" s="3">
        <f>MONTH(SalesDataTable[[#This Row],[Order Date]])</f>
        <v>12</v>
      </c>
      <c r="T2684" s="2" t="str">
        <f>TEXT(SalesDataTable[[#This Row],[Order Date]],"mmm")</f>
        <v>Dec</v>
      </c>
    </row>
    <row r="2685" spans="1:20" ht="15.75" x14ac:dyDescent="0.25">
      <c r="A2685" s="9" t="s">
        <v>62</v>
      </c>
      <c r="B2685" s="8">
        <v>46384</v>
      </c>
      <c r="C2685" s="7" t="s">
        <v>15</v>
      </c>
      <c r="D2685" s="7" t="s">
        <v>61</v>
      </c>
      <c r="E2685" s="7" t="s">
        <v>60</v>
      </c>
      <c r="F2685" s="7" t="s">
        <v>12</v>
      </c>
      <c r="G2685" s="7" t="s">
        <v>22</v>
      </c>
      <c r="H2685" s="7" t="s">
        <v>44</v>
      </c>
      <c r="I2685" s="3">
        <v>12</v>
      </c>
      <c r="J2685" s="5">
        <v>90.29</v>
      </c>
      <c r="K2685" s="6">
        <v>0.1</v>
      </c>
      <c r="L2685" s="5">
        <v>45.76</v>
      </c>
      <c r="M2685" s="5">
        <f>I2685*J2685*(1-K2685)</f>
        <v>975.13200000000006</v>
      </c>
      <c r="N2685" s="5">
        <f>I2685*L2685</f>
        <v>549.12</v>
      </c>
      <c r="O2685" s="5">
        <f>M2685-N2685</f>
        <v>426.01200000000006</v>
      </c>
      <c r="P2685" s="2">
        <f>IFERROR(O2685/M2685,0)</f>
        <v>0.43687623829389255</v>
      </c>
      <c r="Q2685" s="4">
        <f>YEAR(SalesDataTable[[#This Row],[Order Date]])</f>
        <v>2026</v>
      </c>
      <c r="R2685" s="2" t="str">
        <f>"Q"&amp;ROUNDUP(MONTH(SalesDataTable[[#This Row],[Order Date]])/3,0)</f>
        <v>Q4</v>
      </c>
      <c r="S2685" s="3">
        <f>MONTH(SalesDataTable[[#This Row],[Order Date]])</f>
        <v>12</v>
      </c>
      <c r="T2685" s="2" t="str">
        <f>TEXT(SalesDataTable[[#This Row],[Order Date]],"mmm")</f>
        <v>Dec</v>
      </c>
    </row>
    <row r="2686" spans="1:20" ht="15.75" x14ac:dyDescent="0.25">
      <c r="A2686" s="9" t="s">
        <v>59</v>
      </c>
      <c r="B2686" s="8">
        <v>46384</v>
      </c>
      <c r="C2686" s="7" t="s">
        <v>9</v>
      </c>
      <c r="D2686" s="7" t="s">
        <v>8</v>
      </c>
      <c r="E2686" s="7" t="s">
        <v>13</v>
      </c>
      <c r="F2686" s="7" t="s">
        <v>2</v>
      </c>
      <c r="G2686" s="7" t="s">
        <v>1</v>
      </c>
      <c r="H2686" s="7" t="s">
        <v>7</v>
      </c>
      <c r="I2686" s="3">
        <v>1</v>
      </c>
      <c r="J2686" s="5">
        <v>103.13</v>
      </c>
      <c r="K2686" s="6">
        <v>0.15</v>
      </c>
      <c r="L2686" s="5">
        <v>50.06</v>
      </c>
      <c r="M2686" s="5">
        <f>I2686*J2686*(1-K2686)</f>
        <v>87.660499999999999</v>
      </c>
      <c r="N2686" s="5">
        <f>I2686*L2686</f>
        <v>50.06</v>
      </c>
      <c r="O2686" s="5">
        <f>M2686-N2686</f>
        <v>37.600499999999997</v>
      </c>
      <c r="P2686" s="2">
        <f>IFERROR(O2686/M2686,0)</f>
        <v>0.42893321393329947</v>
      </c>
      <c r="Q2686" s="4">
        <f>YEAR(SalesDataTable[[#This Row],[Order Date]])</f>
        <v>2026</v>
      </c>
      <c r="R2686" s="2" t="str">
        <f>"Q"&amp;ROUNDUP(MONTH(SalesDataTable[[#This Row],[Order Date]])/3,0)</f>
        <v>Q4</v>
      </c>
      <c r="S2686" s="3">
        <f>MONTH(SalesDataTable[[#This Row],[Order Date]])</f>
        <v>12</v>
      </c>
      <c r="T2686" s="2" t="str">
        <f>TEXT(SalesDataTable[[#This Row],[Order Date]],"mmm")</f>
        <v>Dec</v>
      </c>
    </row>
    <row r="2687" spans="1:20" ht="15.75" x14ac:dyDescent="0.25">
      <c r="A2687" s="9" t="s">
        <v>58</v>
      </c>
      <c r="B2687" s="8">
        <v>46384</v>
      </c>
      <c r="C2687" s="7" t="s">
        <v>15</v>
      </c>
      <c r="D2687" s="7" t="s">
        <v>19</v>
      </c>
      <c r="E2687" s="7" t="s">
        <v>3</v>
      </c>
      <c r="F2687" s="7" t="s">
        <v>23</v>
      </c>
      <c r="G2687" s="7" t="s">
        <v>1</v>
      </c>
      <c r="H2687" s="7" t="s">
        <v>11</v>
      </c>
      <c r="I2687" s="3">
        <v>1</v>
      </c>
      <c r="J2687" s="5">
        <v>81.39</v>
      </c>
      <c r="K2687" s="6">
        <v>0.05</v>
      </c>
      <c r="L2687" s="5">
        <v>43.54</v>
      </c>
      <c r="M2687" s="5">
        <f>I2687*J2687*(1-K2687)</f>
        <v>77.320499999999996</v>
      </c>
      <c r="N2687" s="5">
        <f>I2687*L2687</f>
        <v>43.54</v>
      </c>
      <c r="O2687" s="5">
        <f>M2687-N2687</f>
        <v>33.780499999999996</v>
      </c>
      <c r="P2687" s="2">
        <f>IFERROR(O2687/M2687,0)</f>
        <v>0.43688931137279247</v>
      </c>
      <c r="Q2687" s="4">
        <f>YEAR(SalesDataTable[[#This Row],[Order Date]])</f>
        <v>2026</v>
      </c>
      <c r="R2687" s="2" t="str">
        <f>"Q"&amp;ROUNDUP(MONTH(SalesDataTable[[#This Row],[Order Date]])/3,0)</f>
        <v>Q4</v>
      </c>
      <c r="S2687" s="3">
        <f>MONTH(SalesDataTable[[#This Row],[Order Date]])</f>
        <v>12</v>
      </c>
      <c r="T2687" s="2" t="str">
        <f>TEXT(SalesDataTable[[#This Row],[Order Date]],"mmm")</f>
        <v>Dec</v>
      </c>
    </row>
    <row r="2688" spans="1:20" ht="15.75" x14ac:dyDescent="0.25">
      <c r="A2688" s="9" t="s">
        <v>57</v>
      </c>
      <c r="B2688" s="8">
        <v>46384</v>
      </c>
      <c r="C2688" s="7" t="s">
        <v>42</v>
      </c>
      <c r="D2688" s="7" t="s">
        <v>41</v>
      </c>
      <c r="E2688" s="7" t="s">
        <v>18</v>
      </c>
      <c r="F2688" s="7" t="s">
        <v>23</v>
      </c>
      <c r="G2688" s="7" t="s">
        <v>26</v>
      </c>
      <c r="H2688" s="7" t="s">
        <v>56</v>
      </c>
      <c r="I2688" s="3">
        <v>2</v>
      </c>
      <c r="J2688" s="5">
        <v>342.78</v>
      </c>
      <c r="K2688" s="6">
        <v>0</v>
      </c>
      <c r="L2688" s="5">
        <v>197.89</v>
      </c>
      <c r="M2688" s="5">
        <f>I2688*J2688*(1-K2688)</f>
        <v>685.56</v>
      </c>
      <c r="N2688" s="5">
        <f>I2688*L2688</f>
        <v>395.78</v>
      </c>
      <c r="O2688" s="5">
        <f>M2688-N2688</f>
        <v>289.77999999999997</v>
      </c>
      <c r="P2688" s="2">
        <f>IFERROR(O2688/M2688,0)</f>
        <v>0.4226909387945621</v>
      </c>
      <c r="Q2688" s="4">
        <f>YEAR(SalesDataTable[[#This Row],[Order Date]])</f>
        <v>2026</v>
      </c>
      <c r="R2688" s="2" t="str">
        <f>"Q"&amp;ROUNDUP(MONTH(SalesDataTable[[#This Row],[Order Date]])/3,0)</f>
        <v>Q4</v>
      </c>
      <c r="S2688" s="3">
        <f>MONTH(SalesDataTable[[#This Row],[Order Date]])</f>
        <v>12</v>
      </c>
      <c r="T2688" s="2" t="str">
        <f>TEXT(SalesDataTable[[#This Row],[Order Date]],"mmm")</f>
        <v>Dec</v>
      </c>
    </row>
    <row r="2689" spans="1:20" ht="15.75" x14ac:dyDescent="0.25">
      <c r="A2689" s="9" t="s">
        <v>55</v>
      </c>
      <c r="B2689" s="8">
        <v>46384</v>
      </c>
      <c r="C2689" s="7" t="s">
        <v>9</v>
      </c>
      <c r="D2689" s="7" t="s">
        <v>47</v>
      </c>
      <c r="E2689" s="7" t="s">
        <v>3</v>
      </c>
      <c r="F2689" s="7" t="s">
        <v>23</v>
      </c>
      <c r="G2689" s="7" t="s">
        <v>22</v>
      </c>
      <c r="H2689" s="7" t="s">
        <v>37</v>
      </c>
      <c r="I2689" s="3">
        <v>1</v>
      </c>
      <c r="J2689" s="5">
        <v>147</v>
      </c>
      <c r="K2689" s="6">
        <v>0.15</v>
      </c>
      <c r="L2689" s="5">
        <v>79.58</v>
      </c>
      <c r="M2689" s="5">
        <f>I2689*J2689*(1-K2689)</f>
        <v>124.95</v>
      </c>
      <c r="N2689" s="5">
        <f>I2689*L2689</f>
        <v>79.58</v>
      </c>
      <c r="O2689" s="5">
        <f>M2689-N2689</f>
        <v>45.370000000000005</v>
      </c>
      <c r="P2689" s="2">
        <f>IFERROR(O2689/M2689,0)</f>
        <v>0.36310524209683875</v>
      </c>
      <c r="Q2689" s="4">
        <f>YEAR(SalesDataTable[[#This Row],[Order Date]])</f>
        <v>2026</v>
      </c>
      <c r="R2689" s="2" t="str">
        <f>"Q"&amp;ROUNDUP(MONTH(SalesDataTable[[#This Row],[Order Date]])/3,0)</f>
        <v>Q4</v>
      </c>
      <c r="S2689" s="3">
        <f>MONTH(SalesDataTable[[#This Row],[Order Date]])</f>
        <v>12</v>
      </c>
      <c r="T2689" s="2" t="str">
        <f>TEXT(SalesDataTable[[#This Row],[Order Date]],"mmm")</f>
        <v>Dec</v>
      </c>
    </row>
    <row r="2690" spans="1:20" ht="15.75" x14ac:dyDescent="0.25">
      <c r="A2690" s="9" t="s">
        <v>54</v>
      </c>
      <c r="B2690" s="8">
        <v>46384</v>
      </c>
      <c r="C2690" s="7" t="s">
        <v>42</v>
      </c>
      <c r="D2690" s="7" t="s">
        <v>41</v>
      </c>
      <c r="E2690" s="7" t="s">
        <v>3</v>
      </c>
      <c r="F2690" s="7" t="s">
        <v>2</v>
      </c>
      <c r="G2690" s="7" t="s">
        <v>29</v>
      </c>
      <c r="H2690" s="7" t="s">
        <v>39</v>
      </c>
      <c r="I2690" s="3">
        <v>1</v>
      </c>
      <c r="J2690" s="5">
        <v>45.69</v>
      </c>
      <c r="K2690" s="6">
        <v>0.2</v>
      </c>
      <c r="L2690" s="5">
        <v>18.829999999999998</v>
      </c>
      <c r="M2690" s="5">
        <f>I2690*J2690*(1-K2690)</f>
        <v>36.552</v>
      </c>
      <c r="N2690" s="5">
        <f>I2690*L2690</f>
        <v>18.829999999999998</v>
      </c>
      <c r="O2690" s="5">
        <f>M2690-N2690</f>
        <v>17.722000000000001</v>
      </c>
      <c r="P2690" s="2">
        <f>IFERROR(O2690/M2690,0)</f>
        <v>0.48484351061501429</v>
      </c>
      <c r="Q2690" s="4">
        <f>YEAR(SalesDataTable[[#This Row],[Order Date]])</f>
        <v>2026</v>
      </c>
      <c r="R2690" s="2" t="str">
        <f>"Q"&amp;ROUNDUP(MONTH(SalesDataTable[[#This Row],[Order Date]])/3,0)</f>
        <v>Q4</v>
      </c>
      <c r="S2690" s="3">
        <f>MONTH(SalesDataTable[[#This Row],[Order Date]])</f>
        <v>12</v>
      </c>
      <c r="T2690" s="2" t="str">
        <f>TEXT(SalesDataTable[[#This Row],[Order Date]],"mmm")</f>
        <v>Dec</v>
      </c>
    </row>
    <row r="2691" spans="1:20" ht="15.75" x14ac:dyDescent="0.25">
      <c r="A2691" s="9" t="s">
        <v>53</v>
      </c>
      <c r="B2691" s="8">
        <v>46384</v>
      </c>
      <c r="C2691" s="7" t="s">
        <v>9</v>
      </c>
      <c r="D2691" s="7" t="s">
        <v>8</v>
      </c>
      <c r="E2691" s="7" t="s">
        <v>18</v>
      </c>
      <c r="F2691" s="7" t="s">
        <v>23</v>
      </c>
      <c r="G2691" s="7" t="s">
        <v>1</v>
      </c>
      <c r="H2691" s="7" t="s">
        <v>17</v>
      </c>
      <c r="I2691" s="3">
        <v>1</v>
      </c>
      <c r="J2691" s="5">
        <v>39.69</v>
      </c>
      <c r="K2691" s="6">
        <v>0</v>
      </c>
      <c r="L2691" s="5">
        <v>17.09</v>
      </c>
      <c r="M2691" s="5">
        <f>I2691*J2691*(1-K2691)</f>
        <v>39.69</v>
      </c>
      <c r="N2691" s="5">
        <f>I2691*L2691</f>
        <v>17.09</v>
      </c>
      <c r="O2691" s="5">
        <f>M2691-N2691</f>
        <v>22.599999999999998</v>
      </c>
      <c r="P2691" s="2">
        <f>IFERROR(O2691/M2691,0)</f>
        <v>0.56941295036533135</v>
      </c>
      <c r="Q2691" s="4">
        <f>YEAR(SalesDataTable[[#This Row],[Order Date]])</f>
        <v>2026</v>
      </c>
      <c r="R2691" s="2" t="str">
        <f>"Q"&amp;ROUNDUP(MONTH(SalesDataTable[[#This Row],[Order Date]])/3,0)</f>
        <v>Q4</v>
      </c>
      <c r="S2691" s="3">
        <f>MONTH(SalesDataTable[[#This Row],[Order Date]])</f>
        <v>12</v>
      </c>
      <c r="T2691" s="2" t="str">
        <f>TEXT(SalesDataTable[[#This Row],[Order Date]],"mmm")</f>
        <v>Dec</v>
      </c>
    </row>
    <row r="2692" spans="1:20" ht="15.75" x14ac:dyDescent="0.25">
      <c r="A2692" s="9" t="s">
        <v>52</v>
      </c>
      <c r="B2692" s="8">
        <v>46384</v>
      </c>
      <c r="C2692" s="7" t="s">
        <v>15</v>
      </c>
      <c r="D2692" s="7" t="s">
        <v>51</v>
      </c>
      <c r="E2692" s="7" t="s">
        <v>3</v>
      </c>
      <c r="F2692" s="7" t="s">
        <v>2</v>
      </c>
      <c r="G2692" s="7" t="s">
        <v>26</v>
      </c>
      <c r="H2692" s="7" t="s">
        <v>50</v>
      </c>
      <c r="I2692" s="3">
        <v>5</v>
      </c>
      <c r="J2692" s="5">
        <v>122.42</v>
      </c>
      <c r="K2692" s="6">
        <v>0</v>
      </c>
      <c r="L2692" s="5">
        <v>60.8</v>
      </c>
      <c r="M2692" s="5">
        <f>I2692*J2692*(1-K2692)</f>
        <v>612.1</v>
      </c>
      <c r="N2692" s="5">
        <f>I2692*L2692</f>
        <v>304</v>
      </c>
      <c r="O2692" s="5">
        <f>M2692-N2692</f>
        <v>308.10000000000002</v>
      </c>
      <c r="P2692" s="2">
        <f>IFERROR(O2692/M2692,0)</f>
        <v>0.50334912595981052</v>
      </c>
      <c r="Q2692" s="4">
        <f>YEAR(SalesDataTable[[#This Row],[Order Date]])</f>
        <v>2026</v>
      </c>
      <c r="R2692" s="2" t="str">
        <f>"Q"&amp;ROUNDUP(MONTH(SalesDataTable[[#This Row],[Order Date]])/3,0)</f>
        <v>Q4</v>
      </c>
      <c r="S2692" s="3">
        <f>MONTH(SalesDataTable[[#This Row],[Order Date]])</f>
        <v>12</v>
      </c>
      <c r="T2692" s="2" t="str">
        <f>TEXT(SalesDataTable[[#This Row],[Order Date]],"mmm")</f>
        <v>Dec</v>
      </c>
    </row>
    <row r="2693" spans="1:20" ht="15.75" x14ac:dyDescent="0.25">
      <c r="A2693" s="9" t="s">
        <v>49</v>
      </c>
      <c r="B2693" s="8">
        <v>46384</v>
      </c>
      <c r="C2693" s="7" t="s">
        <v>9</v>
      </c>
      <c r="D2693" s="7" t="s">
        <v>30</v>
      </c>
      <c r="E2693" s="7" t="s">
        <v>13</v>
      </c>
      <c r="F2693" s="7" t="s">
        <v>2</v>
      </c>
      <c r="G2693" s="7" t="s">
        <v>29</v>
      </c>
      <c r="H2693" s="7" t="s">
        <v>28</v>
      </c>
      <c r="I2693" s="3">
        <v>1</v>
      </c>
      <c r="J2693" s="5">
        <v>37.03</v>
      </c>
      <c r="K2693" s="6">
        <v>0.15</v>
      </c>
      <c r="L2693" s="5">
        <v>13.53</v>
      </c>
      <c r="M2693" s="5">
        <f>I2693*J2693*(1-K2693)</f>
        <v>31.4755</v>
      </c>
      <c r="N2693" s="5">
        <f>I2693*L2693</f>
        <v>13.53</v>
      </c>
      <c r="O2693" s="5">
        <f>M2693-N2693</f>
        <v>17.945500000000003</v>
      </c>
      <c r="P2693" s="2">
        <f>IFERROR(O2693/M2693,0)</f>
        <v>0.57014185636447401</v>
      </c>
      <c r="Q2693" s="4">
        <f>YEAR(SalesDataTable[[#This Row],[Order Date]])</f>
        <v>2026</v>
      </c>
      <c r="R2693" s="2" t="str">
        <f>"Q"&amp;ROUNDUP(MONTH(SalesDataTable[[#This Row],[Order Date]])/3,0)</f>
        <v>Q4</v>
      </c>
      <c r="S2693" s="3">
        <f>MONTH(SalesDataTable[[#This Row],[Order Date]])</f>
        <v>12</v>
      </c>
      <c r="T2693" s="2" t="str">
        <f>TEXT(SalesDataTable[[#This Row],[Order Date]],"mmm")</f>
        <v>Dec</v>
      </c>
    </row>
    <row r="2694" spans="1:20" ht="15.75" x14ac:dyDescent="0.25">
      <c r="A2694" s="9" t="s">
        <v>48</v>
      </c>
      <c r="B2694" s="8">
        <v>46384</v>
      </c>
      <c r="C2694" s="7" t="s">
        <v>9</v>
      </c>
      <c r="D2694" s="7" t="s">
        <v>47</v>
      </c>
      <c r="E2694" s="7" t="s">
        <v>13</v>
      </c>
      <c r="F2694" s="7" t="s">
        <v>23</v>
      </c>
      <c r="G2694" s="7" t="s">
        <v>22</v>
      </c>
      <c r="H2694" s="7" t="s">
        <v>44</v>
      </c>
      <c r="I2694" s="3">
        <v>1</v>
      </c>
      <c r="J2694" s="5">
        <v>90.99</v>
      </c>
      <c r="K2694" s="6">
        <v>0.05</v>
      </c>
      <c r="L2694" s="5">
        <v>44.78</v>
      </c>
      <c r="M2694" s="5">
        <f>I2694*J2694*(1-K2694)</f>
        <v>86.440499999999986</v>
      </c>
      <c r="N2694" s="5">
        <f>I2694*L2694</f>
        <v>44.78</v>
      </c>
      <c r="O2694" s="5">
        <f>M2694-N2694</f>
        <v>41.660499999999985</v>
      </c>
      <c r="P2694" s="2">
        <f>IFERROR(O2694/M2694,0)</f>
        <v>0.48195579618350187</v>
      </c>
      <c r="Q2694" s="4">
        <f>YEAR(SalesDataTable[[#This Row],[Order Date]])</f>
        <v>2026</v>
      </c>
      <c r="R2694" s="2" t="str">
        <f>"Q"&amp;ROUNDUP(MONTH(SalesDataTable[[#This Row],[Order Date]])/3,0)</f>
        <v>Q4</v>
      </c>
      <c r="S2694" s="3">
        <f>MONTH(SalesDataTable[[#This Row],[Order Date]])</f>
        <v>12</v>
      </c>
      <c r="T2694" s="2" t="str">
        <f>TEXT(SalesDataTable[[#This Row],[Order Date]],"mmm")</f>
        <v>Dec</v>
      </c>
    </row>
    <row r="2695" spans="1:20" ht="15.75" x14ac:dyDescent="0.25">
      <c r="A2695" s="9" t="s">
        <v>46</v>
      </c>
      <c r="B2695" s="8">
        <v>46385</v>
      </c>
      <c r="C2695" s="7" t="s">
        <v>9</v>
      </c>
      <c r="D2695" s="7" t="s">
        <v>45</v>
      </c>
      <c r="E2695" s="7" t="s">
        <v>3</v>
      </c>
      <c r="F2695" s="7" t="s">
        <v>23</v>
      </c>
      <c r="G2695" s="7" t="s">
        <v>22</v>
      </c>
      <c r="H2695" s="7" t="s">
        <v>44</v>
      </c>
      <c r="I2695" s="3">
        <v>1</v>
      </c>
      <c r="J2695" s="5">
        <v>90.81</v>
      </c>
      <c r="K2695" s="6">
        <v>0.1</v>
      </c>
      <c r="L2695" s="5">
        <v>46.53</v>
      </c>
      <c r="M2695" s="5">
        <f>I2695*J2695*(1-K2695)</f>
        <v>81.728999999999999</v>
      </c>
      <c r="N2695" s="5">
        <f>I2695*L2695</f>
        <v>46.53</v>
      </c>
      <c r="O2695" s="5">
        <f>M2695-N2695</f>
        <v>35.198999999999998</v>
      </c>
      <c r="P2695" s="2">
        <f>IFERROR(O2695/M2695,0)</f>
        <v>0.43067944059024332</v>
      </c>
      <c r="Q2695" s="4">
        <f>YEAR(SalesDataTable[[#This Row],[Order Date]])</f>
        <v>2026</v>
      </c>
      <c r="R2695" s="2" t="str">
        <f>"Q"&amp;ROUNDUP(MONTH(SalesDataTable[[#This Row],[Order Date]])/3,0)</f>
        <v>Q4</v>
      </c>
      <c r="S2695" s="3">
        <f>MONTH(SalesDataTable[[#This Row],[Order Date]])</f>
        <v>12</v>
      </c>
      <c r="T2695" s="2" t="str">
        <f>TEXT(SalesDataTable[[#This Row],[Order Date]],"mmm")</f>
        <v>Dec</v>
      </c>
    </row>
    <row r="2696" spans="1:20" ht="15.75" x14ac:dyDescent="0.25">
      <c r="A2696" s="9" t="s">
        <v>43</v>
      </c>
      <c r="B2696" s="8">
        <v>46385</v>
      </c>
      <c r="C2696" s="7" t="s">
        <v>42</v>
      </c>
      <c r="D2696" s="7" t="s">
        <v>41</v>
      </c>
      <c r="E2696" s="7" t="s">
        <v>13</v>
      </c>
      <c r="F2696" s="7" t="s">
        <v>2</v>
      </c>
      <c r="G2696" s="7" t="s">
        <v>1</v>
      </c>
      <c r="H2696" s="7" t="s">
        <v>17</v>
      </c>
      <c r="I2696" s="3">
        <v>1</v>
      </c>
      <c r="J2696" s="5">
        <v>41.28</v>
      </c>
      <c r="K2696" s="6">
        <v>0.15</v>
      </c>
      <c r="L2696" s="5">
        <v>16.41</v>
      </c>
      <c r="M2696" s="5">
        <f>I2696*J2696*(1-K2696)</f>
        <v>35.088000000000001</v>
      </c>
      <c r="N2696" s="5">
        <f>I2696*L2696</f>
        <v>16.41</v>
      </c>
      <c r="O2696" s="5">
        <f>M2696-N2696</f>
        <v>18.678000000000001</v>
      </c>
      <c r="P2696" s="2">
        <f>IFERROR(O2696/M2696,0)</f>
        <v>0.53231874145006841</v>
      </c>
      <c r="Q2696" s="4">
        <f>YEAR(SalesDataTable[[#This Row],[Order Date]])</f>
        <v>2026</v>
      </c>
      <c r="R2696" s="2" t="str">
        <f>"Q"&amp;ROUNDUP(MONTH(SalesDataTable[[#This Row],[Order Date]])/3,0)</f>
        <v>Q4</v>
      </c>
      <c r="S2696" s="3">
        <f>MONTH(SalesDataTable[[#This Row],[Order Date]])</f>
        <v>12</v>
      </c>
      <c r="T2696" s="2" t="str">
        <f>TEXT(SalesDataTable[[#This Row],[Order Date]],"mmm")</f>
        <v>Dec</v>
      </c>
    </row>
    <row r="2697" spans="1:20" ht="15.75" x14ac:dyDescent="0.25">
      <c r="A2697" s="9" t="s">
        <v>40</v>
      </c>
      <c r="B2697" s="8">
        <v>46385</v>
      </c>
      <c r="C2697" s="7" t="s">
        <v>15</v>
      </c>
      <c r="D2697" s="7" t="s">
        <v>19</v>
      </c>
      <c r="E2697" s="7" t="s">
        <v>18</v>
      </c>
      <c r="F2697" s="7" t="s">
        <v>12</v>
      </c>
      <c r="G2697" s="7" t="s">
        <v>29</v>
      </c>
      <c r="H2697" s="7" t="s">
        <v>39</v>
      </c>
      <c r="I2697" s="3">
        <v>1</v>
      </c>
      <c r="J2697" s="5">
        <v>46.07</v>
      </c>
      <c r="K2697" s="6">
        <v>0</v>
      </c>
      <c r="L2697" s="5">
        <v>18.420000000000002</v>
      </c>
      <c r="M2697" s="5">
        <f>I2697*J2697*(1-K2697)</f>
        <v>46.07</v>
      </c>
      <c r="N2697" s="5">
        <f>I2697*L2697</f>
        <v>18.420000000000002</v>
      </c>
      <c r="O2697" s="5">
        <f>M2697-N2697</f>
        <v>27.65</v>
      </c>
      <c r="P2697" s="2">
        <f>IFERROR(O2697/M2697,0)</f>
        <v>0.60017364879531143</v>
      </c>
      <c r="Q2697" s="4">
        <f>YEAR(SalesDataTable[[#This Row],[Order Date]])</f>
        <v>2026</v>
      </c>
      <c r="R2697" s="2" t="str">
        <f>"Q"&amp;ROUNDUP(MONTH(SalesDataTable[[#This Row],[Order Date]])/3,0)</f>
        <v>Q4</v>
      </c>
      <c r="S2697" s="3">
        <f>MONTH(SalesDataTable[[#This Row],[Order Date]])</f>
        <v>12</v>
      </c>
      <c r="T2697" s="2" t="str">
        <f>TEXT(SalesDataTable[[#This Row],[Order Date]],"mmm")</f>
        <v>Dec</v>
      </c>
    </row>
    <row r="2698" spans="1:20" ht="15.75" x14ac:dyDescent="0.25">
      <c r="A2698" s="9" t="s">
        <v>38</v>
      </c>
      <c r="B2698" s="8">
        <v>46385</v>
      </c>
      <c r="C2698" s="7" t="s">
        <v>9</v>
      </c>
      <c r="D2698" s="7" t="s">
        <v>8</v>
      </c>
      <c r="E2698" s="7" t="s">
        <v>13</v>
      </c>
      <c r="F2698" s="7" t="s">
        <v>12</v>
      </c>
      <c r="G2698" s="7" t="s">
        <v>22</v>
      </c>
      <c r="H2698" s="7" t="s">
        <v>37</v>
      </c>
      <c r="I2698" s="3">
        <v>1</v>
      </c>
      <c r="J2698" s="5">
        <v>147.29</v>
      </c>
      <c r="K2698" s="6">
        <v>0.1</v>
      </c>
      <c r="L2698" s="5">
        <v>78.2</v>
      </c>
      <c r="M2698" s="5">
        <f>I2698*J2698*(1-K2698)</f>
        <v>132.56100000000001</v>
      </c>
      <c r="N2698" s="5">
        <f>I2698*L2698</f>
        <v>78.2</v>
      </c>
      <c r="O2698" s="5">
        <f>M2698-N2698</f>
        <v>54.361000000000004</v>
      </c>
      <c r="P2698" s="2">
        <f>IFERROR(O2698/M2698,0)</f>
        <v>0.4100829052285363</v>
      </c>
      <c r="Q2698" s="4">
        <f>YEAR(SalesDataTable[[#This Row],[Order Date]])</f>
        <v>2026</v>
      </c>
      <c r="R2698" s="2" t="str">
        <f>"Q"&amp;ROUNDUP(MONTH(SalesDataTable[[#This Row],[Order Date]])/3,0)</f>
        <v>Q4</v>
      </c>
      <c r="S2698" s="3">
        <f>MONTH(SalesDataTable[[#This Row],[Order Date]])</f>
        <v>12</v>
      </c>
      <c r="T2698" s="2" t="str">
        <f>TEXT(SalesDataTable[[#This Row],[Order Date]],"mmm")</f>
        <v>Dec</v>
      </c>
    </row>
    <row r="2699" spans="1:20" ht="15.75" x14ac:dyDescent="0.25">
      <c r="A2699" s="9" t="s">
        <v>36</v>
      </c>
      <c r="B2699" s="8">
        <v>46386</v>
      </c>
      <c r="C2699" s="7" t="s">
        <v>15</v>
      </c>
      <c r="D2699" s="7" t="s">
        <v>19</v>
      </c>
      <c r="E2699" s="7" t="s">
        <v>3</v>
      </c>
      <c r="F2699" s="7" t="s">
        <v>2</v>
      </c>
      <c r="G2699" s="7" t="s">
        <v>1</v>
      </c>
      <c r="H2699" s="7" t="s">
        <v>17</v>
      </c>
      <c r="I2699" s="3">
        <v>1</v>
      </c>
      <c r="J2699" s="5">
        <v>40.82</v>
      </c>
      <c r="K2699" s="6">
        <v>0.1</v>
      </c>
      <c r="L2699" s="5">
        <v>17.2</v>
      </c>
      <c r="M2699" s="5">
        <f>I2699*J2699*(1-K2699)</f>
        <v>36.738</v>
      </c>
      <c r="N2699" s="5">
        <f>I2699*L2699</f>
        <v>17.2</v>
      </c>
      <c r="O2699" s="5">
        <f>M2699-N2699</f>
        <v>19.538</v>
      </c>
      <c r="P2699" s="2">
        <f>IFERROR(O2699/M2699,0)</f>
        <v>0.53181991398551909</v>
      </c>
      <c r="Q2699" s="4">
        <f>YEAR(SalesDataTable[[#This Row],[Order Date]])</f>
        <v>2026</v>
      </c>
      <c r="R2699" s="2" t="str">
        <f>"Q"&amp;ROUNDUP(MONTH(SalesDataTable[[#This Row],[Order Date]])/3,0)</f>
        <v>Q4</v>
      </c>
      <c r="S2699" s="3">
        <f>MONTH(SalesDataTable[[#This Row],[Order Date]])</f>
        <v>12</v>
      </c>
      <c r="T2699" s="2" t="str">
        <f>TEXT(SalesDataTable[[#This Row],[Order Date]],"mmm")</f>
        <v>Dec</v>
      </c>
    </row>
    <row r="2700" spans="1:20" ht="15.75" x14ac:dyDescent="0.25">
      <c r="A2700" s="9" t="s">
        <v>35</v>
      </c>
      <c r="B2700" s="8">
        <v>46386</v>
      </c>
      <c r="C2700" s="7" t="s">
        <v>15</v>
      </c>
      <c r="D2700" s="7" t="s">
        <v>14</v>
      </c>
      <c r="E2700" s="7" t="s">
        <v>3</v>
      </c>
      <c r="F2700" s="7" t="s">
        <v>2</v>
      </c>
      <c r="G2700" s="7" t="s">
        <v>34</v>
      </c>
      <c r="H2700" s="7" t="s">
        <v>33</v>
      </c>
      <c r="I2700" s="3">
        <v>3</v>
      </c>
      <c r="J2700" s="5">
        <v>50.72</v>
      </c>
      <c r="K2700" s="6">
        <v>0</v>
      </c>
      <c r="L2700" s="5">
        <v>22.3</v>
      </c>
      <c r="M2700" s="5">
        <f>I2700*J2700*(1-K2700)</f>
        <v>152.16</v>
      </c>
      <c r="N2700" s="5">
        <f>I2700*L2700</f>
        <v>66.900000000000006</v>
      </c>
      <c r="O2700" s="5">
        <f>M2700-N2700</f>
        <v>85.259999999999991</v>
      </c>
      <c r="P2700" s="2">
        <f>IFERROR(O2700/M2700,0)</f>
        <v>0.56033123028391163</v>
      </c>
      <c r="Q2700" s="4">
        <f>YEAR(SalesDataTable[[#This Row],[Order Date]])</f>
        <v>2026</v>
      </c>
      <c r="R2700" s="2" t="str">
        <f>"Q"&amp;ROUNDUP(MONTH(SalesDataTable[[#This Row],[Order Date]])/3,0)</f>
        <v>Q4</v>
      </c>
      <c r="S2700" s="3">
        <f>MONTH(SalesDataTable[[#This Row],[Order Date]])</f>
        <v>12</v>
      </c>
      <c r="T2700" s="2" t="str">
        <f>TEXT(SalesDataTable[[#This Row],[Order Date]],"mmm")</f>
        <v>Dec</v>
      </c>
    </row>
    <row r="2701" spans="1:20" ht="15.75" x14ac:dyDescent="0.25">
      <c r="A2701" s="9" t="s">
        <v>32</v>
      </c>
      <c r="B2701" s="8">
        <v>46386</v>
      </c>
      <c r="C2701" s="7" t="s">
        <v>9</v>
      </c>
      <c r="D2701" s="7" t="s">
        <v>8</v>
      </c>
      <c r="E2701" s="7" t="s">
        <v>18</v>
      </c>
      <c r="F2701" s="7" t="s">
        <v>12</v>
      </c>
      <c r="G2701" s="7" t="s">
        <v>26</v>
      </c>
      <c r="H2701" s="7" t="s">
        <v>25</v>
      </c>
      <c r="I2701" s="3">
        <v>3</v>
      </c>
      <c r="J2701" s="5">
        <v>194.7</v>
      </c>
      <c r="K2701" s="6">
        <v>0.1</v>
      </c>
      <c r="L2701" s="5">
        <v>102.62</v>
      </c>
      <c r="M2701" s="5">
        <f>I2701*J2701*(1-K2701)</f>
        <v>525.68999999999994</v>
      </c>
      <c r="N2701" s="5">
        <f>I2701*L2701</f>
        <v>307.86</v>
      </c>
      <c r="O2701" s="5">
        <f>M2701-N2701</f>
        <v>217.82999999999993</v>
      </c>
      <c r="P2701" s="2">
        <f>IFERROR(O2701/M2701,0)</f>
        <v>0.41436968555612613</v>
      </c>
      <c r="Q2701" s="4">
        <f>YEAR(SalesDataTable[[#This Row],[Order Date]])</f>
        <v>2026</v>
      </c>
      <c r="R2701" s="2" t="str">
        <f>"Q"&amp;ROUNDUP(MONTH(SalesDataTable[[#This Row],[Order Date]])/3,0)</f>
        <v>Q4</v>
      </c>
      <c r="S2701" s="3">
        <f>MONTH(SalesDataTable[[#This Row],[Order Date]])</f>
        <v>12</v>
      </c>
      <c r="T2701" s="2" t="str">
        <f>TEXT(SalesDataTable[[#This Row],[Order Date]],"mmm")</f>
        <v>Dec</v>
      </c>
    </row>
    <row r="2702" spans="1:20" ht="15.75" x14ac:dyDescent="0.25">
      <c r="A2702" s="9" t="s">
        <v>31</v>
      </c>
      <c r="B2702" s="8">
        <v>46386</v>
      </c>
      <c r="C2702" s="7" t="s">
        <v>9</v>
      </c>
      <c r="D2702" s="7" t="s">
        <v>30</v>
      </c>
      <c r="E2702" s="7" t="s">
        <v>13</v>
      </c>
      <c r="F2702" s="7" t="s">
        <v>2</v>
      </c>
      <c r="G2702" s="7" t="s">
        <v>29</v>
      </c>
      <c r="H2702" s="7" t="s">
        <v>28</v>
      </c>
      <c r="I2702" s="3">
        <v>1</v>
      </c>
      <c r="J2702" s="5">
        <v>36.64</v>
      </c>
      <c r="K2702" s="6">
        <v>0.05</v>
      </c>
      <c r="L2702" s="5">
        <v>13.59</v>
      </c>
      <c r="M2702" s="5">
        <f>I2702*J2702*(1-K2702)</f>
        <v>34.808</v>
      </c>
      <c r="N2702" s="5">
        <f>I2702*L2702</f>
        <v>13.59</v>
      </c>
      <c r="O2702" s="5">
        <f>M2702-N2702</f>
        <v>21.218</v>
      </c>
      <c r="P2702" s="2">
        <f>IFERROR(O2702/M2702,0)</f>
        <v>0.60957251206619167</v>
      </c>
      <c r="Q2702" s="4">
        <f>YEAR(SalesDataTable[[#This Row],[Order Date]])</f>
        <v>2026</v>
      </c>
      <c r="R2702" s="2" t="str">
        <f>"Q"&amp;ROUNDUP(MONTH(SalesDataTable[[#This Row],[Order Date]])/3,0)</f>
        <v>Q4</v>
      </c>
      <c r="S2702" s="3">
        <f>MONTH(SalesDataTable[[#This Row],[Order Date]])</f>
        <v>12</v>
      </c>
      <c r="T2702" s="2" t="str">
        <f>TEXT(SalesDataTable[[#This Row],[Order Date]],"mmm")</f>
        <v>Dec</v>
      </c>
    </row>
    <row r="2703" spans="1:20" ht="15.75" x14ac:dyDescent="0.25">
      <c r="A2703" s="9" t="s">
        <v>27</v>
      </c>
      <c r="B2703" s="8">
        <v>46386</v>
      </c>
      <c r="C2703" s="7" t="s">
        <v>5</v>
      </c>
      <c r="D2703" s="7" t="s">
        <v>4</v>
      </c>
      <c r="E2703" s="7" t="s">
        <v>18</v>
      </c>
      <c r="F2703" s="7" t="s">
        <v>23</v>
      </c>
      <c r="G2703" s="7" t="s">
        <v>26</v>
      </c>
      <c r="H2703" s="7" t="s">
        <v>25</v>
      </c>
      <c r="I2703" s="3">
        <v>6</v>
      </c>
      <c r="J2703" s="5">
        <v>192.9</v>
      </c>
      <c r="K2703" s="6">
        <v>0.2</v>
      </c>
      <c r="L2703" s="5">
        <v>106.89</v>
      </c>
      <c r="M2703" s="5">
        <f>I2703*J2703*(1-K2703)</f>
        <v>925.92000000000007</v>
      </c>
      <c r="N2703" s="5">
        <f>I2703*L2703</f>
        <v>641.34</v>
      </c>
      <c r="O2703" s="5">
        <f>M2703-N2703</f>
        <v>284.58000000000004</v>
      </c>
      <c r="P2703" s="2">
        <f>IFERROR(O2703/M2703,0)</f>
        <v>0.30734836702954899</v>
      </c>
      <c r="Q2703" s="4">
        <f>YEAR(SalesDataTable[[#This Row],[Order Date]])</f>
        <v>2026</v>
      </c>
      <c r="R2703" s="2" t="str">
        <f>"Q"&amp;ROUNDUP(MONTH(SalesDataTable[[#This Row],[Order Date]])/3,0)</f>
        <v>Q4</v>
      </c>
      <c r="S2703" s="3">
        <f>MONTH(SalesDataTable[[#This Row],[Order Date]])</f>
        <v>12</v>
      </c>
      <c r="T2703" s="2" t="str">
        <f>TEXT(SalesDataTable[[#This Row],[Order Date]],"mmm")</f>
        <v>Dec</v>
      </c>
    </row>
    <row r="2704" spans="1:20" ht="15.75" x14ac:dyDescent="0.25">
      <c r="A2704" s="9" t="s">
        <v>24</v>
      </c>
      <c r="B2704" s="8">
        <v>46386</v>
      </c>
      <c r="C2704" s="7" t="s">
        <v>15</v>
      </c>
      <c r="D2704" s="7" t="s">
        <v>14</v>
      </c>
      <c r="E2704" s="7" t="s">
        <v>18</v>
      </c>
      <c r="F2704" s="7" t="s">
        <v>23</v>
      </c>
      <c r="G2704" s="7" t="s">
        <v>22</v>
      </c>
      <c r="H2704" s="7" t="s">
        <v>21</v>
      </c>
      <c r="I2704" s="3">
        <v>2</v>
      </c>
      <c r="J2704" s="5">
        <v>71.56</v>
      </c>
      <c r="K2704" s="6">
        <v>0.1</v>
      </c>
      <c r="L2704" s="5">
        <v>32.99</v>
      </c>
      <c r="M2704" s="5">
        <f>I2704*J2704*(1-K2704)</f>
        <v>128.80800000000002</v>
      </c>
      <c r="N2704" s="5">
        <f>I2704*L2704</f>
        <v>65.98</v>
      </c>
      <c r="O2704" s="5">
        <f>M2704-N2704</f>
        <v>62.828000000000017</v>
      </c>
      <c r="P2704" s="2">
        <f>IFERROR(O2704/M2704,0)</f>
        <v>0.4877647351096206</v>
      </c>
      <c r="Q2704" s="4">
        <f>YEAR(SalesDataTable[[#This Row],[Order Date]])</f>
        <v>2026</v>
      </c>
      <c r="R2704" s="2" t="str">
        <f>"Q"&amp;ROUNDUP(MONTH(SalesDataTable[[#This Row],[Order Date]])/3,0)</f>
        <v>Q4</v>
      </c>
      <c r="S2704" s="3">
        <f>MONTH(SalesDataTable[[#This Row],[Order Date]])</f>
        <v>12</v>
      </c>
      <c r="T2704" s="2" t="str">
        <f>TEXT(SalesDataTable[[#This Row],[Order Date]],"mmm")</f>
        <v>Dec</v>
      </c>
    </row>
    <row r="2705" spans="1:20" ht="15.75" x14ac:dyDescent="0.25">
      <c r="A2705" s="9" t="s">
        <v>20</v>
      </c>
      <c r="B2705" s="8">
        <v>46386</v>
      </c>
      <c r="C2705" s="7" t="s">
        <v>15</v>
      </c>
      <c r="D2705" s="7" t="s">
        <v>19</v>
      </c>
      <c r="E2705" s="7" t="s">
        <v>18</v>
      </c>
      <c r="F2705" s="7" t="s">
        <v>2</v>
      </c>
      <c r="G2705" s="7" t="s">
        <v>1</v>
      </c>
      <c r="H2705" s="7" t="s">
        <v>17</v>
      </c>
      <c r="I2705" s="3">
        <v>1</v>
      </c>
      <c r="J2705" s="5">
        <v>40.270000000000003</v>
      </c>
      <c r="K2705" s="6">
        <v>0.1</v>
      </c>
      <c r="L2705" s="5">
        <v>16.63</v>
      </c>
      <c r="M2705" s="5">
        <f>I2705*J2705*(1-K2705)</f>
        <v>36.243000000000002</v>
      </c>
      <c r="N2705" s="5">
        <f>I2705*L2705</f>
        <v>16.63</v>
      </c>
      <c r="O2705" s="5">
        <f>M2705-N2705</f>
        <v>19.613000000000003</v>
      </c>
      <c r="P2705" s="2">
        <f>IFERROR(O2705/M2705,0)</f>
        <v>0.54115277432883602</v>
      </c>
      <c r="Q2705" s="4">
        <f>YEAR(SalesDataTable[[#This Row],[Order Date]])</f>
        <v>2026</v>
      </c>
      <c r="R2705" s="2" t="str">
        <f>"Q"&amp;ROUNDUP(MONTH(SalesDataTable[[#This Row],[Order Date]])/3,0)</f>
        <v>Q4</v>
      </c>
      <c r="S2705" s="3">
        <f>MONTH(SalesDataTable[[#This Row],[Order Date]])</f>
        <v>12</v>
      </c>
      <c r="T2705" s="2" t="str">
        <f>TEXT(SalesDataTable[[#This Row],[Order Date]],"mmm")</f>
        <v>Dec</v>
      </c>
    </row>
    <row r="2706" spans="1:20" ht="15.75" x14ac:dyDescent="0.25">
      <c r="A2706" s="9" t="s">
        <v>16</v>
      </c>
      <c r="B2706" s="8">
        <v>46386</v>
      </c>
      <c r="C2706" s="7" t="s">
        <v>15</v>
      </c>
      <c r="D2706" s="7" t="s">
        <v>14</v>
      </c>
      <c r="E2706" s="7" t="s">
        <v>13</v>
      </c>
      <c r="F2706" s="7" t="s">
        <v>12</v>
      </c>
      <c r="G2706" s="7" t="s">
        <v>1</v>
      </c>
      <c r="H2706" s="7" t="s">
        <v>11</v>
      </c>
      <c r="I2706" s="3">
        <v>6</v>
      </c>
      <c r="J2706" s="5">
        <v>81.180000000000007</v>
      </c>
      <c r="K2706" s="6">
        <v>0.05</v>
      </c>
      <c r="L2706" s="5">
        <v>43.3</v>
      </c>
      <c r="M2706" s="5">
        <f>I2706*J2706*(1-K2706)</f>
        <v>462.726</v>
      </c>
      <c r="N2706" s="5">
        <f>I2706*L2706</f>
        <v>259.79999999999995</v>
      </c>
      <c r="O2706" s="5">
        <f>M2706-N2706</f>
        <v>202.92600000000004</v>
      </c>
      <c r="P2706" s="2">
        <f>IFERROR(O2706/M2706,0)</f>
        <v>0.43854462468069666</v>
      </c>
      <c r="Q2706" s="4">
        <f>YEAR(SalesDataTable[[#This Row],[Order Date]])</f>
        <v>2026</v>
      </c>
      <c r="R2706" s="2" t="str">
        <f>"Q"&amp;ROUNDUP(MONTH(SalesDataTable[[#This Row],[Order Date]])/3,0)</f>
        <v>Q4</v>
      </c>
      <c r="S2706" s="3">
        <f>MONTH(SalesDataTable[[#This Row],[Order Date]])</f>
        <v>12</v>
      </c>
      <c r="T2706" s="2" t="str">
        <f>TEXT(SalesDataTable[[#This Row],[Order Date]],"mmm")</f>
        <v>Dec</v>
      </c>
    </row>
    <row r="2707" spans="1:20" ht="15.75" x14ac:dyDescent="0.25">
      <c r="A2707" s="9" t="s">
        <v>10</v>
      </c>
      <c r="B2707" s="8">
        <v>46386</v>
      </c>
      <c r="C2707" s="7" t="s">
        <v>9</v>
      </c>
      <c r="D2707" s="7" t="s">
        <v>8</v>
      </c>
      <c r="E2707" s="7" t="s">
        <v>3</v>
      </c>
      <c r="F2707" s="7" t="s">
        <v>2</v>
      </c>
      <c r="G2707" s="7" t="s">
        <v>1</v>
      </c>
      <c r="H2707" s="7" t="s">
        <v>7</v>
      </c>
      <c r="I2707" s="3">
        <v>2</v>
      </c>
      <c r="J2707" s="5">
        <v>101.73</v>
      </c>
      <c r="K2707" s="6">
        <v>0.1</v>
      </c>
      <c r="L2707" s="5">
        <v>49.3</v>
      </c>
      <c r="M2707" s="5">
        <f>I2707*J2707*(1-K2707)</f>
        <v>183.114</v>
      </c>
      <c r="N2707" s="5">
        <f>I2707*L2707</f>
        <v>98.6</v>
      </c>
      <c r="O2707" s="5">
        <f>M2707-N2707</f>
        <v>84.51400000000001</v>
      </c>
      <c r="P2707" s="2">
        <f>IFERROR(O2707/M2707,0)</f>
        <v>0.46153762137247839</v>
      </c>
      <c r="Q2707" s="4">
        <f>YEAR(SalesDataTable[[#This Row],[Order Date]])</f>
        <v>2026</v>
      </c>
      <c r="R2707" s="2" t="str">
        <f>"Q"&amp;ROUNDUP(MONTH(SalesDataTable[[#This Row],[Order Date]])/3,0)</f>
        <v>Q4</v>
      </c>
      <c r="S2707" s="3">
        <f>MONTH(SalesDataTable[[#This Row],[Order Date]])</f>
        <v>12</v>
      </c>
      <c r="T2707" s="2" t="str">
        <f>TEXT(SalesDataTable[[#This Row],[Order Date]],"mmm")</f>
        <v>Dec</v>
      </c>
    </row>
    <row r="2708" spans="1:20" ht="15.75" x14ac:dyDescent="0.25">
      <c r="A2708" s="9" t="s">
        <v>6</v>
      </c>
      <c r="B2708" s="8">
        <v>46386</v>
      </c>
      <c r="C2708" s="7" t="s">
        <v>5</v>
      </c>
      <c r="D2708" s="7" t="s">
        <v>4</v>
      </c>
      <c r="E2708" s="7" t="s">
        <v>3</v>
      </c>
      <c r="F2708" s="7" t="s">
        <v>2</v>
      </c>
      <c r="G2708" s="7" t="s">
        <v>1</v>
      </c>
      <c r="H2708" s="7" t="s">
        <v>0</v>
      </c>
      <c r="I2708" s="3">
        <v>5</v>
      </c>
      <c r="J2708" s="5">
        <v>51.78</v>
      </c>
      <c r="K2708" s="6">
        <v>0.15</v>
      </c>
      <c r="L2708" s="5">
        <v>22.37</v>
      </c>
      <c r="M2708" s="5">
        <f>I2708*J2708*(1-K2708)</f>
        <v>220.06499999999997</v>
      </c>
      <c r="N2708" s="5">
        <f>I2708*L2708</f>
        <v>111.85000000000001</v>
      </c>
      <c r="O2708" s="5">
        <f>M2708-N2708</f>
        <v>108.21499999999996</v>
      </c>
      <c r="P2708" s="2">
        <f>IFERROR(O2708/M2708,0)</f>
        <v>0.49174107650012483</v>
      </c>
      <c r="Q2708" s="4">
        <f>YEAR(SalesDataTable[[#This Row],[Order Date]])</f>
        <v>2026</v>
      </c>
      <c r="R2708" s="2" t="str">
        <f>"Q"&amp;ROUNDUP(MONTH(SalesDataTable[[#This Row],[Order Date]])/3,0)</f>
        <v>Q4</v>
      </c>
      <c r="S2708" s="3">
        <f>MONTH(SalesDataTable[[#This Row],[Order Date]])</f>
        <v>12</v>
      </c>
      <c r="T2708" s="2"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DF95-CE3D-431B-BF3E-FF38840CDE85}">
  <dimension ref="B2:R53"/>
  <sheetViews>
    <sheetView workbookViewId="0">
      <selection activeCell="B32" sqref="B32"/>
    </sheetView>
  </sheetViews>
  <sheetFormatPr defaultRowHeight="15" x14ac:dyDescent="0.25"/>
  <cols>
    <col min="2" max="2" width="15.85546875" bestFit="1" customWidth="1"/>
    <col min="3" max="3" width="13.28515625" bestFit="1" customWidth="1"/>
    <col min="4" max="4" width="13.42578125" bestFit="1" customWidth="1"/>
    <col min="5" max="5" width="9.42578125" bestFit="1" customWidth="1"/>
    <col min="6" max="6" width="12.140625" bestFit="1" customWidth="1"/>
    <col min="7" max="7" width="18.7109375" customWidth="1"/>
    <col min="8" max="8" width="13.42578125" bestFit="1" customWidth="1"/>
    <col min="9" max="9" width="15.85546875" bestFit="1" customWidth="1"/>
    <col min="15" max="15" width="15.85546875" bestFit="1" customWidth="1"/>
    <col min="16" max="16" width="17" bestFit="1" customWidth="1"/>
    <col min="17" max="17" width="18.7109375" bestFit="1" customWidth="1"/>
    <col min="18" max="18" width="13.28515625" bestFit="1" customWidth="1"/>
  </cols>
  <sheetData>
    <row r="2" spans="2:18" x14ac:dyDescent="0.25">
      <c r="B2" t="s">
        <v>2780</v>
      </c>
      <c r="D2" s="15" t="s">
        <v>2783</v>
      </c>
      <c r="E2" s="18" t="s">
        <v>2797</v>
      </c>
      <c r="F2" s="18" t="s">
        <v>2798</v>
      </c>
      <c r="H2" s="15" t="s">
        <v>2783</v>
      </c>
      <c r="I2" t="s">
        <v>2780</v>
      </c>
      <c r="O2" t="s">
        <v>2780</v>
      </c>
      <c r="P2" t="s">
        <v>2782</v>
      </c>
      <c r="Q2" t="s">
        <v>2781</v>
      </c>
      <c r="R2" t="s">
        <v>2799</v>
      </c>
    </row>
    <row r="3" spans="2:18" x14ac:dyDescent="0.25">
      <c r="B3" s="13">
        <v>645223.1794999995</v>
      </c>
      <c r="D3" s="17" t="s">
        <v>2784</v>
      </c>
      <c r="E3" s="18">
        <v>39091.819499999998</v>
      </c>
      <c r="F3" s="18">
        <v>17596.939500000004</v>
      </c>
      <c r="H3" s="17" t="s">
        <v>26</v>
      </c>
      <c r="I3" s="19">
        <v>198505.1335</v>
      </c>
      <c r="O3" s="13">
        <v>177660.55899999989</v>
      </c>
      <c r="P3" s="14">
        <v>1856</v>
      </c>
      <c r="Q3" s="13">
        <v>83162.909000000043</v>
      </c>
      <c r="R3" s="13">
        <v>94497.650000000038</v>
      </c>
    </row>
    <row r="4" spans="2:18" x14ac:dyDescent="0.25">
      <c r="D4" s="17" t="s">
        <v>2785</v>
      </c>
      <c r="E4" s="18">
        <v>35647.71699999999</v>
      </c>
      <c r="F4" s="18">
        <v>16561.507000000001</v>
      </c>
      <c r="H4" s="17" t="s">
        <v>22</v>
      </c>
      <c r="I4" s="19">
        <v>179959.14399999997</v>
      </c>
    </row>
    <row r="5" spans="2:18" x14ac:dyDescent="0.25">
      <c r="B5" t="s">
        <v>2782</v>
      </c>
      <c r="D5" s="17" t="s">
        <v>2786</v>
      </c>
      <c r="E5" s="18">
        <v>44696.898499999996</v>
      </c>
      <c r="F5" s="18">
        <v>21465.038499999991</v>
      </c>
      <c r="H5" s="17" t="s">
        <v>29</v>
      </c>
      <c r="I5" s="19">
        <v>123724.48550000004</v>
      </c>
    </row>
    <row r="6" spans="2:18" x14ac:dyDescent="0.25">
      <c r="B6" s="14">
        <v>6698</v>
      </c>
      <c r="D6" s="17" t="s">
        <v>2787</v>
      </c>
      <c r="E6" s="18">
        <v>54688.639000000017</v>
      </c>
      <c r="F6" s="18">
        <v>25283.649000000012</v>
      </c>
      <c r="H6" s="17" t="s">
        <v>1</v>
      </c>
      <c r="I6" s="19">
        <v>87481.988500000065</v>
      </c>
    </row>
    <row r="7" spans="2:18" x14ac:dyDescent="0.25">
      <c r="D7" s="17" t="s">
        <v>2788</v>
      </c>
      <c r="E7" s="18">
        <v>58235.185000000005</v>
      </c>
      <c r="F7" s="18">
        <v>27301.534999999993</v>
      </c>
      <c r="H7" s="17" t="s">
        <v>34</v>
      </c>
      <c r="I7" s="19">
        <v>55552.427999999942</v>
      </c>
    </row>
    <row r="8" spans="2:18" x14ac:dyDescent="0.25">
      <c r="B8" t="s">
        <v>2781</v>
      </c>
      <c r="D8" s="17" t="s">
        <v>2789</v>
      </c>
      <c r="E8" s="18">
        <v>69504.337000000014</v>
      </c>
      <c r="F8" s="18">
        <v>31109.926999999985</v>
      </c>
      <c r="H8" s="17" t="s">
        <v>2796</v>
      </c>
      <c r="I8" s="13">
        <v>645223.17950000009</v>
      </c>
    </row>
    <row r="9" spans="2:18" x14ac:dyDescent="0.25">
      <c r="B9" s="13">
        <v>296384.2495000005</v>
      </c>
      <c r="D9" s="17" t="s">
        <v>2790</v>
      </c>
      <c r="E9" s="18">
        <v>66442.23599999999</v>
      </c>
      <c r="F9" s="18">
        <v>31035.085999999967</v>
      </c>
    </row>
    <row r="10" spans="2:18" x14ac:dyDescent="0.25">
      <c r="D10" s="17" t="s">
        <v>2791</v>
      </c>
      <c r="E10" s="18">
        <v>57609.044499999975</v>
      </c>
      <c r="F10" s="18">
        <v>27126.764499999972</v>
      </c>
      <c r="H10" s="15" t="s">
        <v>2783</v>
      </c>
      <c r="I10" t="s">
        <v>2782</v>
      </c>
    </row>
    <row r="11" spans="2:18" x14ac:dyDescent="0.25">
      <c r="B11" t="s">
        <v>2799</v>
      </c>
      <c r="D11" s="17" t="s">
        <v>2792</v>
      </c>
      <c r="E11" s="18">
        <v>53609.278500000037</v>
      </c>
      <c r="F11" s="18">
        <v>25001.058499999999</v>
      </c>
      <c r="H11" s="17" t="s">
        <v>37</v>
      </c>
      <c r="I11" s="14">
        <v>449</v>
      </c>
    </row>
    <row r="12" spans="2:18" x14ac:dyDescent="0.25">
      <c r="B12" s="13">
        <v>348838.93000000058</v>
      </c>
      <c r="D12" s="17" t="s">
        <v>2793</v>
      </c>
      <c r="E12" s="18">
        <v>49147.535000000003</v>
      </c>
      <c r="F12" s="18">
        <v>22793.035</v>
      </c>
      <c r="H12" s="17" t="s">
        <v>92</v>
      </c>
      <c r="I12" s="14">
        <v>447</v>
      </c>
    </row>
    <row r="13" spans="2:18" x14ac:dyDescent="0.25">
      <c r="D13" s="17" t="s">
        <v>2794</v>
      </c>
      <c r="E13" s="18">
        <v>65523.639499999968</v>
      </c>
      <c r="F13" s="18">
        <v>28666.869500000012</v>
      </c>
      <c r="H13" s="17" t="s">
        <v>50</v>
      </c>
      <c r="I13" s="14">
        <v>433</v>
      </c>
    </row>
    <row r="14" spans="2:18" x14ac:dyDescent="0.25">
      <c r="D14" s="17" t="s">
        <v>2795</v>
      </c>
      <c r="E14" s="18">
        <v>51026.850000000006</v>
      </c>
      <c r="F14" s="18">
        <v>22442.840000000007</v>
      </c>
      <c r="H14" s="17" t="s">
        <v>44</v>
      </c>
      <c r="I14" s="14">
        <v>396</v>
      </c>
    </row>
    <row r="15" spans="2:18" x14ac:dyDescent="0.25">
      <c r="D15" s="17" t="s">
        <v>2796</v>
      </c>
      <c r="E15" s="18">
        <v>645223.17949999985</v>
      </c>
      <c r="F15" s="18">
        <v>296384.24949999998</v>
      </c>
      <c r="H15" s="17" t="s">
        <v>0</v>
      </c>
      <c r="I15" s="14">
        <v>392</v>
      </c>
    </row>
    <row r="16" spans="2:18" x14ac:dyDescent="0.25">
      <c r="H16" s="17" t="s">
        <v>2796</v>
      </c>
      <c r="I16" s="14">
        <v>2117</v>
      </c>
    </row>
    <row r="17" spans="2:5" x14ac:dyDescent="0.25">
      <c r="D17" s="15" t="s">
        <v>2783</v>
      </c>
      <c r="E17" t="s">
        <v>2780</v>
      </c>
    </row>
    <row r="18" spans="2:5" x14ac:dyDescent="0.25">
      <c r="D18" s="17" t="s">
        <v>61</v>
      </c>
      <c r="E18" s="18">
        <v>74427.368000000002</v>
      </c>
    </row>
    <row r="19" spans="2:5" x14ac:dyDescent="0.25">
      <c r="D19" s="17" t="s">
        <v>8</v>
      </c>
      <c r="E19" s="18">
        <v>70034.105500000005</v>
      </c>
    </row>
    <row r="20" spans="2:5" x14ac:dyDescent="0.25">
      <c r="D20" s="17" t="s">
        <v>19</v>
      </c>
      <c r="E20" s="18">
        <v>55102.048500000012</v>
      </c>
    </row>
    <row r="21" spans="2:5" x14ac:dyDescent="0.25">
      <c r="B21" s="19">
        <f>GETPIVOTDATA("Sum of Revenue",$O$2)</f>
        <v>177660.55899999989</v>
      </c>
      <c r="D21" s="17" t="s">
        <v>41</v>
      </c>
      <c r="E21" s="18">
        <v>50319.473499999986</v>
      </c>
    </row>
    <row r="22" spans="2:5" x14ac:dyDescent="0.25">
      <c r="D22" s="17" t="s">
        <v>95</v>
      </c>
      <c r="E22" s="18">
        <v>46624.590999999986</v>
      </c>
    </row>
    <row r="23" spans="2:5" x14ac:dyDescent="0.25">
      <c r="B23" s="14">
        <f>GETPIVOTDATA("Sum of Units Sold",$O$2)</f>
        <v>1856</v>
      </c>
      <c r="D23" s="17" t="s">
        <v>14</v>
      </c>
      <c r="E23" s="18">
        <v>42192.776500000007</v>
      </c>
    </row>
    <row r="24" spans="2:5" x14ac:dyDescent="0.25">
      <c r="D24" s="17" t="s">
        <v>47</v>
      </c>
      <c r="E24" s="18">
        <v>40290.002</v>
      </c>
    </row>
    <row r="25" spans="2:5" x14ac:dyDescent="0.25">
      <c r="B25" s="19">
        <f>GETPIVOTDATA("Sum of Gross Profit",$O$2)</f>
        <v>83162.909000000043</v>
      </c>
      <c r="D25" s="17" t="s">
        <v>66</v>
      </c>
      <c r="E25" s="18">
        <v>35977.811999999991</v>
      </c>
    </row>
    <row r="26" spans="2:5" x14ac:dyDescent="0.25">
      <c r="B26" s="19"/>
      <c r="D26" s="17" t="s">
        <v>30</v>
      </c>
      <c r="E26" s="18">
        <v>32754.26549999999</v>
      </c>
    </row>
    <row r="27" spans="2:5" x14ac:dyDescent="0.25">
      <c r="B27" s="19">
        <f>GETPIVOTDATA("Sum of COGS",$O$2)</f>
        <v>94497.650000000038</v>
      </c>
      <c r="D27" s="17" t="s">
        <v>69</v>
      </c>
      <c r="E27" s="18">
        <v>28462.138000000006</v>
      </c>
    </row>
    <row r="28" spans="2:5" x14ac:dyDescent="0.25">
      <c r="B28" s="19"/>
      <c r="D28" s="17" t="s">
        <v>119</v>
      </c>
      <c r="E28" s="18">
        <v>27591.421000000006</v>
      </c>
    </row>
    <row r="29" spans="2:5" x14ac:dyDescent="0.25">
      <c r="B29" s="19"/>
      <c r="D29" s="17" t="s">
        <v>76</v>
      </c>
      <c r="E29" s="18">
        <v>26376.673999999999</v>
      </c>
    </row>
    <row r="30" spans="2:5" x14ac:dyDescent="0.25">
      <c r="D30" s="17" t="s">
        <v>51</v>
      </c>
      <c r="E30" s="18">
        <v>26318.221999999987</v>
      </c>
    </row>
    <row r="31" spans="2:5" x14ac:dyDescent="0.25">
      <c r="B31" s="16"/>
      <c r="D31" s="17" t="s">
        <v>45</v>
      </c>
      <c r="E31" s="18">
        <v>24731.628500000003</v>
      </c>
    </row>
    <row r="32" spans="2:5" x14ac:dyDescent="0.25">
      <c r="D32" s="17" t="s">
        <v>4</v>
      </c>
      <c r="E32" s="18">
        <v>24075.482</v>
      </c>
    </row>
    <row r="33" spans="4:8" x14ac:dyDescent="0.25">
      <c r="D33" s="17" t="s">
        <v>79</v>
      </c>
      <c r="E33" s="18">
        <v>23348.653999999995</v>
      </c>
    </row>
    <row r="34" spans="4:8" x14ac:dyDescent="0.25">
      <c r="D34" s="17" t="s">
        <v>114</v>
      </c>
      <c r="E34" s="18">
        <v>16596.517499999994</v>
      </c>
    </row>
    <row r="35" spans="4:8" x14ac:dyDescent="0.25">
      <c r="D35" s="17" t="s">
        <v>2796</v>
      </c>
      <c r="E35" s="18">
        <v>645223.17949999997</v>
      </c>
    </row>
    <row r="37" spans="4:8" x14ac:dyDescent="0.25">
      <c r="G37" t="str">
        <f>D18</f>
        <v>United Kingdom</v>
      </c>
      <c r="H37" s="20">
        <f>E18</f>
        <v>74427.368000000002</v>
      </c>
    </row>
    <row r="38" spans="4:8" x14ac:dyDescent="0.25">
      <c r="G38" t="str">
        <f t="shared" ref="G38:H53" si="0">D19</f>
        <v>Germany</v>
      </c>
      <c r="H38" s="20">
        <f t="shared" ref="H38:H53" si="1">E19</f>
        <v>70034.105500000005</v>
      </c>
    </row>
    <row r="39" spans="4:8" x14ac:dyDescent="0.25">
      <c r="G39" t="str">
        <f t="shared" si="0"/>
        <v>France</v>
      </c>
      <c r="H39" s="20">
        <f t="shared" si="1"/>
        <v>55102.048500000012</v>
      </c>
    </row>
    <row r="40" spans="4:8" x14ac:dyDescent="0.25">
      <c r="G40" t="str">
        <f t="shared" si="0"/>
        <v>Italy</v>
      </c>
      <c r="H40" s="20">
        <f t="shared" si="1"/>
        <v>50319.473499999986</v>
      </c>
    </row>
    <row r="41" spans="4:8" x14ac:dyDescent="0.25">
      <c r="G41" t="str">
        <f t="shared" si="0"/>
        <v>Spain</v>
      </c>
      <c r="H41" s="20">
        <f t="shared" si="1"/>
        <v>46624.590999999986</v>
      </c>
    </row>
    <row r="42" spans="4:8" x14ac:dyDescent="0.25">
      <c r="G42" t="str">
        <f t="shared" si="0"/>
        <v>Netherlands</v>
      </c>
      <c r="H42" s="20">
        <f t="shared" si="1"/>
        <v>42192.776500000007</v>
      </c>
    </row>
    <row r="43" spans="4:8" x14ac:dyDescent="0.25">
      <c r="G43" t="str">
        <f t="shared" si="0"/>
        <v>Poland</v>
      </c>
      <c r="H43" s="20">
        <f t="shared" si="1"/>
        <v>40290.002</v>
      </c>
    </row>
    <row r="44" spans="4:8" x14ac:dyDescent="0.25">
      <c r="G44" t="str">
        <f t="shared" si="0"/>
        <v>Sweden</v>
      </c>
      <c r="H44" s="20">
        <f t="shared" si="1"/>
        <v>35977.811999999991</v>
      </c>
    </row>
    <row r="45" spans="4:8" x14ac:dyDescent="0.25">
      <c r="G45" t="str">
        <f t="shared" si="0"/>
        <v>Austria</v>
      </c>
      <c r="H45" s="20">
        <f t="shared" si="1"/>
        <v>32754.26549999999</v>
      </c>
    </row>
    <row r="46" spans="4:8" x14ac:dyDescent="0.25">
      <c r="G46" t="str">
        <f t="shared" si="0"/>
        <v>Denmark</v>
      </c>
      <c r="H46" s="20">
        <f t="shared" si="1"/>
        <v>28462.138000000006</v>
      </c>
    </row>
    <row r="47" spans="4:8" x14ac:dyDescent="0.25">
      <c r="G47" t="str">
        <f t="shared" si="0"/>
        <v>Portugal</v>
      </c>
      <c r="H47" s="20">
        <f t="shared" si="1"/>
        <v>27591.421000000006</v>
      </c>
    </row>
    <row r="48" spans="4:8" x14ac:dyDescent="0.25">
      <c r="G48" t="str">
        <f t="shared" si="0"/>
        <v>Norway</v>
      </c>
      <c r="H48" s="20">
        <f t="shared" si="1"/>
        <v>26376.673999999999</v>
      </c>
    </row>
    <row r="49" spans="7:8" x14ac:dyDescent="0.25">
      <c r="G49" t="str">
        <f t="shared" si="0"/>
        <v>Belgium</v>
      </c>
      <c r="H49" s="20">
        <f t="shared" si="1"/>
        <v>26318.221999999987</v>
      </c>
    </row>
    <row r="50" spans="7:8" x14ac:dyDescent="0.25">
      <c r="G50" t="str">
        <f t="shared" si="0"/>
        <v>Switzerland</v>
      </c>
      <c r="H50" s="20">
        <f t="shared" si="1"/>
        <v>24731.628500000003</v>
      </c>
    </row>
    <row r="51" spans="7:8" x14ac:dyDescent="0.25">
      <c r="G51" t="str">
        <f t="shared" si="0"/>
        <v>Finland</v>
      </c>
      <c r="H51" s="20">
        <f t="shared" si="1"/>
        <v>24075.482</v>
      </c>
    </row>
    <row r="52" spans="7:8" x14ac:dyDescent="0.25">
      <c r="G52" t="str">
        <f t="shared" si="0"/>
        <v>Czechia</v>
      </c>
      <c r="H52" s="20">
        <f t="shared" si="1"/>
        <v>23348.653999999995</v>
      </c>
    </row>
    <row r="53" spans="7:8" x14ac:dyDescent="0.25">
      <c r="G53" t="str">
        <f t="shared" si="0"/>
        <v>Ireland</v>
      </c>
      <c r="H53" s="20">
        <f t="shared" si="1"/>
        <v>16596.517499999994</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03C1D-4154-42BB-9880-900E2C4F73A4}">
  <dimension ref="A1:C1"/>
  <sheetViews>
    <sheetView tabSelected="1" zoomScaleNormal="100" workbookViewId="0">
      <selection activeCell="Q9" sqref="Q9"/>
    </sheetView>
  </sheetViews>
  <sheetFormatPr defaultRowHeight="15" x14ac:dyDescent="0.25"/>
  <cols>
    <col min="1" max="3" width="9.140625" style="12"/>
    <col min="4"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 Ismail</dc:creator>
  <cp:lastModifiedBy>Nuri Ismail</cp:lastModifiedBy>
  <dcterms:created xsi:type="dcterms:W3CDTF">2026-09-15T15:19:48Z</dcterms:created>
  <dcterms:modified xsi:type="dcterms:W3CDTF">2026-09-16T09:23:38Z</dcterms:modified>
</cp:coreProperties>
</file>