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ala\Downloads\"/>
    </mc:Choice>
  </mc:AlternateContent>
  <bookViews>
    <workbookView xWindow="0" yWindow="0" windowWidth="25605" windowHeight="16005"/>
  </bookViews>
  <sheets>
    <sheet name="Vařacha" sheetId="12" r:id="rId1"/>
  </sheets>
  <definedNames>
    <definedName name="FAI" localSheetId="0">Vařacha!$Z$3:$Z$10</definedName>
    <definedName name="FAI">#REF!</definedName>
    <definedName name="fakulty" localSheetId="0">Vařacha!$X$3:$X$9</definedName>
    <definedName name="fakulty">#REF!</definedName>
    <definedName name="FAME" localSheetId="0">Vařacha!$Y$3:$Y$11</definedName>
    <definedName name="FAME">#REF!</definedName>
    <definedName name="FHS" localSheetId="0">Vařacha!$AC$3:$AC$12</definedName>
    <definedName name="FHS">#REF!</definedName>
    <definedName name="FLKŘ" localSheetId="0">Vařacha!$AA$3:$AA$7</definedName>
    <definedName name="FLKŘ">#REF!</definedName>
    <definedName name="FMK" localSheetId="0">Vařacha!$AB$3:$AB$16</definedName>
    <definedName name="FMK">#REF!</definedName>
    <definedName name="FT" localSheetId="0">Vařacha!$AD$3:$AD$12</definedName>
    <definedName name="FT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2" i="12" l="1"/>
  <c r="T120" i="12"/>
  <c r="S118" i="12" s="1"/>
  <c r="I117" i="12"/>
  <c r="T116" i="12"/>
  <c r="I116" i="12"/>
  <c r="T115" i="12"/>
  <c r="I115" i="12"/>
  <c r="T114" i="12"/>
  <c r="I114" i="12"/>
  <c r="T113" i="12"/>
  <c r="I113" i="12"/>
  <c r="T112" i="12"/>
  <c r="I112" i="12"/>
  <c r="T111" i="12"/>
  <c r="I111" i="12"/>
  <c r="S108" i="12" s="1"/>
  <c r="T108" i="12" s="1"/>
  <c r="T110" i="12"/>
  <c r="I110" i="12"/>
  <c r="T107" i="12"/>
  <c r="S105" i="12"/>
  <c r="T105" i="12" s="1"/>
  <c r="I104" i="12"/>
  <c r="T103" i="12"/>
  <c r="I103" i="12"/>
  <c r="T102" i="12"/>
  <c r="I102" i="12"/>
  <c r="T101" i="12"/>
  <c r="I101" i="12"/>
  <c r="T100" i="12"/>
  <c r="I100" i="12"/>
  <c r="T99" i="12"/>
  <c r="I99" i="12"/>
  <c r="T98" i="12"/>
  <c r="I98" i="12"/>
  <c r="T97" i="12"/>
  <c r="I97" i="12"/>
  <c r="T96" i="12"/>
  <c r="I96" i="12"/>
  <c r="T95" i="12"/>
  <c r="I95" i="12"/>
  <c r="T94" i="12"/>
  <c r="I94" i="12"/>
  <c r="T93" i="12"/>
  <c r="I93" i="12"/>
  <c r="T92" i="12"/>
  <c r="I92" i="12"/>
  <c r="T91" i="12"/>
  <c r="I91" i="12"/>
  <c r="T90" i="12"/>
  <c r="I90" i="12"/>
  <c r="T89" i="12"/>
  <c r="I89" i="12"/>
  <c r="T86" i="12"/>
  <c r="T85" i="12"/>
  <c r="T82" i="12"/>
  <c r="I82" i="12"/>
  <c r="T81" i="12"/>
  <c r="I81" i="12"/>
  <c r="T80" i="12"/>
  <c r="I80" i="12"/>
  <c r="T79" i="12"/>
  <c r="I79" i="12"/>
  <c r="T78" i="12"/>
  <c r="I78" i="12"/>
  <c r="T77" i="12"/>
  <c r="I77" i="12"/>
  <c r="T76" i="12"/>
  <c r="I76" i="12"/>
  <c r="T75" i="12"/>
  <c r="I75" i="12"/>
  <c r="T74" i="12"/>
  <c r="I74" i="12"/>
  <c r="T71" i="12"/>
  <c r="M71" i="12"/>
  <c r="F71" i="12"/>
  <c r="T70" i="12"/>
  <c r="M70" i="12"/>
  <c r="F70" i="12"/>
  <c r="T69" i="12"/>
  <c r="M69" i="12"/>
  <c r="F69" i="12"/>
  <c r="T68" i="12"/>
  <c r="M68" i="12"/>
  <c r="F68" i="12"/>
  <c r="T67" i="12"/>
  <c r="M67" i="12"/>
  <c r="F67" i="12"/>
  <c r="T66" i="12"/>
  <c r="M66" i="12"/>
  <c r="F66" i="12"/>
  <c r="T65" i="12"/>
  <c r="M65" i="12"/>
  <c r="F65" i="12"/>
  <c r="T64" i="12"/>
  <c r="M64" i="12"/>
  <c r="F64" i="12"/>
  <c r="S60" i="12" s="1"/>
  <c r="T60" i="12" s="1"/>
  <c r="T63" i="12"/>
  <c r="M63" i="12"/>
  <c r="F63" i="12"/>
  <c r="I59" i="12"/>
  <c r="T58" i="12"/>
  <c r="I58" i="12"/>
  <c r="T57" i="12"/>
  <c r="I57" i="12"/>
  <c r="T56" i="12"/>
  <c r="I56" i="12"/>
  <c r="T55" i="12"/>
  <c r="I55" i="12"/>
  <c r="T54" i="12"/>
  <c r="I54" i="12"/>
  <c r="T53" i="12"/>
  <c r="I53" i="12"/>
  <c r="T52" i="12"/>
  <c r="I52" i="12"/>
  <c r="T51" i="12"/>
  <c r="I51" i="12"/>
  <c r="S48" i="12" s="1"/>
  <c r="T46" i="12"/>
  <c r="S44" i="12" s="1"/>
  <c r="T43" i="12"/>
  <c r="I43" i="12"/>
  <c r="T42" i="12"/>
  <c r="I42" i="12"/>
  <c r="T41" i="12"/>
  <c r="I41" i="12"/>
  <c r="T40" i="12"/>
  <c r="I40" i="12"/>
  <c r="T39" i="12"/>
  <c r="I39" i="12"/>
  <c r="T38" i="12"/>
  <c r="I38" i="12"/>
  <c r="T37" i="12"/>
  <c r="I37" i="12"/>
  <c r="T36" i="12"/>
  <c r="I36" i="12"/>
  <c r="I32" i="12"/>
  <c r="H32" i="12"/>
  <c r="G32" i="12"/>
  <c r="F32" i="12"/>
  <c r="I31" i="12"/>
  <c r="H31" i="12"/>
  <c r="G31" i="12"/>
  <c r="F31" i="12"/>
  <c r="I30" i="12"/>
  <c r="H30" i="12"/>
  <c r="G30" i="12"/>
  <c r="F30" i="12"/>
  <c r="I29" i="12"/>
  <c r="H29" i="12"/>
  <c r="G29" i="12"/>
  <c r="F29" i="12"/>
  <c r="I28" i="12"/>
  <c r="H28" i="12"/>
  <c r="G28" i="12"/>
  <c r="F28" i="12"/>
  <c r="I27" i="12"/>
  <c r="H27" i="12"/>
  <c r="G27" i="12"/>
  <c r="F27" i="12"/>
  <c r="I26" i="12"/>
  <c r="H26" i="12"/>
  <c r="G26" i="12"/>
  <c r="F26" i="12"/>
  <c r="I25" i="12"/>
  <c r="H25" i="12"/>
  <c r="G25" i="12"/>
  <c r="F25" i="12"/>
  <c r="AH22" i="12"/>
  <c r="AG22" i="12"/>
  <c r="AF22" i="12"/>
  <c r="AE22" i="12"/>
  <c r="AH21" i="12"/>
  <c r="AG21" i="12"/>
  <c r="AF21" i="12"/>
  <c r="AE21" i="12"/>
  <c r="AH20" i="12"/>
  <c r="AG20" i="12"/>
  <c r="AF20" i="12"/>
  <c r="AE20" i="12"/>
  <c r="P20" i="12"/>
  <c r="O20" i="12"/>
  <c r="N20" i="12"/>
  <c r="M20" i="12"/>
  <c r="AH19" i="12"/>
  <c r="AG19" i="12"/>
  <c r="AF19" i="12"/>
  <c r="AE19" i="12"/>
  <c r="P19" i="12"/>
  <c r="O19" i="12"/>
  <c r="N19" i="12"/>
  <c r="M19" i="12"/>
  <c r="AH18" i="12"/>
  <c r="AG18" i="12"/>
  <c r="AF18" i="12"/>
  <c r="AE18" i="12"/>
  <c r="P18" i="12"/>
  <c r="O18" i="12"/>
  <c r="N18" i="12"/>
  <c r="M18" i="12"/>
  <c r="AH17" i="12"/>
  <c r="AG17" i="12"/>
  <c r="AF17" i="12"/>
  <c r="AE17" i="12"/>
  <c r="P17" i="12"/>
  <c r="O17" i="12"/>
  <c r="N17" i="12"/>
  <c r="M17" i="12"/>
  <c r="AH16" i="12"/>
  <c r="AG16" i="12"/>
  <c r="AF16" i="12"/>
  <c r="AE16" i="12"/>
  <c r="P16" i="12"/>
  <c r="O16" i="12"/>
  <c r="N16" i="12"/>
  <c r="M16" i="12"/>
  <c r="AH15" i="12"/>
  <c r="AG15" i="12"/>
  <c r="AF15" i="12"/>
  <c r="AE15" i="12"/>
  <c r="P15" i="12"/>
  <c r="O15" i="12"/>
  <c r="N15" i="12"/>
  <c r="M15" i="12"/>
  <c r="AH14" i="12"/>
  <c r="AG14" i="12"/>
  <c r="AF14" i="12"/>
  <c r="AE14" i="12"/>
  <c r="P14" i="12"/>
  <c r="O14" i="12"/>
  <c r="N14" i="12"/>
  <c r="M14" i="12"/>
  <c r="AH13" i="12"/>
  <c r="AG13" i="12"/>
  <c r="AF13" i="12"/>
  <c r="AE13" i="12"/>
  <c r="P13" i="12"/>
  <c r="O13" i="12"/>
  <c r="N13" i="12"/>
  <c r="M13" i="12"/>
  <c r="AH12" i="12"/>
  <c r="AG12" i="12"/>
  <c r="AF12" i="12"/>
  <c r="AE12" i="12"/>
  <c r="P12" i="12"/>
  <c r="O12" i="12"/>
  <c r="N12" i="12"/>
  <c r="M12" i="12"/>
  <c r="AH11" i="12"/>
  <c r="AG11" i="12"/>
  <c r="AF11" i="12"/>
  <c r="AE11" i="12"/>
  <c r="P11" i="12"/>
  <c r="O11" i="12"/>
  <c r="N11" i="12"/>
  <c r="M11" i="12"/>
  <c r="B5" i="12"/>
  <c r="AG9" i="12" l="1"/>
  <c r="S72" i="12"/>
  <c r="T72" i="12" s="1"/>
  <c r="S83" i="12"/>
  <c r="T83" i="12" s="1"/>
  <c r="T44" i="12"/>
  <c r="S33" i="12"/>
  <c r="T33" i="12" s="1"/>
  <c r="S87" i="12"/>
  <c r="T118" i="12"/>
  <c r="S21" i="12"/>
  <c r="S7" i="12"/>
  <c r="AH9" i="12"/>
  <c r="AE9" i="12"/>
  <c r="AF9" i="12"/>
  <c r="S47" i="12"/>
  <c r="T47" i="12" s="1"/>
  <c r="T48" i="12"/>
  <c r="T7" i="12" l="1"/>
  <c r="T21" i="12"/>
  <c r="T87" i="12"/>
  <c r="S6" i="12"/>
  <c r="AH7" i="12"/>
  <c r="AF7" i="12"/>
  <c r="T6" i="12" l="1"/>
  <c r="S5" i="12"/>
  <c r="S4" i="12" l="1"/>
</calcChain>
</file>

<file path=xl/sharedStrings.xml><?xml version="1.0" encoding="utf-8"?>
<sst xmlns="http://schemas.openxmlformats.org/spreadsheetml/2006/main" count="817" uniqueCount="295">
  <si>
    <t>Naplnění pracovní kapacity:</t>
  </si>
  <si>
    <t>Úvazek (PB):</t>
  </si>
  <si>
    <t>Předmět</t>
  </si>
  <si>
    <t>Týdny</t>
  </si>
  <si>
    <t>Rozvrhové hodiny týdně</t>
  </si>
  <si>
    <t>Skupiny</t>
  </si>
  <si>
    <t>Kód předmětu</t>
  </si>
  <si>
    <t>Druh</t>
  </si>
  <si>
    <t>ZS</t>
  </si>
  <si>
    <t>LS</t>
  </si>
  <si>
    <t>př.</t>
  </si>
  <si>
    <t>cv.</t>
  </si>
  <si>
    <t>se.</t>
  </si>
  <si>
    <t>r</t>
  </si>
  <si>
    <t>r.</t>
  </si>
  <si>
    <t>Počet stud</t>
  </si>
  <si>
    <t>zk</t>
  </si>
  <si>
    <t>kl</t>
  </si>
  <si>
    <t>dz</t>
  </si>
  <si>
    <t>Činnost</t>
  </si>
  <si>
    <t>n</t>
  </si>
  <si>
    <t>K</t>
  </si>
  <si>
    <t>Vedení BP</t>
  </si>
  <si>
    <t>Přípr. dokt. v KF pro zk. z ciz. jazyka</t>
  </si>
  <si>
    <t>Typ</t>
  </si>
  <si>
    <t>Jimp Q3</t>
  </si>
  <si>
    <t>Jsc Q3</t>
  </si>
  <si>
    <t>Garant studijního programu na UTB</t>
  </si>
  <si>
    <t>Tajemník komise pro SZZ na UTB ve Zlíně</t>
  </si>
  <si>
    <t>Datum vytištění:</t>
  </si>
  <si>
    <t>Jimp Q2</t>
  </si>
  <si>
    <t>Jimp Q4</t>
  </si>
  <si>
    <t>Jsc Q1</t>
  </si>
  <si>
    <t>Jsc Q2</t>
  </si>
  <si>
    <t>Jsc Q4</t>
  </si>
  <si>
    <t>Proděkan</t>
  </si>
  <si>
    <t>Prorektor</t>
  </si>
  <si>
    <t>Ředitel/ ústavu/centra/ vedoucí ateliéru (do 10 zaměstnanců)</t>
  </si>
  <si>
    <t>Ředitel/ ústavu/centra/ vedoucí ateliéru (nad 20 zaměstnanců)</t>
  </si>
  <si>
    <t>Zástupce ředitele/ ústavu/centra/ vedoucího ateliéru (do 10 zaměstnanců)</t>
  </si>
  <si>
    <t>Zástupce ředitele/ ústavu/centra/ vedoucího ateliéru (11 – 20 zaměstnanců)</t>
  </si>
  <si>
    <t>Zástupce ředitele/ ústavu/centra/ vedoucího ateliéru (nad 20 zaměstnanců)</t>
  </si>
  <si>
    <t xml:space="preserve">Tajemník ústavu/centra/ateliéru (do 10 zaměstnanců)                                   </t>
  </si>
  <si>
    <t>Tajemník ústavu/centra/ateliéru (11 – 20 zaměstnanců)</t>
  </si>
  <si>
    <t xml:space="preserve">Tajemník ústavu/centra/ateliéru (nad 20 zaměstnanců)                                          </t>
  </si>
  <si>
    <t>Předseda AS UTB</t>
  </si>
  <si>
    <t>Předseda AS fakulty</t>
  </si>
  <si>
    <t>Předseda ekonomické/legislativní komise AS UTB</t>
  </si>
  <si>
    <t>Předseda ekonomické/legislativní komise AS fakulty</t>
  </si>
  <si>
    <t>Člen AS UTB</t>
  </si>
  <si>
    <t>Člen AS fakulty</t>
  </si>
  <si>
    <t>Předseda oborové rady a rady studijních programů na UTB</t>
  </si>
  <si>
    <t>Člen oborové rady a rady studijních programů na UTB</t>
  </si>
  <si>
    <t>Člen rady U3V, rady pro CŽV a dalších poradních orgánů rektora UTB</t>
  </si>
  <si>
    <t>Člen vědecké rady UTB  a vědecké rady fakulty a součásti UTB</t>
  </si>
  <si>
    <t>Člen Rady pro vnitřní hodnocení UTB</t>
  </si>
  <si>
    <t>Garant výuky předmětu vyučovaného v celouniverzitním rozsahu</t>
  </si>
  <si>
    <t xml:space="preserve">Koordinátor mobilit ústavu (vyjíždějící i přijíždějící)                   </t>
  </si>
  <si>
    <t xml:space="preserve">Člen hodnotící komise v interních soutěžích UTB                                             </t>
  </si>
  <si>
    <t xml:space="preserve">Příprava akreditačních materiálů SP. Body se dělí mezi osoby zapojené do přípravy žádosti. </t>
  </si>
  <si>
    <t xml:space="preserve">Děkan/ředitel vysokoškolského ústavu/ředitel výzkumného centra vzniklého v rámci OP VaVpI </t>
  </si>
  <si>
    <t>Ředitel/ ústavu/centra/ vedoucí ateliéru (11 - 20 zaměstnanců)</t>
  </si>
  <si>
    <t>Vedoucí učitel studijní skupiny</t>
  </si>
  <si>
    <t>Vedoucí učitel studijní ročníku</t>
  </si>
  <si>
    <t>Členství v orgánech reprezentace VŠ dle 92 zákona č. 111/1998</t>
  </si>
  <si>
    <t>Přednášky pro posluchače U3V</t>
  </si>
  <si>
    <t>Přednášky pro posluchače CŽV</t>
  </si>
  <si>
    <t>Akce pro MŠ, ZŠ, SŠ</t>
  </si>
  <si>
    <t>Akce typu „Junior univerzita“</t>
  </si>
  <si>
    <t>Další odborné přednášky/kurzy/workshopy pro veřejnost</t>
  </si>
  <si>
    <t>Dobrovolnická a charitativní činnost (za akci celkem)</t>
  </si>
  <si>
    <t>Ostatní spolupráce s praxí (za akci celkem)</t>
  </si>
  <si>
    <t>Členství ve vědeckých radách ostatních VŠ, včetně vědeckých rad fakult</t>
  </si>
  <si>
    <t>Členství v oborových radách mimo UTB</t>
  </si>
  <si>
    <t>Členství v národních a regionálních odborných sdruženích</t>
  </si>
  <si>
    <t>Členství v odborných společnostech, orgánech externích organizací</t>
  </si>
  <si>
    <t>Organizace a uspořádání kongresu, symposia, konference workshopu, výstavy ve spolupráci s externími subjekty (za akci celkem)</t>
  </si>
  <si>
    <t>Organizace olympiád a letních škol (za akci celkem)</t>
  </si>
  <si>
    <t>Propagační akce (za akci celkem)</t>
  </si>
  <si>
    <t>S1</t>
  </si>
  <si>
    <t>S2</t>
  </si>
  <si>
    <t>S3</t>
  </si>
  <si>
    <t>S4</t>
  </si>
  <si>
    <t>Označení</t>
  </si>
  <si>
    <t>ALY</t>
  </si>
  <si>
    <t>ALZ</t>
  </si>
  <si>
    <t>BKX</t>
  </si>
  <si>
    <t>AMY</t>
  </si>
  <si>
    <t>AMZ</t>
  </si>
  <si>
    <t>BKY</t>
  </si>
  <si>
    <t>BLX</t>
  </si>
  <si>
    <t>BMX</t>
  </si>
  <si>
    <t>BLY</t>
  </si>
  <si>
    <t>BLZ</t>
  </si>
  <si>
    <t>BMY</t>
  </si>
  <si>
    <t>BMZ</t>
  </si>
  <si>
    <t>CKX</t>
  </si>
  <si>
    <t>CLX</t>
  </si>
  <si>
    <t>CKY</t>
  </si>
  <si>
    <t>CKZ</t>
  </si>
  <si>
    <t>CMX</t>
  </si>
  <si>
    <t>CLY</t>
  </si>
  <si>
    <t>CLZ</t>
  </si>
  <si>
    <t>CMY</t>
  </si>
  <si>
    <t>CMZ</t>
  </si>
  <si>
    <t>Podání - národní - hlavní uchazeč</t>
  </si>
  <si>
    <t>Podání - národní - vedlejší uchazeč</t>
  </si>
  <si>
    <t>Získání - národní - hlavní uchazeč</t>
  </si>
  <si>
    <t>Získání - národní - vedlejší uchazeč</t>
  </si>
  <si>
    <t>Podání - mezinárodní - hlavní uchazeč</t>
  </si>
  <si>
    <t>Podání - mezinárodní - vedlejší uchazeč</t>
  </si>
  <si>
    <t>Získání - mezinárodní - hlavní uchazeč</t>
  </si>
  <si>
    <t>Získání - mezinárodní - vedlejší uchazeč</t>
  </si>
  <si>
    <t>Řešení - mezinárodní - 0 až 100 tis. Kč</t>
  </si>
  <si>
    <t>Řešení - mezinárodní - 101 až 500 tis. Kč</t>
  </si>
  <si>
    <t>Řešení - mezinárodní - 501 až 1000 tis. Kč</t>
  </si>
  <si>
    <t>Řešení - národní - 0 až 100 tis. Kč</t>
  </si>
  <si>
    <t>Řešení - národní - 101 až 500 tis. Kč</t>
  </si>
  <si>
    <t>Řešení - národní - 501 až 1000 tis. Kč</t>
  </si>
  <si>
    <t>Řešení - národní - nad 1000 tis. Kč</t>
  </si>
  <si>
    <t>Řešení - mezinárodní - 1001 až 2000 tis. Kč</t>
  </si>
  <si>
    <t>Řešení - mezinárodní - nad 2000 tis. Kč</t>
  </si>
  <si>
    <t>Fuzit (nepublikační výstup)</t>
  </si>
  <si>
    <t>Ostatní (nepublikační výstup)</t>
  </si>
  <si>
    <t>Jsc Q4 (pouze v letech 2019, 2020 a 2021)</t>
  </si>
  <si>
    <t>Jimp Q4 (pouze v letech 2019, 2020 a 2021)</t>
  </si>
  <si>
    <t>Pracovní body celkem</t>
  </si>
  <si>
    <t>PB</t>
  </si>
  <si>
    <t>BKZ</t>
  </si>
  <si>
    <t>Vedoucí učitel studijního ročníku</t>
  </si>
  <si>
    <t>Vedení DP</t>
  </si>
  <si>
    <t>zap</t>
  </si>
  <si>
    <t>Akademický rok:</t>
  </si>
  <si>
    <t>Jméno:</t>
  </si>
  <si>
    <t>Úvazek:</t>
  </si>
  <si>
    <t>Výjimka v posledních 3 letech:</t>
  </si>
  <si>
    <t>ne</t>
  </si>
  <si>
    <t>Nástup:</t>
  </si>
  <si>
    <t>Pozice:</t>
  </si>
  <si>
    <t xml:space="preserve">Nejsou-li dosud známy skutečné počty, uveďte kvalifikovaný odhad na základě předchozího roku. </t>
  </si>
  <si>
    <t>B. TVŮRČÍ ČINNOST</t>
  </si>
  <si>
    <t>Ředitel ústavu/centra/vedoucí ateliéru (do 10 zaměstnanců)</t>
  </si>
  <si>
    <t>Ředitel ústavu/centra/vedoucí ateliéru (11 - 20 zaměstnanců)</t>
  </si>
  <si>
    <t>Ředitel ústavu/centra/vedoucí ateliéru (nad 20 zaměstnanců)</t>
  </si>
  <si>
    <t>Zástupce ředitele/ústavu/centra/vedoucího ateliéru (do 10 zaměstnanců)</t>
  </si>
  <si>
    <t>Zástupce ředitele/ústavu/centra/vedoucího ateliéru (11 – 20 zaměstnanců)</t>
  </si>
  <si>
    <t>Zástupce ředitele/ústavu/centra/vedoucího ateliéru (nad 20 zaměstnanců)</t>
  </si>
  <si>
    <t>Podíl na přípravě akreditačních materiálů SP (počet akreditačních spisů)</t>
  </si>
  <si>
    <t>Tajemník komise pro SZZ na UTB ve Zlíně (počet dnů)</t>
  </si>
  <si>
    <t>Citace - mezinárodní (počet publikací)</t>
  </si>
  <si>
    <t>Přednášky pro posluchače U3V (počet RH)</t>
  </si>
  <si>
    <t>Přednášky pro posluchače CŽV (počet RH)</t>
  </si>
  <si>
    <t>Akce pro MŠ, ZŠ, SŠ (počet RH)</t>
  </si>
  <si>
    <t>Akce typu „Junior univerzita“ (počet dnů)</t>
  </si>
  <si>
    <t>Další odborné přednášky/kurzy/workshopy pro veřejnost (počet RH)</t>
  </si>
  <si>
    <t>Organizace olympiád a letních škol (počet akcí)</t>
  </si>
  <si>
    <t>Propagační akce (počet akcí)</t>
  </si>
  <si>
    <t>Organizace a uspořádání kongresu, symposia, konference workshopu, výstavy ve spolupráci s externími subjekty (počet akcí)</t>
  </si>
  <si>
    <t>Celkem PB (A+B+C+D):</t>
  </si>
  <si>
    <t>Do části B.1 prosím uvádějte všechny výsledky za poslední 3 roky.</t>
  </si>
  <si>
    <t>Do části B.2 prosím uvádějte všechny výsledky za poslední 3 roky.</t>
  </si>
  <si>
    <t>Fakulta:</t>
  </si>
  <si>
    <t>Ústav:</t>
  </si>
  <si>
    <t>FORMULÁŘ NAPLNĚNÍ PRACOVNÍ KAPACITY AKADEMICKÉHO PRACOVNÍKA</t>
  </si>
  <si>
    <t>Prostor pro poznámky</t>
  </si>
  <si>
    <t>Kontrolní oblast</t>
  </si>
  <si>
    <t>FAME</t>
  </si>
  <si>
    <t>FAI</t>
  </si>
  <si>
    <t>FLKŘ</t>
  </si>
  <si>
    <t>FMK</t>
  </si>
  <si>
    <t>FHS</t>
  </si>
  <si>
    <t>FT</t>
  </si>
  <si>
    <t>Animovaná tvorba</t>
  </si>
  <si>
    <t>Audiovize</t>
  </si>
  <si>
    <t>CJV externí</t>
  </si>
  <si>
    <t>CJV interní</t>
  </si>
  <si>
    <t>CV</t>
  </si>
  <si>
    <t>Design obuvi</t>
  </si>
  <si>
    <t>Design oděvu</t>
  </si>
  <si>
    <t>Design skla</t>
  </si>
  <si>
    <t>Digitální design</t>
  </si>
  <si>
    <t>Grafický design</t>
  </si>
  <si>
    <t>Kabinet teoretických studií</t>
  </si>
  <si>
    <t>Produktový design</t>
  </si>
  <si>
    <t>Prostorová tvorba</t>
  </si>
  <si>
    <t>Průmyslový design</t>
  </si>
  <si>
    <t>Reklamní fotografie</t>
  </si>
  <si>
    <t>TCPM</t>
  </si>
  <si>
    <t>TUACHP</t>
  </si>
  <si>
    <t>TUFMI</t>
  </si>
  <si>
    <t>TUCH</t>
  </si>
  <si>
    <t>TUIOZP</t>
  </si>
  <si>
    <t>TUIP</t>
  </si>
  <si>
    <t>TUTP</t>
  </si>
  <si>
    <t>TUTTTK</t>
  </si>
  <si>
    <t>TUVI</t>
  </si>
  <si>
    <t>ÚAŘT</t>
  </si>
  <si>
    <t>ÚBI</t>
  </si>
  <si>
    <t>ÚEB</t>
  </si>
  <si>
    <t>ÚEM</t>
  </si>
  <si>
    <t>ÚKŘ</t>
  </si>
  <si>
    <t>ÚL</t>
  </si>
  <si>
    <t>ÚM</t>
  </si>
  <si>
    <t>ÚOO</t>
  </si>
  <si>
    <t>ÚPKS</t>
  </si>
  <si>
    <t>ÚŘP</t>
  </si>
  <si>
    <t>Ústav marketingových komunikací</t>
  </si>
  <si>
    <t>A. PEDAGOGICKÁ ČINNOST</t>
  </si>
  <si>
    <t>Vyplňte druh předmětu:  (prázdné),  c = v cizím jazyce,  d = doktorský,  dc = doktorský v cizím jazyce, r = atelier.</t>
  </si>
  <si>
    <t>PB A:</t>
  </si>
  <si>
    <t>PB A.1:</t>
  </si>
  <si>
    <t>PB A.2:</t>
  </si>
  <si>
    <t>PB A.3:</t>
  </si>
  <si>
    <t>PB B:</t>
  </si>
  <si>
    <t>B.1 TVŮRČÍ ČINNOST: Výsledky tvůrčích činností</t>
  </si>
  <si>
    <t>A.1 PEDAGOGICKÁ ČINNOST: Přímá výuka</t>
  </si>
  <si>
    <t>A.2 PEDAGOGICKÁ ČINNOST: Zkoušení</t>
  </si>
  <si>
    <t>PB B.1:</t>
  </si>
  <si>
    <t>A.X PEDAGOGICKÁ ČINNOST: PB nad rámec</t>
  </si>
  <si>
    <t>PB A.X:</t>
  </si>
  <si>
    <t>B.2 TVŮRČÍ ČINNOST: Výsledky umělecké činnosti</t>
  </si>
  <si>
    <t>PB B.2:</t>
  </si>
  <si>
    <t>B.3 TVŮRČÍ ČINNOST: Další aktivity a kvalitativní ukazatele</t>
  </si>
  <si>
    <t>PB B.3:</t>
  </si>
  <si>
    <t>B.X TVŮRČÍ ČINNOST: PB nad rámec</t>
  </si>
  <si>
    <t>PB B.X:</t>
  </si>
  <si>
    <t>C. ADMINISTRATIVNÍ ČINNOST</t>
  </si>
  <si>
    <t>PB C:</t>
  </si>
  <si>
    <t>PB D:</t>
  </si>
  <si>
    <t>Fakulta</t>
  </si>
  <si>
    <t>UIUI</t>
  </si>
  <si>
    <t>ÚE</t>
  </si>
  <si>
    <t>ÚMM</t>
  </si>
  <si>
    <t>ÚPE</t>
  </si>
  <si>
    <t>ÚPI</t>
  </si>
  <si>
    <t>ÚRVP</t>
  </si>
  <si>
    <t>ÚSKM</t>
  </si>
  <si>
    <t>ÚTV</t>
  </si>
  <si>
    <t>ÚFÚ</t>
  </si>
  <si>
    <t>ÚMJL</t>
  </si>
  <si>
    <t>ÚPVe</t>
  </si>
  <si>
    <t>ÚPVi</t>
  </si>
  <si>
    <t>ÚSPe</t>
  </si>
  <si>
    <t>ÚSPi</t>
  </si>
  <si>
    <t>ÚZV</t>
  </si>
  <si>
    <t>Koef.</t>
  </si>
  <si>
    <t>př</t>
  </si>
  <si>
    <t>cv</t>
  </si>
  <si>
    <t>se</t>
  </si>
  <si>
    <t xml:space="preserve"> </t>
  </si>
  <si>
    <t>c</t>
  </si>
  <si>
    <t>d</t>
  </si>
  <si>
    <t>dc</t>
  </si>
  <si>
    <t>ano</t>
  </si>
  <si>
    <t>Vysvětlivky: kl = klas.zápočet, zap = zápočet, zk = zkouška, dz = dílčí zkouška v doktorském studiu</t>
  </si>
  <si>
    <t>C.X ADMINISTRATIVNÍ ČINNOST: PB nad rámec</t>
  </si>
  <si>
    <t>PB C.X:</t>
  </si>
  <si>
    <t>D.X DALŠÍ ČINNOST (TŘETÍ ROLE): PB nad rámec</t>
  </si>
  <si>
    <t>D. DALŠÍ ČINNOST (TŘETÍ ROLE)</t>
  </si>
  <si>
    <t>A.3 PEDAGOGICKÁ ČINNOST: Ostatní</t>
  </si>
  <si>
    <t>PB D.X:</t>
  </si>
  <si>
    <t>zvolte fakultu…</t>
  </si>
  <si>
    <t>zvolte ústav…</t>
  </si>
  <si>
    <t>Jimp Q1 (+200 PB bonifikace)</t>
  </si>
  <si>
    <t>S1 (+200 PB bonifikace)</t>
  </si>
  <si>
    <t>S2 (+200 PB bonifikace)</t>
  </si>
  <si>
    <t>Mezinárodní patent (nepublikační výstup) (+200 PB bonifikace)</t>
  </si>
  <si>
    <t>Národní patent (nepublikační výstup) (+200 PB bonifikace)</t>
  </si>
  <si>
    <t>AKX (+200 PB bonifikace)</t>
  </si>
  <si>
    <t>AKY (+200 PB bonifikace)</t>
  </si>
  <si>
    <t>AKZ (+200 PB bonifikace)</t>
  </si>
  <si>
    <t>ALX (+200 PB bonifikace)</t>
  </si>
  <si>
    <t>AMX (+200 PB bonifikace)</t>
  </si>
  <si>
    <t>Školitel doktoranda v cizím jazyce (1. rok)</t>
  </si>
  <si>
    <t>Školitel doktoranda (1. rok)</t>
  </si>
  <si>
    <t>Školitel doktoranda v cizím jazyce (2. až 4.rok)</t>
  </si>
  <si>
    <t>Školitel doktoranda (2. až 4. rok)</t>
  </si>
  <si>
    <t>Počet pracovních bodů nad rámec</t>
  </si>
  <si>
    <t>Dobrovolnická a charitativní činnost (počet akcí)</t>
  </si>
  <si>
    <t>Ostatní spolupráce s praxí (počet akcí)</t>
  </si>
  <si>
    <t>Bonifikace (počet výstupů typu: Jimp Q1, S1, S2, mezinárodní/národní patent, AKX, AKY, AKZ, ALX, AMX)</t>
  </si>
  <si>
    <t xml:space="preserve">Výstupy v rámci 1. decilu </t>
  </si>
  <si>
    <t>Člen komise pro SZZ v BSP (počet studentů)</t>
  </si>
  <si>
    <t>Člen komise pro SZZ v MSP (počet studentů)</t>
  </si>
  <si>
    <t>Člen komise pro rigorózní zkoušky (počet studentů)</t>
  </si>
  <si>
    <t>Předseda a pracovník opravující přijímací testy (počet uchazečů)</t>
  </si>
  <si>
    <t>Člen zkušební komise pro ústní přijímací zkoušky (počet uchazečů)</t>
  </si>
  <si>
    <t>Člen přijímací komuse (hlavní) (počet dnů)</t>
  </si>
  <si>
    <t>Příprava testů pro přijímací zkoušku (počet variant)</t>
  </si>
  <si>
    <t>Člen komise pro SDZ v DSP (počet studentů)</t>
  </si>
  <si>
    <t>Člen komise pro obhajoby disertačních prací v DSP (počet studentů)</t>
  </si>
  <si>
    <t>Verze: 14.10.2019</t>
  </si>
  <si>
    <t>PS</t>
  </si>
  <si>
    <t>KS</t>
  </si>
  <si>
    <t>2020/2021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</si>
</sst>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5]d\.\ mmmm\ yyyy;@"/>
  </numFmts>
  <fonts count="15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Arial CE"/>
      <charset val="238"/>
    </font>
    <font>
      <b/>
      <sz val="14"/>
      <name val="Arial CE"/>
      <charset val="238"/>
    </font>
    <font>
      <sz val="8"/>
      <name val="Arial CE"/>
      <charset val="238"/>
    </font>
    <font>
      <sz val="8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color theme="0"/>
      <name val="Arial CE"/>
      <charset val="238"/>
    </font>
    <font>
      <sz val="10"/>
      <name val="Arial CE"/>
      <charset val="1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9" fontId="9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0" fontId="3" fillId="0" borderId="2" xfId="1" applyFont="1" applyFill="1" applyBorder="1" applyAlignment="1" applyProtection="1">
      <alignment horizontal="center" vertical="center"/>
      <protection locked="0"/>
    </xf>
    <xf numFmtId="1" fontId="3" fillId="0" borderId="2" xfId="1" applyNumberFormat="1" applyFont="1" applyFill="1" applyBorder="1" applyAlignment="1" applyProtection="1">
      <alignment horizontal="center" vertical="center"/>
      <protection locked="0"/>
    </xf>
    <xf numFmtId="49" fontId="3" fillId="0" borderId="12" xfId="1" applyNumberFormat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5" borderId="11" xfId="1" applyFont="1" applyFill="1" applyBorder="1" applyAlignment="1" applyProtection="1">
      <alignment horizontal="center" vertical="center"/>
    </xf>
    <xf numFmtId="0" fontId="3" fillId="5" borderId="2" xfId="1" applyFont="1" applyFill="1" applyBorder="1" applyAlignment="1" applyProtection="1">
      <alignment horizontal="center" vertical="center"/>
    </xf>
    <xf numFmtId="0" fontId="3" fillId="5" borderId="12" xfId="1" applyFont="1" applyFill="1" applyBorder="1" applyAlignment="1" applyProtection="1">
      <alignment horizontal="center" vertical="center"/>
    </xf>
    <xf numFmtId="0" fontId="3" fillId="0" borderId="30" xfId="1" applyFont="1" applyFill="1" applyBorder="1" applyAlignment="1" applyProtection="1">
      <alignment horizontal="center" vertical="center"/>
      <protection locked="0"/>
    </xf>
    <xf numFmtId="0" fontId="3" fillId="0" borderId="31" xfId="1" applyFont="1" applyFill="1" applyBorder="1" applyAlignment="1" applyProtection="1">
      <alignment horizontal="center" vertical="center"/>
      <protection locked="0"/>
    </xf>
    <xf numFmtId="0" fontId="3" fillId="0" borderId="25" xfId="1" applyFont="1" applyFill="1" applyBorder="1" applyAlignment="1" applyProtection="1">
      <alignment horizontal="center" vertical="center"/>
      <protection locked="0"/>
    </xf>
    <xf numFmtId="0" fontId="3" fillId="5" borderId="30" xfId="1" applyFont="1" applyFill="1" applyBorder="1" applyAlignment="1" applyProtection="1">
      <alignment horizontal="center" vertical="center"/>
    </xf>
    <xf numFmtId="0" fontId="3" fillId="5" borderId="25" xfId="1" applyFont="1" applyFill="1" applyBorder="1" applyAlignment="1" applyProtection="1">
      <alignment horizontal="center" vertical="center"/>
    </xf>
    <xf numFmtId="0" fontId="3" fillId="5" borderId="31" xfId="1" applyFont="1" applyFill="1" applyBorder="1" applyAlignment="1" applyProtection="1">
      <alignment horizontal="center" vertical="center"/>
    </xf>
    <xf numFmtId="0" fontId="4" fillId="4" borderId="2" xfId="1" applyFont="1" applyFill="1" applyBorder="1" applyAlignment="1" applyProtection="1">
      <alignment vertical="center"/>
    </xf>
    <xf numFmtId="164" fontId="3" fillId="4" borderId="2" xfId="1" applyNumberFormat="1" applyFont="1" applyFill="1" applyBorder="1" applyAlignment="1" applyProtection="1">
      <alignment horizontal="center" vertical="center"/>
    </xf>
    <xf numFmtId="164" fontId="3" fillId="4" borderId="8" xfId="1" applyNumberFormat="1" applyFont="1" applyFill="1" applyBorder="1" applyAlignment="1" applyProtection="1">
      <alignment horizontal="center" vertical="center"/>
    </xf>
    <xf numFmtId="164" fontId="3" fillId="0" borderId="2" xfId="1" applyNumberFormat="1" applyFont="1" applyFill="1" applyBorder="1" applyAlignment="1" applyProtection="1">
      <alignment horizontal="center" vertical="center"/>
      <protection locked="0"/>
    </xf>
    <xf numFmtId="164" fontId="3" fillId="0" borderId="8" xfId="1" applyNumberFormat="1" applyFont="1" applyFill="1" applyBorder="1" applyAlignment="1" applyProtection="1">
      <alignment horizontal="center" vertical="center"/>
      <protection locked="0"/>
    </xf>
    <xf numFmtId="164" fontId="3" fillId="5" borderId="20" xfId="1" applyNumberFormat="1" applyFont="1" applyFill="1" applyBorder="1" applyAlignment="1" applyProtection="1">
      <alignment horizontal="center" vertical="center"/>
    </xf>
    <xf numFmtId="164" fontId="3" fillId="5" borderId="12" xfId="1" applyNumberFormat="1" applyFont="1" applyFill="1" applyBorder="1" applyAlignment="1" applyProtection="1">
      <alignment horizontal="center" vertical="center"/>
    </xf>
    <xf numFmtId="0" fontId="3" fillId="0" borderId="25" xfId="2" applyFont="1" applyBorder="1" applyAlignment="1" applyProtection="1">
      <alignment horizontal="center" vertical="center"/>
      <protection locked="0"/>
    </xf>
    <xf numFmtId="164" fontId="3" fillId="0" borderId="25" xfId="1" applyNumberFormat="1" applyFont="1" applyFill="1" applyBorder="1" applyAlignment="1" applyProtection="1">
      <alignment horizontal="center" vertical="center"/>
      <protection locked="0"/>
    </xf>
    <xf numFmtId="164" fontId="3" fillId="5" borderId="31" xfId="1" applyNumberFormat="1" applyFont="1" applyFill="1" applyBorder="1" applyAlignment="1" applyProtection="1">
      <alignment horizontal="center" vertical="center"/>
    </xf>
    <xf numFmtId="164" fontId="3" fillId="4" borderId="25" xfId="1" applyNumberFormat="1" applyFont="1" applyFill="1" applyBorder="1" applyAlignment="1" applyProtection="1">
      <alignment horizontal="center" vertical="center"/>
    </xf>
    <xf numFmtId="0" fontId="11" fillId="2" borderId="26" xfId="1" applyFont="1" applyFill="1" applyBorder="1" applyAlignment="1" applyProtection="1">
      <alignment horizontal="right" vertical="center"/>
    </xf>
    <xf numFmtId="1" fontId="11" fillId="2" borderId="26" xfId="1" applyNumberFormat="1" applyFont="1" applyFill="1" applyBorder="1" applyAlignment="1" applyProtection="1">
      <alignment vertical="center"/>
    </xf>
    <xf numFmtId="1" fontId="11" fillId="2" borderId="27" xfId="1" applyNumberFormat="1" applyFont="1" applyFill="1" applyBorder="1" applyAlignment="1" applyProtection="1">
      <alignment vertical="center"/>
    </xf>
    <xf numFmtId="164" fontId="3" fillId="0" borderId="26" xfId="1" applyNumberFormat="1" applyFont="1" applyFill="1" applyBorder="1" applyAlignment="1" applyProtection="1">
      <alignment horizontal="center" vertical="center"/>
      <protection locked="0"/>
    </xf>
    <xf numFmtId="164" fontId="3" fillId="5" borderId="29" xfId="1" applyNumberFormat="1" applyFont="1" applyFill="1" applyBorder="1" applyAlignment="1" applyProtection="1">
      <alignment horizontal="center" vertical="center"/>
    </xf>
    <xf numFmtId="1" fontId="11" fillId="6" borderId="26" xfId="1" applyNumberFormat="1" applyFont="1" applyFill="1" applyBorder="1" applyAlignment="1" applyProtection="1">
      <alignment vertical="center"/>
    </xf>
    <xf numFmtId="1" fontId="3" fillId="0" borderId="12" xfId="1" applyNumberFormat="1" applyFont="1" applyFill="1" applyBorder="1" applyAlignment="1" applyProtection="1">
      <alignment horizontal="center" vertical="center"/>
      <protection locked="0"/>
    </xf>
    <xf numFmtId="164" fontId="10" fillId="0" borderId="2" xfId="1" applyNumberFormat="1" applyFont="1" applyFill="1" applyBorder="1" applyAlignment="1" applyProtection="1">
      <alignment horizontal="center" vertical="center"/>
      <protection locked="0"/>
    </xf>
    <xf numFmtId="164" fontId="10" fillId="0" borderId="25" xfId="1" applyNumberFormat="1" applyFont="1" applyFill="1" applyBorder="1" applyAlignment="1" applyProtection="1">
      <alignment horizontal="center" vertical="center"/>
      <protection locked="0"/>
    </xf>
    <xf numFmtId="164" fontId="3" fillId="3" borderId="26" xfId="1" applyNumberFormat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left" vertical="center"/>
      <protection locked="0"/>
    </xf>
    <xf numFmtId="2" fontId="1" fillId="0" borderId="25" xfId="1" applyNumberFormat="1" applyFont="1" applyBorder="1" applyAlignment="1" applyProtection="1">
      <alignment horizontal="center" vertical="center"/>
      <protection locked="0"/>
    </xf>
    <xf numFmtId="0" fontId="11" fillId="6" borderId="22" xfId="1" applyFont="1" applyFill="1" applyBorder="1" applyAlignment="1" applyProtection="1">
      <alignment vertical="center"/>
    </xf>
    <xf numFmtId="0" fontId="11" fillId="2" borderId="22" xfId="1" applyFont="1" applyFill="1" applyBorder="1" applyAlignment="1" applyProtection="1">
      <alignment vertical="center"/>
    </xf>
    <xf numFmtId="0" fontId="4" fillId="7" borderId="26" xfId="1" applyFont="1" applyFill="1" applyBorder="1" applyAlignment="1" applyProtection="1">
      <alignment horizontal="center" vertical="center"/>
    </xf>
    <xf numFmtId="0" fontId="4" fillId="7" borderId="29" xfId="1" applyFont="1" applyFill="1" applyBorder="1" applyAlignment="1" applyProtection="1">
      <alignment horizontal="center" vertical="center"/>
    </xf>
    <xf numFmtId="0" fontId="4" fillId="7" borderId="41" xfId="1" applyFont="1" applyFill="1" applyBorder="1" applyAlignment="1" applyProtection="1">
      <alignment horizontal="center" vertical="center"/>
    </xf>
    <xf numFmtId="0" fontId="4" fillId="7" borderId="42" xfId="1" applyFont="1" applyFill="1" applyBorder="1" applyAlignment="1" applyProtection="1">
      <alignment horizontal="center" vertical="center"/>
    </xf>
    <xf numFmtId="0" fontId="4" fillId="7" borderId="46" xfId="1" applyFont="1" applyFill="1" applyBorder="1" applyAlignment="1" applyProtection="1">
      <alignment horizontal="center" vertical="center"/>
    </xf>
    <xf numFmtId="0" fontId="4" fillId="7" borderId="11" xfId="1" applyFont="1" applyFill="1" applyBorder="1" applyAlignment="1" applyProtection="1">
      <alignment horizontal="center" vertical="center"/>
    </xf>
    <xf numFmtId="0" fontId="4" fillId="7" borderId="12" xfId="1" applyFont="1" applyFill="1" applyBorder="1" applyAlignment="1" applyProtection="1">
      <alignment horizontal="center" vertical="center"/>
    </xf>
    <xf numFmtId="0" fontId="4" fillId="7" borderId="2" xfId="1" applyFont="1" applyFill="1" applyBorder="1" applyAlignment="1" applyProtection="1">
      <alignment horizontal="center" vertical="center"/>
    </xf>
    <xf numFmtId="0" fontId="4" fillId="7" borderId="32" xfId="1" applyFont="1" applyFill="1" applyBorder="1" applyAlignment="1" applyProtection="1">
      <alignment horizontal="center" vertical="center"/>
    </xf>
    <xf numFmtId="0" fontId="4" fillId="4" borderId="12" xfId="1" applyFont="1" applyFill="1" applyBorder="1" applyAlignment="1" applyProtection="1">
      <alignment vertical="center"/>
    </xf>
    <xf numFmtId="0" fontId="4" fillId="4" borderId="13" xfId="1" applyFont="1" applyFill="1" applyBorder="1" applyAlignment="1" applyProtection="1">
      <alignment vertical="center"/>
    </xf>
    <xf numFmtId="0" fontId="4" fillId="4" borderId="10" xfId="1" applyFont="1" applyFill="1" applyBorder="1" applyAlignment="1" applyProtection="1">
      <alignment vertical="center"/>
    </xf>
    <xf numFmtId="9" fontId="11" fillId="6" borderId="29" xfId="3" applyFont="1" applyFill="1" applyBorder="1" applyAlignment="1" applyProtection="1">
      <alignment vertical="center"/>
    </xf>
    <xf numFmtId="0" fontId="4" fillId="7" borderId="33" xfId="1" applyFont="1" applyFill="1" applyBorder="1" applyAlignment="1" applyProtection="1">
      <alignment horizontal="center" vertical="center"/>
    </xf>
    <xf numFmtId="0" fontId="3" fillId="0" borderId="30" xfId="1" applyFont="1" applyFill="1" applyBorder="1" applyAlignment="1" applyProtection="1">
      <alignment horizontal="left" vertical="center"/>
      <protection locked="0"/>
    </xf>
    <xf numFmtId="49" fontId="3" fillId="0" borderId="31" xfId="1" applyNumberFormat="1" applyFont="1" applyFill="1" applyBorder="1" applyAlignment="1" applyProtection="1">
      <alignment horizontal="center" vertical="center"/>
      <protection locked="0"/>
    </xf>
    <xf numFmtId="1" fontId="3" fillId="0" borderId="25" xfId="1" applyNumberFormat="1" applyFont="1" applyFill="1" applyBorder="1" applyAlignment="1" applyProtection="1">
      <alignment horizontal="center" vertical="center"/>
      <protection locked="0"/>
    </xf>
    <xf numFmtId="1" fontId="3" fillId="0" borderId="31" xfId="1" applyNumberFormat="1" applyFont="1" applyFill="1" applyBorder="1" applyAlignment="1" applyProtection="1">
      <alignment horizontal="center" vertical="center"/>
      <protection locked="0"/>
    </xf>
    <xf numFmtId="0" fontId="4" fillId="4" borderId="25" xfId="1" applyFont="1" applyFill="1" applyBorder="1" applyAlignment="1" applyProtection="1">
      <alignment vertical="center"/>
    </xf>
    <xf numFmtId="0" fontId="4" fillId="4" borderId="31" xfId="1" applyFont="1" applyFill="1" applyBorder="1" applyAlignment="1" applyProtection="1">
      <alignment vertical="center"/>
    </xf>
    <xf numFmtId="9" fontId="11" fillId="2" borderId="29" xfId="3" applyFont="1" applyFill="1" applyBorder="1" applyAlignment="1" applyProtection="1">
      <alignment vertical="center"/>
    </xf>
    <xf numFmtId="1" fontId="11" fillId="6" borderId="27" xfId="1" applyNumberFormat="1" applyFont="1" applyFill="1" applyBorder="1" applyAlignment="1" applyProtection="1">
      <alignment vertical="center"/>
    </xf>
    <xf numFmtId="164" fontId="3" fillId="7" borderId="31" xfId="1" applyNumberFormat="1" applyFont="1" applyFill="1" applyBorder="1" applyAlignment="1" applyProtection="1">
      <alignment horizontal="center" vertical="center"/>
    </xf>
    <xf numFmtId="164" fontId="3" fillId="7" borderId="25" xfId="1" applyNumberFormat="1" applyFont="1" applyFill="1" applyBorder="1" applyAlignment="1" applyProtection="1">
      <alignment horizontal="center" vertical="center"/>
    </xf>
    <xf numFmtId="0" fontId="1" fillId="7" borderId="0" xfId="1" applyFill="1"/>
    <xf numFmtId="0" fontId="1" fillId="0" borderId="0" xfId="1" applyProtection="1">
      <protection locked="0"/>
    </xf>
    <xf numFmtId="0" fontId="1" fillId="0" borderId="0" xfId="1" applyFill="1" applyAlignment="1" applyProtection="1">
      <alignment vertical="center"/>
      <protection locked="0"/>
    </xf>
    <xf numFmtId="0" fontId="1" fillId="0" borderId="0" xfId="1" applyFill="1" applyBorder="1" applyProtection="1">
      <protection locked="0"/>
    </xf>
    <xf numFmtId="0" fontId="1" fillId="7" borderId="0" xfId="1" applyFill="1" applyProtection="1">
      <protection locked="0"/>
    </xf>
    <xf numFmtId="0" fontId="1" fillId="0" borderId="0" xfId="1" applyFill="1" applyBorder="1" applyAlignment="1" applyProtection="1">
      <alignment horizontal="center" vertical="center"/>
      <protection locked="0"/>
    </xf>
    <xf numFmtId="0" fontId="5" fillId="0" borderId="0" xfId="1" applyFont="1" applyFill="1" applyBorder="1" applyAlignment="1" applyProtection="1">
      <alignment horizontal="left" vertical="center"/>
      <protection locked="0"/>
    </xf>
    <xf numFmtId="0" fontId="1" fillId="0" borderId="0" xfId="1" applyFont="1" applyFill="1" applyBorder="1" applyAlignment="1" applyProtection="1">
      <alignment horizontal="center" vertical="center"/>
      <protection locked="0"/>
    </xf>
    <xf numFmtId="164" fontId="1" fillId="0" borderId="0" xfId="1" applyNumberFormat="1" applyFill="1" applyBorder="1" applyAlignment="1" applyProtection="1">
      <alignment horizontal="center" vertical="center"/>
      <protection locked="0"/>
    </xf>
    <xf numFmtId="0" fontId="1" fillId="0" borderId="0" xfId="1" applyFill="1" applyBorder="1" applyAlignment="1" applyProtection="1">
      <alignment vertical="center"/>
      <protection locked="0"/>
    </xf>
    <xf numFmtId="0" fontId="1" fillId="0" borderId="0" xfId="1" applyProtection="1"/>
    <xf numFmtId="0" fontId="5" fillId="7" borderId="45" xfId="1" applyFont="1" applyFill="1" applyBorder="1" applyAlignment="1" applyProtection="1">
      <alignment horizontal="center" vertical="center"/>
    </xf>
    <xf numFmtId="0" fontId="4" fillId="7" borderId="9" xfId="1" applyFont="1" applyFill="1" applyBorder="1" applyAlignment="1" applyProtection="1">
      <alignment horizontal="left" vertical="center"/>
    </xf>
    <xf numFmtId="0" fontId="4" fillId="7" borderId="19" xfId="1" applyFont="1" applyFill="1" applyBorder="1" applyAlignment="1" applyProtection="1">
      <alignment horizontal="left" vertical="center"/>
    </xf>
    <xf numFmtId="0" fontId="4" fillId="7" borderId="11" xfId="2" applyFont="1" applyFill="1" applyBorder="1" applyAlignment="1" applyProtection="1">
      <alignment horizontal="left" vertical="center"/>
    </xf>
    <xf numFmtId="0" fontId="4" fillId="7" borderId="30" xfId="1" applyFont="1" applyFill="1" applyBorder="1" applyAlignment="1" applyProtection="1">
      <alignment horizontal="left" vertical="center"/>
    </xf>
    <xf numFmtId="0" fontId="1" fillId="7" borderId="0" xfId="1" applyFill="1" applyBorder="1" applyProtection="1"/>
    <xf numFmtId="0" fontId="1" fillId="7" borderId="0" xfId="1" applyFill="1" applyProtection="1"/>
    <xf numFmtId="0" fontId="1" fillId="7" borderId="0" xfId="1" applyFill="1" applyAlignment="1" applyProtection="1">
      <alignment horizontal="center" vertical="center"/>
    </xf>
    <xf numFmtId="0" fontId="1" fillId="7" borderId="2" xfId="1" applyFill="1" applyBorder="1" applyAlignment="1" applyProtection="1">
      <alignment horizontal="center" vertical="center"/>
    </xf>
    <xf numFmtId="0" fontId="1" fillId="7" borderId="2" xfId="1" applyFont="1" applyFill="1" applyBorder="1" applyAlignment="1" applyProtection="1">
      <alignment horizontal="center" vertical="center"/>
    </xf>
    <xf numFmtId="0" fontId="1" fillId="7" borderId="5" xfId="1" applyFill="1" applyBorder="1" applyAlignment="1" applyProtection="1">
      <alignment horizontal="center" vertical="center"/>
    </xf>
    <xf numFmtId="0" fontId="1" fillId="7" borderId="2" xfId="1" applyFill="1" applyBorder="1" applyProtection="1"/>
    <xf numFmtId="0" fontId="1" fillId="0" borderId="34" xfId="1" applyBorder="1" applyProtection="1">
      <protection locked="0"/>
    </xf>
    <xf numFmtId="0" fontId="1" fillId="0" borderId="34" xfId="1" applyFill="1" applyBorder="1" applyProtection="1">
      <protection locked="0"/>
    </xf>
    <xf numFmtId="0" fontId="6" fillId="0" borderId="34" xfId="1" applyFont="1" applyFill="1" applyBorder="1" applyAlignment="1" applyProtection="1">
      <alignment vertical="center"/>
      <protection locked="0"/>
    </xf>
    <xf numFmtId="0" fontId="1" fillId="0" borderId="8" xfId="1" applyBorder="1" applyProtection="1">
      <protection locked="0"/>
    </xf>
    <xf numFmtId="0" fontId="1" fillId="0" borderId="0" xfId="1" applyFill="1" applyProtection="1">
      <protection locked="0"/>
    </xf>
    <xf numFmtId="164" fontId="3" fillId="0" borderId="41" xfId="1" applyNumberFormat="1" applyFont="1" applyFill="1" applyBorder="1" applyAlignment="1" applyProtection="1">
      <alignment horizontal="center" vertical="center"/>
      <protection locked="0"/>
    </xf>
    <xf numFmtId="164" fontId="3" fillId="3" borderId="41" xfId="1" applyNumberFormat="1" applyFont="1" applyFill="1" applyBorder="1" applyAlignment="1" applyProtection="1">
      <alignment horizontal="center" vertical="center"/>
      <protection locked="0"/>
    </xf>
    <xf numFmtId="164" fontId="3" fillId="5" borderId="42" xfId="1" applyNumberFormat="1" applyFont="1" applyFill="1" applyBorder="1" applyAlignment="1" applyProtection="1">
      <alignment horizontal="center" vertical="center"/>
    </xf>
    <xf numFmtId="164" fontId="3" fillId="0" borderId="13" xfId="1" applyNumberFormat="1" applyFont="1" applyFill="1" applyBorder="1" applyAlignment="1" applyProtection="1">
      <alignment horizontal="center" vertical="center"/>
      <protection locked="0"/>
    </xf>
    <xf numFmtId="164" fontId="3" fillId="5" borderId="10" xfId="1" applyNumberFormat="1" applyFont="1" applyFill="1" applyBorder="1" applyAlignment="1" applyProtection="1">
      <alignment horizontal="center" vertical="center"/>
    </xf>
    <xf numFmtId="164" fontId="3" fillId="4" borderId="47" xfId="1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4" borderId="34" xfId="1" applyNumberFormat="1" applyFont="1" applyFill="1" applyBorder="1" applyAlignment="1" applyProtection="1">
      <alignment horizontal="center" vertical="center"/>
    </xf>
    <xf numFmtId="164" fontId="3" fillId="0" borderId="51" xfId="1" applyNumberFormat="1" applyFont="1" applyFill="1" applyBorder="1" applyAlignment="1" applyProtection="1">
      <alignment horizontal="center" vertical="center"/>
      <protection locked="0"/>
    </xf>
    <xf numFmtId="0" fontId="8" fillId="7" borderId="43" xfId="1" applyFont="1" applyFill="1" applyBorder="1" applyAlignment="1" applyProtection="1">
      <alignment horizontal="center" vertical="center"/>
    </xf>
    <xf numFmtId="0" fontId="3" fillId="4" borderId="35" xfId="1" applyFont="1" applyFill="1" applyBorder="1" applyAlignment="1" applyProtection="1">
      <alignment horizontal="left" vertical="center"/>
    </xf>
    <xf numFmtId="0" fontId="3" fillId="4" borderId="1" xfId="1" applyFont="1" applyFill="1" applyBorder="1" applyAlignment="1" applyProtection="1">
      <alignment horizontal="left" vertical="center"/>
    </xf>
    <xf numFmtId="0" fontId="3" fillId="4" borderId="3" xfId="1" applyFont="1" applyFill="1" applyBorder="1" applyAlignment="1" applyProtection="1">
      <alignment horizontal="left" vertical="center"/>
    </xf>
    <xf numFmtId="0" fontId="3" fillId="4" borderId="36" xfId="1" applyFont="1" applyFill="1" applyBorder="1" applyAlignment="1" applyProtection="1">
      <alignment horizontal="left" vertical="center"/>
    </xf>
    <xf numFmtId="0" fontId="3" fillId="4" borderId="7" xfId="1" applyFont="1" applyFill="1" applyBorder="1" applyAlignment="1" applyProtection="1">
      <alignment horizontal="left" vertical="center"/>
    </xf>
    <xf numFmtId="0" fontId="3" fillId="4" borderId="14" xfId="1" applyFont="1" applyFill="1" applyBorder="1" applyAlignment="1" applyProtection="1">
      <alignment horizontal="left" vertical="center"/>
    </xf>
    <xf numFmtId="0" fontId="1" fillId="0" borderId="0" xfId="1" applyFill="1" applyBorder="1" applyAlignment="1" applyProtection="1">
      <alignment horizontal="left" vertical="center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Alignment="1">
      <alignment vertical="center"/>
    </xf>
    <xf numFmtId="0" fontId="1" fillId="0" borderId="0" xfId="1" applyBorder="1"/>
    <xf numFmtId="2" fontId="1" fillId="0" borderId="0" xfId="1" applyNumberFormat="1"/>
    <xf numFmtId="0" fontId="1" fillId="0" borderId="0" xfId="1" applyFont="1" applyAlignment="1">
      <alignment horizontal="center"/>
    </xf>
    <xf numFmtId="0" fontId="14" fillId="0" borderId="0" xfId="1" applyFont="1" applyBorder="1" applyProtection="1"/>
    <xf numFmtId="0" fontId="1" fillId="8" borderId="0" xfId="1" applyFill="1" applyBorder="1" applyAlignment="1" applyProtection="1">
      <alignment horizontal="center" vertical="center"/>
    </xf>
    <xf numFmtId="0" fontId="1" fillId="8" borderId="0" xfId="1" applyFill="1" applyBorder="1" applyAlignment="1" applyProtection="1">
      <alignment horizontal="left" vertical="center"/>
    </xf>
    <xf numFmtId="0" fontId="3" fillId="4" borderId="21" xfId="1" applyFont="1" applyFill="1" applyBorder="1" applyAlignment="1" applyProtection="1">
      <alignment horizontal="left" vertical="center"/>
    </xf>
    <xf numFmtId="0" fontId="3" fillId="4" borderId="22" xfId="1" applyFont="1" applyFill="1" applyBorder="1" applyAlignment="1" applyProtection="1">
      <alignment horizontal="left" vertical="center"/>
    </xf>
    <xf numFmtId="0" fontId="3" fillId="4" borderId="28" xfId="1" applyFont="1" applyFill="1" applyBorder="1" applyAlignment="1" applyProtection="1">
      <alignment horizontal="left" vertical="center"/>
    </xf>
    <xf numFmtId="1" fontId="13" fillId="2" borderId="21" xfId="1" applyNumberFormat="1" applyFont="1" applyFill="1" applyBorder="1" applyAlignment="1" applyProtection="1">
      <alignment horizontal="center" vertical="center"/>
    </xf>
    <xf numFmtId="1" fontId="13" fillId="2" borderId="22" xfId="1" applyNumberFormat="1" applyFont="1" applyFill="1" applyBorder="1" applyAlignment="1" applyProtection="1">
      <alignment horizontal="center" vertical="center"/>
    </xf>
    <xf numFmtId="1" fontId="13" fillId="2" borderId="23" xfId="1" applyNumberFormat="1" applyFont="1" applyFill="1" applyBorder="1" applyAlignment="1" applyProtection="1">
      <alignment horizontal="center" vertical="center"/>
    </xf>
    <xf numFmtId="165" fontId="8" fillId="7" borderId="44" xfId="2" applyNumberFormat="1" applyFont="1" applyFill="1" applyBorder="1" applyAlignment="1" applyProtection="1">
      <alignment horizontal="center" vertical="center"/>
    </xf>
    <xf numFmtId="165" fontId="8" fillId="7" borderId="38" xfId="2" applyNumberFormat="1" applyFont="1" applyFill="1" applyBorder="1" applyAlignment="1" applyProtection="1">
      <alignment horizontal="center" vertical="center"/>
    </xf>
    <xf numFmtId="165" fontId="8" fillId="7" borderId="40" xfId="2" applyNumberFormat="1" applyFont="1" applyFill="1" applyBorder="1" applyAlignment="1" applyProtection="1">
      <alignment horizontal="center" vertical="center"/>
    </xf>
    <xf numFmtId="0" fontId="8" fillId="7" borderId="44" xfId="2" applyFont="1" applyFill="1" applyBorder="1" applyAlignment="1" applyProtection="1">
      <alignment horizontal="center" vertical="center"/>
    </xf>
    <xf numFmtId="0" fontId="8" fillId="7" borderId="38" xfId="2" applyFont="1" applyFill="1" applyBorder="1" applyAlignment="1" applyProtection="1">
      <alignment horizontal="center" vertical="center"/>
    </xf>
    <xf numFmtId="0" fontId="8" fillId="7" borderId="40" xfId="2" applyFont="1" applyFill="1" applyBorder="1" applyAlignment="1" applyProtection="1">
      <alignment horizontal="center" vertical="center"/>
    </xf>
    <xf numFmtId="0" fontId="7" fillId="7" borderId="44" xfId="1" applyFont="1" applyFill="1" applyBorder="1" applyAlignment="1" applyProtection="1">
      <alignment horizontal="center" vertical="center"/>
    </xf>
    <xf numFmtId="0" fontId="7" fillId="7" borderId="38" xfId="1" applyFont="1" applyFill="1" applyBorder="1" applyAlignment="1" applyProtection="1">
      <alignment horizontal="center" vertical="center"/>
    </xf>
    <xf numFmtId="0" fontId="7" fillId="7" borderId="39" xfId="1" applyFont="1" applyFill="1" applyBorder="1" applyAlignment="1" applyProtection="1">
      <alignment horizontal="center" vertical="center"/>
    </xf>
    <xf numFmtId="0" fontId="3" fillId="4" borderId="35" xfId="1" applyFont="1" applyFill="1" applyBorder="1" applyAlignment="1" applyProtection="1">
      <alignment horizontal="left" vertical="center"/>
    </xf>
    <xf numFmtId="0" fontId="3" fillId="4" borderId="1" xfId="1" applyFont="1" applyFill="1" applyBorder="1" applyAlignment="1" applyProtection="1">
      <alignment horizontal="left" vertical="center"/>
    </xf>
    <xf numFmtId="0" fontId="3" fillId="4" borderId="3" xfId="1" applyFont="1" applyFill="1" applyBorder="1" applyAlignment="1" applyProtection="1">
      <alignment horizontal="left" vertical="center"/>
    </xf>
    <xf numFmtId="49" fontId="3" fillId="4" borderId="35" xfId="1" applyNumberFormat="1" applyFont="1" applyFill="1" applyBorder="1" applyAlignment="1" applyProtection="1">
      <alignment horizontal="left" vertical="center"/>
    </xf>
    <xf numFmtId="49" fontId="3" fillId="4" borderId="1" xfId="1" applyNumberFormat="1" applyFont="1" applyFill="1" applyBorder="1" applyAlignment="1" applyProtection="1">
      <alignment horizontal="left" vertical="center"/>
    </xf>
    <xf numFmtId="49" fontId="3" fillId="4" borderId="3" xfId="1" applyNumberFormat="1" applyFont="1" applyFill="1" applyBorder="1" applyAlignment="1" applyProtection="1">
      <alignment horizontal="left" vertical="center"/>
    </xf>
    <xf numFmtId="0" fontId="3" fillId="4" borderId="36" xfId="1" applyFont="1" applyFill="1" applyBorder="1" applyAlignment="1" applyProtection="1">
      <alignment horizontal="left" vertical="center"/>
    </xf>
    <xf numFmtId="0" fontId="3" fillId="4" borderId="7" xfId="1" applyFont="1" applyFill="1" applyBorder="1" applyAlignment="1" applyProtection="1">
      <alignment horizontal="left" vertical="center"/>
    </xf>
    <xf numFmtId="0" fontId="3" fillId="4" borderId="14" xfId="1" applyFont="1" applyFill="1" applyBorder="1" applyAlignment="1" applyProtection="1">
      <alignment horizontal="left" vertical="center"/>
    </xf>
    <xf numFmtId="49" fontId="3" fillId="7" borderId="35" xfId="1" applyNumberFormat="1" applyFont="1" applyFill="1" applyBorder="1" applyAlignment="1" applyProtection="1">
      <alignment horizontal="left" vertical="center"/>
    </xf>
    <xf numFmtId="49" fontId="3" fillId="7" borderId="1" xfId="1" applyNumberFormat="1" applyFont="1" applyFill="1" applyBorder="1" applyAlignment="1" applyProtection="1">
      <alignment horizontal="left" vertical="center"/>
    </xf>
    <xf numFmtId="49" fontId="3" fillId="7" borderId="3" xfId="1" applyNumberFormat="1" applyFont="1" applyFill="1" applyBorder="1" applyAlignment="1" applyProtection="1">
      <alignment horizontal="left" vertical="center"/>
    </xf>
    <xf numFmtId="0" fontId="11" fillId="6" borderId="21" xfId="1" applyFont="1" applyFill="1" applyBorder="1" applyAlignment="1" applyProtection="1">
      <alignment horizontal="left" vertical="center"/>
    </xf>
    <xf numFmtId="0" fontId="11" fillId="6" borderId="22" xfId="1" applyFont="1" applyFill="1" applyBorder="1" applyAlignment="1" applyProtection="1">
      <alignment horizontal="left" vertical="center"/>
    </xf>
    <xf numFmtId="0" fontId="4" fillId="7" borderId="37" xfId="1" applyFont="1" applyFill="1" applyBorder="1" applyAlignment="1" applyProtection="1">
      <alignment horizontal="left" vertical="center"/>
    </xf>
    <xf numFmtId="0" fontId="4" fillId="7" borderId="38" xfId="1" applyFont="1" applyFill="1" applyBorder="1" applyAlignment="1" applyProtection="1">
      <alignment horizontal="left" vertical="center"/>
    </xf>
    <xf numFmtId="0" fontId="4" fillId="7" borderId="40" xfId="1" applyFont="1" applyFill="1" applyBorder="1" applyAlignment="1" applyProtection="1">
      <alignment horizontal="left" vertical="center"/>
    </xf>
    <xf numFmtId="0" fontId="3" fillId="4" borderId="18" xfId="1" applyFont="1" applyFill="1" applyBorder="1" applyAlignment="1" applyProtection="1">
      <alignment horizontal="left" vertical="center"/>
    </xf>
    <xf numFmtId="0" fontId="3" fillId="4" borderId="4" xfId="1" applyFont="1" applyFill="1" applyBorder="1" applyAlignment="1" applyProtection="1">
      <alignment horizontal="left" vertical="center"/>
    </xf>
    <xf numFmtId="0" fontId="3" fillId="4" borderId="5" xfId="1" applyFont="1" applyFill="1" applyBorder="1" applyAlignment="1" applyProtection="1">
      <alignment horizontal="left" vertical="center"/>
    </xf>
    <xf numFmtId="0" fontId="11" fillId="2" borderId="21" xfId="1" applyFont="1" applyFill="1" applyBorder="1" applyAlignment="1" applyProtection="1">
      <alignment horizontal="left" vertical="center"/>
    </xf>
    <xf numFmtId="0" fontId="11" fillId="2" borderId="22" xfId="1" applyFont="1" applyFill="1" applyBorder="1" applyAlignment="1" applyProtection="1">
      <alignment horizontal="left" vertical="center"/>
    </xf>
    <xf numFmtId="0" fontId="11" fillId="2" borderId="28" xfId="1" applyFont="1" applyFill="1" applyBorder="1" applyAlignment="1" applyProtection="1">
      <alignment horizontal="left" vertical="center"/>
    </xf>
    <xf numFmtId="0" fontId="3" fillId="4" borderId="17" xfId="1" applyFont="1" applyFill="1" applyBorder="1" applyAlignment="1" applyProtection="1">
      <alignment horizontal="left" vertical="center"/>
    </xf>
    <xf numFmtId="0" fontId="3" fillId="4" borderId="15" xfId="1" applyFont="1" applyFill="1" applyBorder="1" applyAlignment="1" applyProtection="1">
      <alignment horizontal="left" vertical="center"/>
    </xf>
    <xf numFmtId="0" fontId="3" fillId="4" borderId="24" xfId="1" applyFont="1" applyFill="1" applyBorder="1" applyAlignment="1" applyProtection="1">
      <alignment horizontal="left" vertical="center"/>
    </xf>
    <xf numFmtId="0" fontId="3" fillId="4" borderId="37" xfId="1" applyFont="1" applyFill="1" applyBorder="1" applyAlignment="1" applyProtection="1">
      <alignment horizontal="left" vertical="center"/>
    </xf>
    <xf numFmtId="0" fontId="3" fillId="4" borderId="38" xfId="1" applyFont="1" applyFill="1" applyBorder="1" applyAlignment="1" applyProtection="1">
      <alignment horizontal="left" vertical="center"/>
    </xf>
    <xf numFmtId="0" fontId="3" fillId="4" borderId="40" xfId="1" applyFont="1" applyFill="1" applyBorder="1" applyAlignment="1" applyProtection="1">
      <alignment horizontal="left" vertical="center"/>
    </xf>
    <xf numFmtId="0" fontId="3" fillId="4" borderId="30" xfId="1" applyFont="1" applyFill="1" applyBorder="1" applyAlignment="1" applyProtection="1">
      <alignment horizontal="left" vertical="center"/>
    </xf>
    <xf numFmtId="0" fontId="3" fillId="4" borderId="25" xfId="1" applyFont="1" applyFill="1" applyBorder="1" applyAlignment="1" applyProtection="1">
      <alignment horizontal="left" vertical="center"/>
    </xf>
    <xf numFmtId="49" fontId="3" fillId="4" borderId="36" xfId="1" applyNumberFormat="1" applyFont="1" applyFill="1" applyBorder="1" applyAlignment="1" applyProtection="1">
      <alignment horizontal="left" vertical="center"/>
    </xf>
    <xf numFmtId="49" fontId="3" fillId="4" borderId="7" xfId="1" applyNumberFormat="1" applyFont="1" applyFill="1" applyBorder="1" applyAlignment="1" applyProtection="1">
      <alignment horizontal="left" vertical="center"/>
    </xf>
    <xf numFmtId="49" fontId="3" fillId="4" borderId="14" xfId="1" applyNumberFormat="1" applyFont="1" applyFill="1" applyBorder="1" applyAlignment="1" applyProtection="1">
      <alignment horizontal="left" vertical="center"/>
    </xf>
    <xf numFmtId="0" fontId="4" fillId="7" borderId="39" xfId="1" applyFont="1" applyFill="1" applyBorder="1" applyAlignment="1" applyProtection="1">
      <alignment horizontal="left" vertical="center"/>
    </xf>
    <xf numFmtId="0" fontId="3" fillId="4" borderId="11" xfId="1" applyFont="1" applyFill="1" applyBorder="1" applyAlignment="1" applyProtection="1">
      <alignment horizontal="left" vertical="center"/>
    </xf>
    <xf numFmtId="0" fontId="3" fillId="4" borderId="2" xfId="1" applyFont="1" applyFill="1" applyBorder="1" applyAlignment="1" applyProtection="1">
      <alignment horizontal="left" vertical="center"/>
    </xf>
    <xf numFmtId="0" fontId="4" fillId="7" borderId="21" xfId="1" applyFont="1" applyFill="1" applyBorder="1" applyAlignment="1" applyProtection="1">
      <alignment horizontal="left" vertical="center"/>
    </xf>
    <xf numFmtId="0" fontId="4" fillId="7" borderId="22" xfId="1" applyFont="1" applyFill="1" applyBorder="1" applyAlignment="1" applyProtection="1">
      <alignment horizontal="left" vertical="center"/>
    </xf>
    <xf numFmtId="0" fontId="4" fillId="7" borderId="28" xfId="1" applyFont="1" applyFill="1" applyBorder="1" applyAlignment="1" applyProtection="1">
      <alignment horizontal="left" vertical="center"/>
    </xf>
    <xf numFmtId="0" fontId="3" fillId="4" borderId="19" xfId="1" applyFont="1" applyFill="1" applyBorder="1" applyAlignment="1" applyProtection="1">
      <alignment horizontal="left" vertical="center"/>
    </xf>
    <xf numFmtId="0" fontId="3" fillId="4" borderId="8" xfId="1" applyFont="1" applyFill="1" applyBorder="1" applyAlignment="1" applyProtection="1">
      <alignment horizontal="left" vertical="center"/>
    </xf>
    <xf numFmtId="0" fontId="11" fillId="6" borderId="23" xfId="1" applyFont="1" applyFill="1" applyBorder="1" applyAlignment="1" applyProtection="1">
      <alignment horizontal="left" vertical="center"/>
    </xf>
    <xf numFmtId="0" fontId="3" fillId="4" borderId="2" xfId="2" applyFont="1" applyFill="1" applyBorder="1" applyAlignment="1" applyProtection="1">
      <alignment vertical="center"/>
    </xf>
    <xf numFmtId="49" fontId="3" fillId="4" borderId="11" xfId="1" applyNumberFormat="1" applyFont="1" applyFill="1" applyBorder="1" applyAlignment="1" applyProtection="1">
      <alignment horizontal="left" vertical="center"/>
    </xf>
    <xf numFmtId="49" fontId="3" fillId="4" borderId="2" xfId="2" applyNumberFormat="1" applyFont="1" applyFill="1" applyBorder="1" applyAlignment="1" applyProtection="1">
      <alignment vertical="center"/>
    </xf>
    <xf numFmtId="49" fontId="3" fillId="4" borderId="49" xfId="1" applyNumberFormat="1" applyFont="1" applyFill="1" applyBorder="1" applyAlignment="1" applyProtection="1">
      <alignment horizontal="left" vertical="center"/>
    </xf>
    <xf numFmtId="49" fontId="3" fillId="4" borderId="50" xfId="1" applyNumberFormat="1" applyFont="1" applyFill="1" applyBorder="1" applyAlignment="1" applyProtection="1">
      <alignment horizontal="left" vertical="center"/>
    </xf>
    <xf numFmtId="0" fontId="3" fillId="4" borderId="8" xfId="2" applyFont="1" applyFill="1" applyBorder="1" applyAlignment="1" applyProtection="1">
      <alignment vertical="center"/>
    </xf>
    <xf numFmtId="0" fontId="4" fillId="7" borderId="9" xfId="1" applyFont="1" applyFill="1" applyBorder="1" applyAlignment="1" applyProtection="1">
      <alignment horizontal="center" vertical="center"/>
    </xf>
    <xf numFmtId="0" fontId="4" fillId="7" borderId="10" xfId="2" applyFont="1" applyFill="1" applyBorder="1" applyAlignment="1" applyProtection="1">
      <alignment horizontal="center" vertical="center"/>
    </xf>
    <xf numFmtId="0" fontId="4" fillId="7" borderId="17" xfId="1" applyFont="1" applyFill="1" applyBorder="1" applyAlignment="1" applyProtection="1">
      <alignment horizontal="center" vertical="center"/>
    </xf>
    <xf numFmtId="0" fontId="4" fillId="7" borderId="15" xfId="1" applyFont="1" applyFill="1" applyBorder="1" applyAlignment="1" applyProtection="1">
      <alignment horizontal="center" vertical="center"/>
    </xf>
    <xf numFmtId="0" fontId="4" fillId="7" borderId="24" xfId="1" applyFont="1" applyFill="1" applyBorder="1" applyAlignment="1" applyProtection="1">
      <alignment horizontal="center" vertical="center"/>
    </xf>
    <xf numFmtId="0" fontId="4" fillId="7" borderId="16" xfId="1" applyFont="1" applyFill="1" applyBorder="1" applyAlignment="1" applyProtection="1">
      <alignment horizontal="center" vertical="center"/>
    </xf>
    <xf numFmtId="0" fontId="4" fillId="7" borderId="9" xfId="2" applyFont="1" applyFill="1" applyBorder="1" applyAlignment="1" applyProtection="1">
      <alignment horizontal="center" vertical="center"/>
    </xf>
    <xf numFmtId="0" fontId="4" fillId="7" borderId="13" xfId="2" applyFont="1" applyFill="1" applyBorder="1" applyAlignment="1" applyProtection="1">
      <alignment horizontal="center" vertical="center"/>
    </xf>
    <xf numFmtId="0" fontId="3" fillId="7" borderId="25" xfId="2" applyFont="1" applyFill="1" applyBorder="1" applyAlignment="1" applyProtection="1">
      <alignment horizontal="center" vertical="center"/>
    </xf>
    <xf numFmtId="0" fontId="4" fillId="7" borderId="25" xfId="2" applyFont="1" applyFill="1" applyBorder="1" applyAlignment="1" applyProtection="1">
      <alignment horizontal="left" vertical="center"/>
    </xf>
    <xf numFmtId="0" fontId="4" fillId="7" borderId="6" xfId="1" applyFont="1" applyFill="1" applyBorder="1" applyAlignment="1" applyProtection="1">
      <alignment horizontal="left" vertical="center"/>
    </xf>
    <xf numFmtId="0" fontId="4" fillId="7" borderId="7" xfId="1" applyFont="1" applyFill="1" applyBorder="1" applyAlignment="1" applyProtection="1">
      <alignment horizontal="left" vertical="center"/>
    </xf>
    <xf numFmtId="0" fontId="4" fillId="7" borderId="14" xfId="1" applyFont="1" applyFill="1" applyBorder="1" applyAlignment="1" applyProtection="1">
      <alignment horizontal="left" vertical="center"/>
    </xf>
    <xf numFmtId="1" fontId="4" fillId="7" borderId="25" xfId="1" applyNumberFormat="1" applyFont="1" applyFill="1" applyBorder="1" applyAlignment="1" applyProtection="1">
      <alignment horizontal="right" vertical="center"/>
    </xf>
    <xf numFmtId="1" fontId="4" fillId="7" borderId="31" xfId="1" applyNumberFormat="1" applyFont="1" applyFill="1" applyBorder="1" applyAlignment="1" applyProtection="1">
      <alignment horizontal="right" vertical="center"/>
    </xf>
    <xf numFmtId="0" fontId="4" fillId="7" borderId="17" xfId="2" applyFont="1" applyFill="1" applyBorder="1" applyAlignment="1" applyProtection="1">
      <alignment horizontal="center" vertical="center"/>
    </xf>
    <xf numFmtId="0" fontId="4" fillId="7" borderId="15" xfId="2" applyFont="1" applyFill="1" applyBorder="1" applyAlignment="1" applyProtection="1">
      <alignment horizontal="center" vertical="center"/>
    </xf>
    <xf numFmtId="0" fontId="4" fillId="7" borderId="16" xfId="2" applyFont="1" applyFill="1" applyBorder="1" applyAlignment="1" applyProtection="1">
      <alignment horizontal="center" vertical="center"/>
    </xf>
    <xf numFmtId="0" fontId="6" fillId="7" borderId="21" xfId="1" applyFont="1" applyFill="1" applyBorder="1" applyAlignment="1" applyProtection="1">
      <alignment horizontal="center" vertical="center"/>
    </xf>
    <xf numFmtId="0" fontId="6" fillId="7" borderId="22" xfId="1" applyFont="1" applyFill="1" applyBorder="1" applyAlignment="1" applyProtection="1">
      <alignment horizontal="center" vertical="center"/>
    </xf>
    <xf numFmtId="0" fontId="6" fillId="7" borderId="23" xfId="1" applyFont="1" applyFill="1" applyBorder="1" applyAlignment="1" applyProtection="1">
      <alignment horizontal="center" vertical="center"/>
    </xf>
    <xf numFmtId="0" fontId="5" fillId="7" borderId="21" xfId="1" applyFont="1" applyFill="1" applyBorder="1" applyAlignment="1" applyProtection="1">
      <alignment horizontal="center" vertical="center"/>
    </xf>
    <xf numFmtId="0" fontId="5" fillId="7" borderId="22" xfId="1" applyFont="1" applyFill="1" applyBorder="1" applyAlignment="1" applyProtection="1">
      <alignment horizontal="center" vertical="center"/>
    </xf>
    <xf numFmtId="0" fontId="5" fillId="7" borderId="23" xfId="1" applyFont="1" applyFill="1" applyBorder="1" applyAlignment="1" applyProtection="1">
      <alignment horizontal="center" vertical="center"/>
    </xf>
    <xf numFmtId="0" fontId="1" fillId="0" borderId="13" xfId="1" applyFont="1" applyBorder="1" applyAlignment="1" applyProtection="1">
      <alignment horizontal="left" vertical="center"/>
      <protection locked="0"/>
    </xf>
    <xf numFmtId="0" fontId="4" fillId="7" borderId="13" xfId="1" applyFont="1" applyFill="1" applyBorder="1" applyAlignment="1" applyProtection="1">
      <alignment horizontal="left" vertical="center"/>
    </xf>
    <xf numFmtId="0" fontId="1" fillId="0" borderId="10" xfId="1" applyFont="1" applyBorder="1" applyAlignment="1" applyProtection="1">
      <alignment horizontal="left" vertical="center"/>
      <protection locked="0"/>
    </xf>
    <xf numFmtId="0" fontId="3" fillId="0" borderId="13" xfId="1" applyFont="1" applyBorder="1" applyAlignment="1" applyProtection="1">
      <alignment horizontal="left" vertical="center"/>
      <protection locked="0"/>
    </xf>
    <xf numFmtId="0" fontId="12" fillId="7" borderId="8" xfId="1" applyFont="1" applyFill="1" applyBorder="1" applyAlignment="1" applyProtection="1">
      <alignment horizontal="left" vertical="center"/>
    </xf>
    <xf numFmtId="0" fontId="4" fillId="7" borderId="8" xfId="1" applyFont="1" applyFill="1" applyBorder="1" applyAlignment="1" applyProtection="1">
      <alignment horizontal="right" vertical="center"/>
    </xf>
    <xf numFmtId="0" fontId="4" fillId="7" borderId="20" xfId="1" applyFont="1" applyFill="1" applyBorder="1" applyAlignment="1" applyProtection="1">
      <alignment horizontal="right" vertical="center"/>
    </xf>
    <xf numFmtId="0" fontId="3" fillId="0" borderId="2" xfId="2" applyFont="1" applyFill="1" applyBorder="1" applyAlignment="1" applyProtection="1">
      <alignment horizontal="left" vertical="center"/>
      <protection locked="0"/>
    </xf>
    <xf numFmtId="0" fontId="4" fillId="7" borderId="2" xfId="2" applyFont="1" applyFill="1" applyBorder="1" applyAlignment="1" applyProtection="1">
      <alignment horizontal="left" vertical="center"/>
    </xf>
    <xf numFmtId="0" fontId="3" fillId="0" borderId="2" xfId="2" applyFont="1" applyFill="1" applyBorder="1" applyAlignment="1" applyProtection="1">
      <alignment horizontal="right" vertical="center"/>
      <protection locked="0"/>
    </xf>
    <xf numFmtId="9" fontId="4" fillId="7" borderId="2" xfId="1" applyNumberFormat="1" applyFont="1" applyFill="1" applyBorder="1" applyAlignment="1" applyProtection="1">
      <alignment horizontal="right" vertical="center"/>
    </xf>
    <xf numFmtId="9" fontId="4" fillId="7" borderId="12" xfId="1" applyNumberFormat="1" applyFont="1" applyFill="1" applyBorder="1" applyAlignment="1" applyProtection="1">
      <alignment horizontal="right" vertical="center"/>
    </xf>
    <xf numFmtId="0" fontId="3" fillId="0" borderId="33" xfId="1" applyFont="1" applyFill="1" applyBorder="1" applyAlignment="1" applyProtection="1">
      <alignment horizontal="left" vertical="center"/>
      <protection locked="0"/>
    </xf>
  </cellXfs>
  <cellStyles count="4">
    <cellStyle name="Normální" xfId="0" builtinId="0"/>
    <cellStyle name="normální 2" xfId="2"/>
    <cellStyle name="normální_UV_nove" xfId="1"/>
    <cellStyle name="Procenta" xfId="3" builtinId="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24"/>
  <sheetViews>
    <sheetView tabSelected="1" workbookViewId="0">
      <selection activeCell="B5" sqref="B5:C5"/>
    </sheetView>
  </sheetViews>
  <sheetFormatPr defaultColWidth="8.85546875" defaultRowHeight="12.75"/>
  <cols>
    <col min="1" max="1" width="21.42578125" style="2" customWidth="1"/>
    <col min="2" max="13" width="7.42578125" style="1" customWidth="1"/>
    <col min="14" max="17" width="7.28515625" style="1" customWidth="1"/>
    <col min="18" max="18" width="8.42578125" style="1" customWidth="1"/>
    <col min="19" max="19" width="7.42578125" style="1" customWidth="1"/>
    <col min="20" max="20" width="6.42578125" style="1" customWidth="1"/>
    <col min="21" max="21" width="2.7109375" style="2" customWidth="1"/>
    <col min="22" max="22" width="33.85546875" style="2" customWidth="1"/>
    <col min="23" max="23" width="2.85546875" style="2" customWidth="1"/>
    <col min="24" max="25" width="9" style="2" hidden="1" customWidth="1"/>
    <col min="26" max="27" width="9.140625" style="2" hidden="1" customWidth="1"/>
    <col min="28" max="28" width="12" style="2" hidden="1" customWidth="1"/>
    <col min="29" max="30" width="9.140625" style="2" hidden="1" customWidth="1"/>
    <col min="31" max="31" width="10.42578125" style="116" customWidth="1"/>
    <col min="32" max="34" width="8.85546875" style="116"/>
    <col min="35" max="255" width="8.85546875" style="2"/>
    <col min="256" max="256" width="14.7109375" style="2" customWidth="1"/>
    <col min="257" max="257" width="5.140625" style="2" customWidth="1"/>
    <col min="258" max="264" width="4.140625" style="2" customWidth="1"/>
    <col min="265" max="267" width="3.7109375" style="2" customWidth="1"/>
    <col min="268" max="270" width="4.140625" style="2" customWidth="1"/>
    <col min="271" max="272" width="4.7109375" style="2" customWidth="1"/>
    <col min="273" max="275" width="5.140625" style="2" customWidth="1"/>
    <col min="276" max="276" width="2.7109375" style="2" customWidth="1"/>
    <col min="277" max="277" width="15.7109375" style="2" customWidth="1"/>
    <col min="278" max="511" width="8.85546875" style="2"/>
    <col min="512" max="512" width="14.7109375" style="2" customWidth="1"/>
    <col min="513" max="513" width="5.140625" style="2" customWidth="1"/>
    <col min="514" max="520" width="4.140625" style="2" customWidth="1"/>
    <col min="521" max="523" width="3.7109375" style="2" customWidth="1"/>
    <col min="524" max="526" width="4.140625" style="2" customWidth="1"/>
    <col min="527" max="528" width="4.7109375" style="2" customWidth="1"/>
    <col min="529" max="531" width="5.140625" style="2" customWidth="1"/>
    <col min="532" max="532" width="2.7109375" style="2" customWidth="1"/>
    <col min="533" max="533" width="15.7109375" style="2" customWidth="1"/>
    <col min="534" max="767" width="8.85546875" style="2"/>
    <col min="768" max="768" width="14.7109375" style="2" customWidth="1"/>
    <col min="769" max="769" width="5.140625" style="2" customWidth="1"/>
    <col min="770" max="776" width="4.140625" style="2" customWidth="1"/>
    <col min="777" max="779" width="3.7109375" style="2" customWidth="1"/>
    <col min="780" max="782" width="4.140625" style="2" customWidth="1"/>
    <col min="783" max="784" width="4.7109375" style="2" customWidth="1"/>
    <col min="785" max="787" width="5.140625" style="2" customWidth="1"/>
    <col min="788" max="788" width="2.7109375" style="2" customWidth="1"/>
    <col min="789" max="789" width="15.7109375" style="2" customWidth="1"/>
    <col min="790" max="1023" width="8.85546875" style="2"/>
    <col min="1024" max="1024" width="14.7109375" style="2" customWidth="1"/>
    <col min="1025" max="1025" width="5.140625" style="2" customWidth="1"/>
    <col min="1026" max="1032" width="4.140625" style="2" customWidth="1"/>
    <col min="1033" max="1035" width="3.7109375" style="2" customWidth="1"/>
    <col min="1036" max="1038" width="4.140625" style="2" customWidth="1"/>
    <col min="1039" max="1040" width="4.7109375" style="2" customWidth="1"/>
    <col min="1041" max="1043" width="5.140625" style="2" customWidth="1"/>
    <col min="1044" max="1044" width="2.7109375" style="2" customWidth="1"/>
    <col min="1045" max="1045" width="15.7109375" style="2" customWidth="1"/>
    <col min="1046" max="1279" width="8.85546875" style="2"/>
    <col min="1280" max="1280" width="14.7109375" style="2" customWidth="1"/>
    <col min="1281" max="1281" width="5.140625" style="2" customWidth="1"/>
    <col min="1282" max="1288" width="4.140625" style="2" customWidth="1"/>
    <col min="1289" max="1291" width="3.7109375" style="2" customWidth="1"/>
    <col min="1292" max="1294" width="4.140625" style="2" customWidth="1"/>
    <col min="1295" max="1296" width="4.7109375" style="2" customWidth="1"/>
    <col min="1297" max="1299" width="5.140625" style="2" customWidth="1"/>
    <col min="1300" max="1300" width="2.7109375" style="2" customWidth="1"/>
    <col min="1301" max="1301" width="15.7109375" style="2" customWidth="1"/>
    <col min="1302" max="1535" width="8.85546875" style="2"/>
    <col min="1536" max="1536" width="14.7109375" style="2" customWidth="1"/>
    <col min="1537" max="1537" width="5.140625" style="2" customWidth="1"/>
    <col min="1538" max="1544" width="4.140625" style="2" customWidth="1"/>
    <col min="1545" max="1547" width="3.7109375" style="2" customWidth="1"/>
    <col min="1548" max="1550" width="4.140625" style="2" customWidth="1"/>
    <col min="1551" max="1552" width="4.7109375" style="2" customWidth="1"/>
    <col min="1553" max="1555" width="5.140625" style="2" customWidth="1"/>
    <col min="1556" max="1556" width="2.7109375" style="2" customWidth="1"/>
    <col min="1557" max="1557" width="15.7109375" style="2" customWidth="1"/>
    <col min="1558" max="1791" width="8.85546875" style="2"/>
    <col min="1792" max="1792" width="14.7109375" style="2" customWidth="1"/>
    <col min="1793" max="1793" width="5.140625" style="2" customWidth="1"/>
    <col min="1794" max="1800" width="4.140625" style="2" customWidth="1"/>
    <col min="1801" max="1803" width="3.7109375" style="2" customWidth="1"/>
    <col min="1804" max="1806" width="4.140625" style="2" customWidth="1"/>
    <col min="1807" max="1808" width="4.7109375" style="2" customWidth="1"/>
    <col min="1809" max="1811" width="5.140625" style="2" customWidth="1"/>
    <col min="1812" max="1812" width="2.7109375" style="2" customWidth="1"/>
    <col min="1813" max="1813" width="15.7109375" style="2" customWidth="1"/>
    <col min="1814" max="2047" width="8.85546875" style="2"/>
    <col min="2048" max="2048" width="14.7109375" style="2" customWidth="1"/>
    <col min="2049" max="2049" width="5.140625" style="2" customWidth="1"/>
    <col min="2050" max="2056" width="4.140625" style="2" customWidth="1"/>
    <col min="2057" max="2059" width="3.7109375" style="2" customWidth="1"/>
    <col min="2060" max="2062" width="4.140625" style="2" customWidth="1"/>
    <col min="2063" max="2064" width="4.7109375" style="2" customWidth="1"/>
    <col min="2065" max="2067" width="5.140625" style="2" customWidth="1"/>
    <col min="2068" max="2068" width="2.7109375" style="2" customWidth="1"/>
    <col min="2069" max="2069" width="15.7109375" style="2" customWidth="1"/>
    <col min="2070" max="2303" width="8.85546875" style="2"/>
    <col min="2304" max="2304" width="14.7109375" style="2" customWidth="1"/>
    <col min="2305" max="2305" width="5.140625" style="2" customWidth="1"/>
    <col min="2306" max="2312" width="4.140625" style="2" customWidth="1"/>
    <col min="2313" max="2315" width="3.7109375" style="2" customWidth="1"/>
    <col min="2316" max="2318" width="4.140625" style="2" customWidth="1"/>
    <col min="2319" max="2320" width="4.7109375" style="2" customWidth="1"/>
    <col min="2321" max="2323" width="5.140625" style="2" customWidth="1"/>
    <col min="2324" max="2324" width="2.7109375" style="2" customWidth="1"/>
    <col min="2325" max="2325" width="15.7109375" style="2" customWidth="1"/>
    <col min="2326" max="2559" width="8.85546875" style="2"/>
    <col min="2560" max="2560" width="14.7109375" style="2" customWidth="1"/>
    <col min="2561" max="2561" width="5.140625" style="2" customWidth="1"/>
    <col min="2562" max="2568" width="4.140625" style="2" customWidth="1"/>
    <col min="2569" max="2571" width="3.7109375" style="2" customWidth="1"/>
    <col min="2572" max="2574" width="4.140625" style="2" customWidth="1"/>
    <col min="2575" max="2576" width="4.7109375" style="2" customWidth="1"/>
    <col min="2577" max="2579" width="5.140625" style="2" customWidth="1"/>
    <col min="2580" max="2580" width="2.7109375" style="2" customWidth="1"/>
    <col min="2581" max="2581" width="15.7109375" style="2" customWidth="1"/>
    <col min="2582" max="2815" width="8.85546875" style="2"/>
    <col min="2816" max="2816" width="14.7109375" style="2" customWidth="1"/>
    <col min="2817" max="2817" width="5.140625" style="2" customWidth="1"/>
    <col min="2818" max="2824" width="4.140625" style="2" customWidth="1"/>
    <col min="2825" max="2827" width="3.7109375" style="2" customWidth="1"/>
    <col min="2828" max="2830" width="4.140625" style="2" customWidth="1"/>
    <col min="2831" max="2832" width="4.7109375" style="2" customWidth="1"/>
    <col min="2833" max="2835" width="5.140625" style="2" customWidth="1"/>
    <col min="2836" max="2836" width="2.7109375" style="2" customWidth="1"/>
    <col min="2837" max="2837" width="15.7109375" style="2" customWidth="1"/>
    <col min="2838" max="3071" width="8.85546875" style="2"/>
    <col min="3072" max="3072" width="14.7109375" style="2" customWidth="1"/>
    <col min="3073" max="3073" width="5.140625" style="2" customWidth="1"/>
    <col min="3074" max="3080" width="4.140625" style="2" customWidth="1"/>
    <col min="3081" max="3083" width="3.7109375" style="2" customWidth="1"/>
    <col min="3084" max="3086" width="4.140625" style="2" customWidth="1"/>
    <col min="3087" max="3088" width="4.7109375" style="2" customWidth="1"/>
    <col min="3089" max="3091" width="5.140625" style="2" customWidth="1"/>
    <col min="3092" max="3092" width="2.7109375" style="2" customWidth="1"/>
    <col min="3093" max="3093" width="15.7109375" style="2" customWidth="1"/>
    <col min="3094" max="3327" width="8.85546875" style="2"/>
    <col min="3328" max="3328" width="14.7109375" style="2" customWidth="1"/>
    <col min="3329" max="3329" width="5.140625" style="2" customWidth="1"/>
    <col min="3330" max="3336" width="4.140625" style="2" customWidth="1"/>
    <col min="3337" max="3339" width="3.7109375" style="2" customWidth="1"/>
    <col min="3340" max="3342" width="4.140625" style="2" customWidth="1"/>
    <col min="3343" max="3344" width="4.7109375" style="2" customWidth="1"/>
    <col min="3345" max="3347" width="5.140625" style="2" customWidth="1"/>
    <col min="3348" max="3348" width="2.7109375" style="2" customWidth="1"/>
    <col min="3349" max="3349" width="15.7109375" style="2" customWidth="1"/>
    <col min="3350" max="3583" width="8.85546875" style="2"/>
    <col min="3584" max="3584" width="14.7109375" style="2" customWidth="1"/>
    <col min="3585" max="3585" width="5.140625" style="2" customWidth="1"/>
    <col min="3586" max="3592" width="4.140625" style="2" customWidth="1"/>
    <col min="3593" max="3595" width="3.7109375" style="2" customWidth="1"/>
    <col min="3596" max="3598" width="4.140625" style="2" customWidth="1"/>
    <col min="3599" max="3600" width="4.7109375" style="2" customWidth="1"/>
    <col min="3601" max="3603" width="5.140625" style="2" customWidth="1"/>
    <col min="3604" max="3604" width="2.7109375" style="2" customWidth="1"/>
    <col min="3605" max="3605" width="15.7109375" style="2" customWidth="1"/>
    <col min="3606" max="3839" width="8.85546875" style="2"/>
    <col min="3840" max="3840" width="14.7109375" style="2" customWidth="1"/>
    <col min="3841" max="3841" width="5.140625" style="2" customWidth="1"/>
    <col min="3842" max="3848" width="4.140625" style="2" customWidth="1"/>
    <col min="3849" max="3851" width="3.7109375" style="2" customWidth="1"/>
    <col min="3852" max="3854" width="4.140625" style="2" customWidth="1"/>
    <col min="3855" max="3856" width="4.7109375" style="2" customWidth="1"/>
    <col min="3857" max="3859" width="5.140625" style="2" customWidth="1"/>
    <col min="3860" max="3860" width="2.7109375" style="2" customWidth="1"/>
    <col min="3861" max="3861" width="15.7109375" style="2" customWidth="1"/>
    <col min="3862" max="4095" width="8.85546875" style="2"/>
    <col min="4096" max="4096" width="14.7109375" style="2" customWidth="1"/>
    <col min="4097" max="4097" width="5.140625" style="2" customWidth="1"/>
    <col min="4098" max="4104" width="4.140625" style="2" customWidth="1"/>
    <col min="4105" max="4107" width="3.7109375" style="2" customWidth="1"/>
    <col min="4108" max="4110" width="4.140625" style="2" customWidth="1"/>
    <col min="4111" max="4112" width="4.7109375" style="2" customWidth="1"/>
    <col min="4113" max="4115" width="5.140625" style="2" customWidth="1"/>
    <col min="4116" max="4116" width="2.7109375" style="2" customWidth="1"/>
    <col min="4117" max="4117" width="15.7109375" style="2" customWidth="1"/>
    <col min="4118" max="4351" width="8.85546875" style="2"/>
    <col min="4352" max="4352" width="14.7109375" style="2" customWidth="1"/>
    <col min="4353" max="4353" width="5.140625" style="2" customWidth="1"/>
    <col min="4354" max="4360" width="4.140625" style="2" customWidth="1"/>
    <col min="4361" max="4363" width="3.7109375" style="2" customWidth="1"/>
    <col min="4364" max="4366" width="4.140625" style="2" customWidth="1"/>
    <col min="4367" max="4368" width="4.7109375" style="2" customWidth="1"/>
    <col min="4369" max="4371" width="5.140625" style="2" customWidth="1"/>
    <col min="4372" max="4372" width="2.7109375" style="2" customWidth="1"/>
    <col min="4373" max="4373" width="15.7109375" style="2" customWidth="1"/>
    <col min="4374" max="4607" width="8.85546875" style="2"/>
    <col min="4608" max="4608" width="14.7109375" style="2" customWidth="1"/>
    <col min="4609" max="4609" width="5.140625" style="2" customWidth="1"/>
    <col min="4610" max="4616" width="4.140625" style="2" customWidth="1"/>
    <col min="4617" max="4619" width="3.7109375" style="2" customWidth="1"/>
    <col min="4620" max="4622" width="4.140625" style="2" customWidth="1"/>
    <col min="4623" max="4624" width="4.7109375" style="2" customWidth="1"/>
    <col min="4625" max="4627" width="5.140625" style="2" customWidth="1"/>
    <col min="4628" max="4628" width="2.7109375" style="2" customWidth="1"/>
    <col min="4629" max="4629" width="15.7109375" style="2" customWidth="1"/>
    <col min="4630" max="4863" width="8.85546875" style="2"/>
    <col min="4864" max="4864" width="14.7109375" style="2" customWidth="1"/>
    <col min="4865" max="4865" width="5.140625" style="2" customWidth="1"/>
    <col min="4866" max="4872" width="4.140625" style="2" customWidth="1"/>
    <col min="4873" max="4875" width="3.7109375" style="2" customWidth="1"/>
    <col min="4876" max="4878" width="4.140625" style="2" customWidth="1"/>
    <col min="4879" max="4880" width="4.7109375" style="2" customWidth="1"/>
    <col min="4881" max="4883" width="5.140625" style="2" customWidth="1"/>
    <col min="4884" max="4884" width="2.7109375" style="2" customWidth="1"/>
    <col min="4885" max="4885" width="15.7109375" style="2" customWidth="1"/>
    <col min="4886" max="5119" width="8.85546875" style="2"/>
    <col min="5120" max="5120" width="14.7109375" style="2" customWidth="1"/>
    <col min="5121" max="5121" width="5.140625" style="2" customWidth="1"/>
    <col min="5122" max="5128" width="4.140625" style="2" customWidth="1"/>
    <col min="5129" max="5131" width="3.7109375" style="2" customWidth="1"/>
    <col min="5132" max="5134" width="4.140625" style="2" customWidth="1"/>
    <col min="5135" max="5136" width="4.7109375" style="2" customWidth="1"/>
    <col min="5137" max="5139" width="5.140625" style="2" customWidth="1"/>
    <col min="5140" max="5140" width="2.7109375" style="2" customWidth="1"/>
    <col min="5141" max="5141" width="15.7109375" style="2" customWidth="1"/>
    <col min="5142" max="5375" width="8.85546875" style="2"/>
    <col min="5376" max="5376" width="14.7109375" style="2" customWidth="1"/>
    <col min="5377" max="5377" width="5.140625" style="2" customWidth="1"/>
    <col min="5378" max="5384" width="4.140625" style="2" customWidth="1"/>
    <col min="5385" max="5387" width="3.7109375" style="2" customWidth="1"/>
    <col min="5388" max="5390" width="4.140625" style="2" customWidth="1"/>
    <col min="5391" max="5392" width="4.7109375" style="2" customWidth="1"/>
    <col min="5393" max="5395" width="5.140625" style="2" customWidth="1"/>
    <col min="5396" max="5396" width="2.7109375" style="2" customWidth="1"/>
    <col min="5397" max="5397" width="15.7109375" style="2" customWidth="1"/>
    <col min="5398" max="5631" width="8.85546875" style="2"/>
    <col min="5632" max="5632" width="14.7109375" style="2" customWidth="1"/>
    <col min="5633" max="5633" width="5.140625" style="2" customWidth="1"/>
    <col min="5634" max="5640" width="4.140625" style="2" customWidth="1"/>
    <col min="5641" max="5643" width="3.7109375" style="2" customWidth="1"/>
    <col min="5644" max="5646" width="4.140625" style="2" customWidth="1"/>
    <col min="5647" max="5648" width="4.7109375" style="2" customWidth="1"/>
    <col min="5649" max="5651" width="5.140625" style="2" customWidth="1"/>
    <col min="5652" max="5652" width="2.7109375" style="2" customWidth="1"/>
    <col min="5653" max="5653" width="15.7109375" style="2" customWidth="1"/>
    <col min="5654" max="5887" width="8.85546875" style="2"/>
    <col min="5888" max="5888" width="14.7109375" style="2" customWidth="1"/>
    <col min="5889" max="5889" width="5.140625" style="2" customWidth="1"/>
    <col min="5890" max="5896" width="4.140625" style="2" customWidth="1"/>
    <col min="5897" max="5899" width="3.7109375" style="2" customWidth="1"/>
    <col min="5900" max="5902" width="4.140625" style="2" customWidth="1"/>
    <col min="5903" max="5904" width="4.7109375" style="2" customWidth="1"/>
    <col min="5905" max="5907" width="5.140625" style="2" customWidth="1"/>
    <col min="5908" max="5908" width="2.7109375" style="2" customWidth="1"/>
    <col min="5909" max="5909" width="15.7109375" style="2" customWidth="1"/>
    <col min="5910" max="6143" width="8.85546875" style="2"/>
    <col min="6144" max="6144" width="14.7109375" style="2" customWidth="1"/>
    <col min="6145" max="6145" width="5.140625" style="2" customWidth="1"/>
    <col min="6146" max="6152" width="4.140625" style="2" customWidth="1"/>
    <col min="6153" max="6155" width="3.7109375" style="2" customWidth="1"/>
    <col min="6156" max="6158" width="4.140625" style="2" customWidth="1"/>
    <col min="6159" max="6160" width="4.7109375" style="2" customWidth="1"/>
    <col min="6161" max="6163" width="5.140625" style="2" customWidth="1"/>
    <col min="6164" max="6164" width="2.7109375" style="2" customWidth="1"/>
    <col min="6165" max="6165" width="15.7109375" style="2" customWidth="1"/>
    <col min="6166" max="6399" width="8.85546875" style="2"/>
    <col min="6400" max="6400" width="14.7109375" style="2" customWidth="1"/>
    <col min="6401" max="6401" width="5.140625" style="2" customWidth="1"/>
    <col min="6402" max="6408" width="4.140625" style="2" customWidth="1"/>
    <col min="6409" max="6411" width="3.7109375" style="2" customWidth="1"/>
    <col min="6412" max="6414" width="4.140625" style="2" customWidth="1"/>
    <col min="6415" max="6416" width="4.7109375" style="2" customWidth="1"/>
    <col min="6417" max="6419" width="5.140625" style="2" customWidth="1"/>
    <col min="6420" max="6420" width="2.7109375" style="2" customWidth="1"/>
    <col min="6421" max="6421" width="15.7109375" style="2" customWidth="1"/>
    <col min="6422" max="6655" width="8.85546875" style="2"/>
    <col min="6656" max="6656" width="14.7109375" style="2" customWidth="1"/>
    <col min="6657" max="6657" width="5.140625" style="2" customWidth="1"/>
    <col min="6658" max="6664" width="4.140625" style="2" customWidth="1"/>
    <col min="6665" max="6667" width="3.7109375" style="2" customWidth="1"/>
    <col min="6668" max="6670" width="4.140625" style="2" customWidth="1"/>
    <col min="6671" max="6672" width="4.7109375" style="2" customWidth="1"/>
    <col min="6673" max="6675" width="5.140625" style="2" customWidth="1"/>
    <col min="6676" max="6676" width="2.7109375" style="2" customWidth="1"/>
    <col min="6677" max="6677" width="15.7109375" style="2" customWidth="1"/>
    <col min="6678" max="6911" width="8.85546875" style="2"/>
    <col min="6912" max="6912" width="14.7109375" style="2" customWidth="1"/>
    <col min="6913" max="6913" width="5.140625" style="2" customWidth="1"/>
    <col min="6914" max="6920" width="4.140625" style="2" customWidth="1"/>
    <col min="6921" max="6923" width="3.7109375" style="2" customWidth="1"/>
    <col min="6924" max="6926" width="4.140625" style="2" customWidth="1"/>
    <col min="6927" max="6928" width="4.7109375" style="2" customWidth="1"/>
    <col min="6929" max="6931" width="5.140625" style="2" customWidth="1"/>
    <col min="6932" max="6932" width="2.7109375" style="2" customWidth="1"/>
    <col min="6933" max="6933" width="15.7109375" style="2" customWidth="1"/>
    <col min="6934" max="7167" width="8.85546875" style="2"/>
    <col min="7168" max="7168" width="14.7109375" style="2" customWidth="1"/>
    <col min="7169" max="7169" width="5.140625" style="2" customWidth="1"/>
    <col min="7170" max="7176" width="4.140625" style="2" customWidth="1"/>
    <col min="7177" max="7179" width="3.7109375" style="2" customWidth="1"/>
    <col min="7180" max="7182" width="4.140625" style="2" customWidth="1"/>
    <col min="7183" max="7184" width="4.7109375" style="2" customWidth="1"/>
    <col min="7185" max="7187" width="5.140625" style="2" customWidth="1"/>
    <col min="7188" max="7188" width="2.7109375" style="2" customWidth="1"/>
    <col min="7189" max="7189" width="15.7109375" style="2" customWidth="1"/>
    <col min="7190" max="7423" width="8.85546875" style="2"/>
    <col min="7424" max="7424" width="14.7109375" style="2" customWidth="1"/>
    <col min="7425" max="7425" width="5.140625" style="2" customWidth="1"/>
    <col min="7426" max="7432" width="4.140625" style="2" customWidth="1"/>
    <col min="7433" max="7435" width="3.7109375" style="2" customWidth="1"/>
    <col min="7436" max="7438" width="4.140625" style="2" customWidth="1"/>
    <col min="7439" max="7440" width="4.7109375" style="2" customWidth="1"/>
    <col min="7441" max="7443" width="5.140625" style="2" customWidth="1"/>
    <col min="7444" max="7444" width="2.7109375" style="2" customWidth="1"/>
    <col min="7445" max="7445" width="15.7109375" style="2" customWidth="1"/>
    <col min="7446" max="7679" width="8.85546875" style="2"/>
    <col min="7680" max="7680" width="14.7109375" style="2" customWidth="1"/>
    <col min="7681" max="7681" width="5.140625" style="2" customWidth="1"/>
    <col min="7682" max="7688" width="4.140625" style="2" customWidth="1"/>
    <col min="7689" max="7691" width="3.7109375" style="2" customWidth="1"/>
    <col min="7692" max="7694" width="4.140625" style="2" customWidth="1"/>
    <col min="7695" max="7696" width="4.7109375" style="2" customWidth="1"/>
    <col min="7697" max="7699" width="5.140625" style="2" customWidth="1"/>
    <col min="7700" max="7700" width="2.7109375" style="2" customWidth="1"/>
    <col min="7701" max="7701" width="15.7109375" style="2" customWidth="1"/>
    <col min="7702" max="7935" width="8.85546875" style="2"/>
    <col min="7936" max="7936" width="14.7109375" style="2" customWidth="1"/>
    <col min="7937" max="7937" width="5.140625" style="2" customWidth="1"/>
    <col min="7938" max="7944" width="4.140625" style="2" customWidth="1"/>
    <col min="7945" max="7947" width="3.7109375" style="2" customWidth="1"/>
    <col min="7948" max="7950" width="4.140625" style="2" customWidth="1"/>
    <col min="7951" max="7952" width="4.7109375" style="2" customWidth="1"/>
    <col min="7953" max="7955" width="5.140625" style="2" customWidth="1"/>
    <col min="7956" max="7956" width="2.7109375" style="2" customWidth="1"/>
    <col min="7957" max="7957" width="15.7109375" style="2" customWidth="1"/>
    <col min="7958" max="8191" width="8.85546875" style="2"/>
    <col min="8192" max="8192" width="14.7109375" style="2" customWidth="1"/>
    <col min="8193" max="8193" width="5.140625" style="2" customWidth="1"/>
    <col min="8194" max="8200" width="4.140625" style="2" customWidth="1"/>
    <col min="8201" max="8203" width="3.7109375" style="2" customWidth="1"/>
    <col min="8204" max="8206" width="4.140625" style="2" customWidth="1"/>
    <col min="8207" max="8208" width="4.7109375" style="2" customWidth="1"/>
    <col min="8209" max="8211" width="5.140625" style="2" customWidth="1"/>
    <col min="8212" max="8212" width="2.7109375" style="2" customWidth="1"/>
    <col min="8213" max="8213" width="15.7109375" style="2" customWidth="1"/>
    <col min="8214" max="8447" width="8.85546875" style="2"/>
    <col min="8448" max="8448" width="14.7109375" style="2" customWidth="1"/>
    <col min="8449" max="8449" width="5.140625" style="2" customWidth="1"/>
    <col min="8450" max="8456" width="4.140625" style="2" customWidth="1"/>
    <col min="8457" max="8459" width="3.7109375" style="2" customWidth="1"/>
    <col min="8460" max="8462" width="4.140625" style="2" customWidth="1"/>
    <col min="8463" max="8464" width="4.7109375" style="2" customWidth="1"/>
    <col min="8465" max="8467" width="5.140625" style="2" customWidth="1"/>
    <col min="8468" max="8468" width="2.7109375" style="2" customWidth="1"/>
    <col min="8469" max="8469" width="15.7109375" style="2" customWidth="1"/>
    <col min="8470" max="8703" width="8.85546875" style="2"/>
    <col min="8704" max="8704" width="14.7109375" style="2" customWidth="1"/>
    <col min="8705" max="8705" width="5.140625" style="2" customWidth="1"/>
    <col min="8706" max="8712" width="4.140625" style="2" customWidth="1"/>
    <col min="8713" max="8715" width="3.7109375" style="2" customWidth="1"/>
    <col min="8716" max="8718" width="4.140625" style="2" customWidth="1"/>
    <col min="8719" max="8720" width="4.7109375" style="2" customWidth="1"/>
    <col min="8721" max="8723" width="5.140625" style="2" customWidth="1"/>
    <col min="8724" max="8724" width="2.7109375" style="2" customWidth="1"/>
    <col min="8725" max="8725" width="15.7109375" style="2" customWidth="1"/>
    <col min="8726" max="8959" width="8.85546875" style="2"/>
    <col min="8960" max="8960" width="14.7109375" style="2" customWidth="1"/>
    <col min="8961" max="8961" width="5.140625" style="2" customWidth="1"/>
    <col min="8962" max="8968" width="4.140625" style="2" customWidth="1"/>
    <col min="8969" max="8971" width="3.7109375" style="2" customWidth="1"/>
    <col min="8972" max="8974" width="4.140625" style="2" customWidth="1"/>
    <col min="8975" max="8976" width="4.7109375" style="2" customWidth="1"/>
    <col min="8977" max="8979" width="5.140625" style="2" customWidth="1"/>
    <col min="8980" max="8980" width="2.7109375" style="2" customWidth="1"/>
    <col min="8981" max="8981" width="15.7109375" style="2" customWidth="1"/>
    <col min="8982" max="9215" width="8.85546875" style="2"/>
    <col min="9216" max="9216" width="14.7109375" style="2" customWidth="1"/>
    <col min="9217" max="9217" width="5.140625" style="2" customWidth="1"/>
    <col min="9218" max="9224" width="4.140625" style="2" customWidth="1"/>
    <col min="9225" max="9227" width="3.7109375" style="2" customWidth="1"/>
    <col min="9228" max="9230" width="4.140625" style="2" customWidth="1"/>
    <col min="9231" max="9232" width="4.7109375" style="2" customWidth="1"/>
    <col min="9233" max="9235" width="5.140625" style="2" customWidth="1"/>
    <col min="9236" max="9236" width="2.7109375" style="2" customWidth="1"/>
    <col min="9237" max="9237" width="15.7109375" style="2" customWidth="1"/>
    <col min="9238" max="9471" width="8.85546875" style="2"/>
    <col min="9472" max="9472" width="14.7109375" style="2" customWidth="1"/>
    <col min="9473" max="9473" width="5.140625" style="2" customWidth="1"/>
    <col min="9474" max="9480" width="4.140625" style="2" customWidth="1"/>
    <col min="9481" max="9483" width="3.7109375" style="2" customWidth="1"/>
    <col min="9484" max="9486" width="4.140625" style="2" customWidth="1"/>
    <col min="9487" max="9488" width="4.7109375" style="2" customWidth="1"/>
    <col min="9489" max="9491" width="5.140625" style="2" customWidth="1"/>
    <col min="9492" max="9492" width="2.7109375" style="2" customWidth="1"/>
    <col min="9493" max="9493" width="15.7109375" style="2" customWidth="1"/>
    <col min="9494" max="9727" width="8.85546875" style="2"/>
    <col min="9728" max="9728" width="14.7109375" style="2" customWidth="1"/>
    <col min="9729" max="9729" width="5.140625" style="2" customWidth="1"/>
    <col min="9730" max="9736" width="4.140625" style="2" customWidth="1"/>
    <col min="9737" max="9739" width="3.7109375" style="2" customWidth="1"/>
    <col min="9740" max="9742" width="4.140625" style="2" customWidth="1"/>
    <col min="9743" max="9744" width="4.7109375" style="2" customWidth="1"/>
    <col min="9745" max="9747" width="5.140625" style="2" customWidth="1"/>
    <col min="9748" max="9748" width="2.7109375" style="2" customWidth="1"/>
    <col min="9749" max="9749" width="15.7109375" style="2" customWidth="1"/>
    <col min="9750" max="9983" width="8.85546875" style="2"/>
    <col min="9984" max="9984" width="14.7109375" style="2" customWidth="1"/>
    <col min="9985" max="9985" width="5.140625" style="2" customWidth="1"/>
    <col min="9986" max="9992" width="4.140625" style="2" customWidth="1"/>
    <col min="9993" max="9995" width="3.7109375" style="2" customWidth="1"/>
    <col min="9996" max="9998" width="4.140625" style="2" customWidth="1"/>
    <col min="9999" max="10000" width="4.7109375" style="2" customWidth="1"/>
    <col min="10001" max="10003" width="5.140625" style="2" customWidth="1"/>
    <col min="10004" max="10004" width="2.7109375" style="2" customWidth="1"/>
    <col min="10005" max="10005" width="15.7109375" style="2" customWidth="1"/>
    <col min="10006" max="10239" width="8.85546875" style="2"/>
    <col min="10240" max="10240" width="14.7109375" style="2" customWidth="1"/>
    <col min="10241" max="10241" width="5.140625" style="2" customWidth="1"/>
    <col min="10242" max="10248" width="4.140625" style="2" customWidth="1"/>
    <col min="10249" max="10251" width="3.7109375" style="2" customWidth="1"/>
    <col min="10252" max="10254" width="4.140625" style="2" customWidth="1"/>
    <col min="10255" max="10256" width="4.7109375" style="2" customWidth="1"/>
    <col min="10257" max="10259" width="5.140625" style="2" customWidth="1"/>
    <col min="10260" max="10260" width="2.7109375" style="2" customWidth="1"/>
    <col min="10261" max="10261" width="15.7109375" style="2" customWidth="1"/>
    <col min="10262" max="10495" width="8.85546875" style="2"/>
    <col min="10496" max="10496" width="14.7109375" style="2" customWidth="1"/>
    <col min="10497" max="10497" width="5.140625" style="2" customWidth="1"/>
    <col min="10498" max="10504" width="4.140625" style="2" customWidth="1"/>
    <col min="10505" max="10507" width="3.7109375" style="2" customWidth="1"/>
    <col min="10508" max="10510" width="4.140625" style="2" customWidth="1"/>
    <col min="10511" max="10512" width="4.7109375" style="2" customWidth="1"/>
    <col min="10513" max="10515" width="5.140625" style="2" customWidth="1"/>
    <col min="10516" max="10516" width="2.7109375" style="2" customWidth="1"/>
    <col min="10517" max="10517" width="15.7109375" style="2" customWidth="1"/>
    <col min="10518" max="10751" width="8.85546875" style="2"/>
    <col min="10752" max="10752" width="14.7109375" style="2" customWidth="1"/>
    <col min="10753" max="10753" width="5.140625" style="2" customWidth="1"/>
    <col min="10754" max="10760" width="4.140625" style="2" customWidth="1"/>
    <col min="10761" max="10763" width="3.7109375" style="2" customWidth="1"/>
    <col min="10764" max="10766" width="4.140625" style="2" customWidth="1"/>
    <col min="10767" max="10768" width="4.7109375" style="2" customWidth="1"/>
    <col min="10769" max="10771" width="5.140625" style="2" customWidth="1"/>
    <col min="10772" max="10772" width="2.7109375" style="2" customWidth="1"/>
    <col min="10773" max="10773" width="15.7109375" style="2" customWidth="1"/>
    <col min="10774" max="11007" width="8.85546875" style="2"/>
    <col min="11008" max="11008" width="14.7109375" style="2" customWidth="1"/>
    <col min="11009" max="11009" width="5.140625" style="2" customWidth="1"/>
    <col min="11010" max="11016" width="4.140625" style="2" customWidth="1"/>
    <col min="11017" max="11019" width="3.7109375" style="2" customWidth="1"/>
    <col min="11020" max="11022" width="4.140625" style="2" customWidth="1"/>
    <col min="11023" max="11024" width="4.7109375" style="2" customWidth="1"/>
    <col min="11025" max="11027" width="5.140625" style="2" customWidth="1"/>
    <col min="11028" max="11028" width="2.7109375" style="2" customWidth="1"/>
    <col min="11029" max="11029" width="15.7109375" style="2" customWidth="1"/>
    <col min="11030" max="11263" width="8.85546875" style="2"/>
    <col min="11264" max="11264" width="14.7109375" style="2" customWidth="1"/>
    <col min="11265" max="11265" width="5.140625" style="2" customWidth="1"/>
    <col min="11266" max="11272" width="4.140625" style="2" customWidth="1"/>
    <col min="11273" max="11275" width="3.7109375" style="2" customWidth="1"/>
    <col min="11276" max="11278" width="4.140625" style="2" customWidth="1"/>
    <col min="11279" max="11280" width="4.7109375" style="2" customWidth="1"/>
    <col min="11281" max="11283" width="5.140625" style="2" customWidth="1"/>
    <col min="11284" max="11284" width="2.7109375" style="2" customWidth="1"/>
    <col min="11285" max="11285" width="15.7109375" style="2" customWidth="1"/>
    <col min="11286" max="11519" width="8.85546875" style="2"/>
    <col min="11520" max="11520" width="14.7109375" style="2" customWidth="1"/>
    <col min="11521" max="11521" width="5.140625" style="2" customWidth="1"/>
    <col min="11522" max="11528" width="4.140625" style="2" customWidth="1"/>
    <col min="11529" max="11531" width="3.7109375" style="2" customWidth="1"/>
    <col min="11532" max="11534" width="4.140625" style="2" customWidth="1"/>
    <col min="11535" max="11536" width="4.7109375" style="2" customWidth="1"/>
    <col min="11537" max="11539" width="5.140625" style="2" customWidth="1"/>
    <col min="11540" max="11540" width="2.7109375" style="2" customWidth="1"/>
    <col min="11541" max="11541" width="15.7109375" style="2" customWidth="1"/>
    <col min="11542" max="11775" width="8.85546875" style="2"/>
    <col min="11776" max="11776" width="14.7109375" style="2" customWidth="1"/>
    <col min="11777" max="11777" width="5.140625" style="2" customWidth="1"/>
    <col min="11778" max="11784" width="4.140625" style="2" customWidth="1"/>
    <col min="11785" max="11787" width="3.7109375" style="2" customWidth="1"/>
    <col min="11788" max="11790" width="4.140625" style="2" customWidth="1"/>
    <col min="11791" max="11792" width="4.7109375" style="2" customWidth="1"/>
    <col min="11793" max="11795" width="5.140625" style="2" customWidth="1"/>
    <col min="11796" max="11796" width="2.7109375" style="2" customWidth="1"/>
    <col min="11797" max="11797" width="15.7109375" style="2" customWidth="1"/>
    <col min="11798" max="12031" width="8.85546875" style="2"/>
    <col min="12032" max="12032" width="14.7109375" style="2" customWidth="1"/>
    <col min="12033" max="12033" width="5.140625" style="2" customWidth="1"/>
    <col min="12034" max="12040" width="4.140625" style="2" customWidth="1"/>
    <col min="12041" max="12043" width="3.7109375" style="2" customWidth="1"/>
    <col min="12044" max="12046" width="4.140625" style="2" customWidth="1"/>
    <col min="12047" max="12048" width="4.7109375" style="2" customWidth="1"/>
    <col min="12049" max="12051" width="5.140625" style="2" customWidth="1"/>
    <col min="12052" max="12052" width="2.7109375" style="2" customWidth="1"/>
    <col min="12053" max="12053" width="15.7109375" style="2" customWidth="1"/>
    <col min="12054" max="12287" width="8.85546875" style="2"/>
    <col min="12288" max="12288" width="14.7109375" style="2" customWidth="1"/>
    <col min="12289" max="12289" width="5.140625" style="2" customWidth="1"/>
    <col min="12290" max="12296" width="4.140625" style="2" customWidth="1"/>
    <col min="12297" max="12299" width="3.7109375" style="2" customWidth="1"/>
    <col min="12300" max="12302" width="4.140625" style="2" customWidth="1"/>
    <col min="12303" max="12304" width="4.7109375" style="2" customWidth="1"/>
    <col min="12305" max="12307" width="5.140625" style="2" customWidth="1"/>
    <col min="12308" max="12308" width="2.7109375" style="2" customWidth="1"/>
    <col min="12309" max="12309" width="15.7109375" style="2" customWidth="1"/>
    <col min="12310" max="12543" width="8.85546875" style="2"/>
    <col min="12544" max="12544" width="14.7109375" style="2" customWidth="1"/>
    <col min="12545" max="12545" width="5.140625" style="2" customWidth="1"/>
    <col min="12546" max="12552" width="4.140625" style="2" customWidth="1"/>
    <col min="12553" max="12555" width="3.7109375" style="2" customWidth="1"/>
    <col min="12556" max="12558" width="4.140625" style="2" customWidth="1"/>
    <col min="12559" max="12560" width="4.7109375" style="2" customWidth="1"/>
    <col min="12561" max="12563" width="5.140625" style="2" customWidth="1"/>
    <col min="12564" max="12564" width="2.7109375" style="2" customWidth="1"/>
    <col min="12565" max="12565" width="15.7109375" style="2" customWidth="1"/>
    <col min="12566" max="12799" width="8.85546875" style="2"/>
    <col min="12800" max="12800" width="14.7109375" style="2" customWidth="1"/>
    <col min="12801" max="12801" width="5.140625" style="2" customWidth="1"/>
    <col min="12802" max="12808" width="4.140625" style="2" customWidth="1"/>
    <col min="12809" max="12811" width="3.7109375" style="2" customWidth="1"/>
    <col min="12812" max="12814" width="4.140625" style="2" customWidth="1"/>
    <col min="12815" max="12816" width="4.7109375" style="2" customWidth="1"/>
    <col min="12817" max="12819" width="5.140625" style="2" customWidth="1"/>
    <col min="12820" max="12820" width="2.7109375" style="2" customWidth="1"/>
    <col min="12821" max="12821" width="15.7109375" style="2" customWidth="1"/>
    <col min="12822" max="13055" width="8.85546875" style="2"/>
    <col min="13056" max="13056" width="14.7109375" style="2" customWidth="1"/>
    <col min="13057" max="13057" width="5.140625" style="2" customWidth="1"/>
    <col min="13058" max="13064" width="4.140625" style="2" customWidth="1"/>
    <col min="13065" max="13067" width="3.7109375" style="2" customWidth="1"/>
    <col min="13068" max="13070" width="4.140625" style="2" customWidth="1"/>
    <col min="13071" max="13072" width="4.7109375" style="2" customWidth="1"/>
    <col min="13073" max="13075" width="5.140625" style="2" customWidth="1"/>
    <col min="13076" max="13076" width="2.7109375" style="2" customWidth="1"/>
    <col min="13077" max="13077" width="15.7109375" style="2" customWidth="1"/>
    <col min="13078" max="13311" width="8.85546875" style="2"/>
    <col min="13312" max="13312" width="14.7109375" style="2" customWidth="1"/>
    <col min="13313" max="13313" width="5.140625" style="2" customWidth="1"/>
    <col min="13314" max="13320" width="4.140625" style="2" customWidth="1"/>
    <col min="13321" max="13323" width="3.7109375" style="2" customWidth="1"/>
    <col min="13324" max="13326" width="4.140625" style="2" customWidth="1"/>
    <col min="13327" max="13328" width="4.7109375" style="2" customWidth="1"/>
    <col min="13329" max="13331" width="5.140625" style="2" customWidth="1"/>
    <col min="13332" max="13332" width="2.7109375" style="2" customWidth="1"/>
    <col min="13333" max="13333" width="15.7109375" style="2" customWidth="1"/>
    <col min="13334" max="13567" width="8.85546875" style="2"/>
    <col min="13568" max="13568" width="14.7109375" style="2" customWidth="1"/>
    <col min="13569" max="13569" width="5.140625" style="2" customWidth="1"/>
    <col min="13570" max="13576" width="4.140625" style="2" customWidth="1"/>
    <col min="13577" max="13579" width="3.7109375" style="2" customWidth="1"/>
    <col min="13580" max="13582" width="4.140625" style="2" customWidth="1"/>
    <col min="13583" max="13584" width="4.7109375" style="2" customWidth="1"/>
    <col min="13585" max="13587" width="5.140625" style="2" customWidth="1"/>
    <col min="13588" max="13588" width="2.7109375" style="2" customWidth="1"/>
    <col min="13589" max="13589" width="15.7109375" style="2" customWidth="1"/>
    <col min="13590" max="13823" width="8.85546875" style="2"/>
    <col min="13824" max="13824" width="14.7109375" style="2" customWidth="1"/>
    <col min="13825" max="13825" width="5.140625" style="2" customWidth="1"/>
    <col min="13826" max="13832" width="4.140625" style="2" customWidth="1"/>
    <col min="13833" max="13835" width="3.7109375" style="2" customWidth="1"/>
    <col min="13836" max="13838" width="4.140625" style="2" customWidth="1"/>
    <col min="13839" max="13840" width="4.7109375" style="2" customWidth="1"/>
    <col min="13841" max="13843" width="5.140625" style="2" customWidth="1"/>
    <col min="13844" max="13844" width="2.7109375" style="2" customWidth="1"/>
    <col min="13845" max="13845" width="15.7109375" style="2" customWidth="1"/>
    <col min="13846" max="14079" width="8.85546875" style="2"/>
    <col min="14080" max="14080" width="14.7109375" style="2" customWidth="1"/>
    <col min="14081" max="14081" width="5.140625" style="2" customWidth="1"/>
    <col min="14082" max="14088" width="4.140625" style="2" customWidth="1"/>
    <col min="14089" max="14091" width="3.7109375" style="2" customWidth="1"/>
    <col min="14092" max="14094" width="4.140625" style="2" customWidth="1"/>
    <col min="14095" max="14096" width="4.7109375" style="2" customWidth="1"/>
    <col min="14097" max="14099" width="5.140625" style="2" customWidth="1"/>
    <col min="14100" max="14100" width="2.7109375" style="2" customWidth="1"/>
    <col min="14101" max="14101" width="15.7109375" style="2" customWidth="1"/>
    <col min="14102" max="14335" width="8.85546875" style="2"/>
    <col min="14336" max="14336" width="14.7109375" style="2" customWidth="1"/>
    <col min="14337" max="14337" width="5.140625" style="2" customWidth="1"/>
    <col min="14338" max="14344" width="4.140625" style="2" customWidth="1"/>
    <col min="14345" max="14347" width="3.7109375" style="2" customWidth="1"/>
    <col min="14348" max="14350" width="4.140625" style="2" customWidth="1"/>
    <col min="14351" max="14352" width="4.7109375" style="2" customWidth="1"/>
    <col min="14353" max="14355" width="5.140625" style="2" customWidth="1"/>
    <col min="14356" max="14356" width="2.7109375" style="2" customWidth="1"/>
    <col min="14357" max="14357" width="15.7109375" style="2" customWidth="1"/>
    <col min="14358" max="14591" width="8.85546875" style="2"/>
    <col min="14592" max="14592" width="14.7109375" style="2" customWidth="1"/>
    <col min="14593" max="14593" width="5.140625" style="2" customWidth="1"/>
    <col min="14594" max="14600" width="4.140625" style="2" customWidth="1"/>
    <col min="14601" max="14603" width="3.7109375" style="2" customWidth="1"/>
    <col min="14604" max="14606" width="4.140625" style="2" customWidth="1"/>
    <col min="14607" max="14608" width="4.7109375" style="2" customWidth="1"/>
    <col min="14609" max="14611" width="5.140625" style="2" customWidth="1"/>
    <col min="14612" max="14612" width="2.7109375" style="2" customWidth="1"/>
    <col min="14613" max="14613" width="15.7109375" style="2" customWidth="1"/>
    <col min="14614" max="14847" width="8.85546875" style="2"/>
    <col min="14848" max="14848" width="14.7109375" style="2" customWidth="1"/>
    <col min="14849" max="14849" width="5.140625" style="2" customWidth="1"/>
    <col min="14850" max="14856" width="4.140625" style="2" customWidth="1"/>
    <col min="14857" max="14859" width="3.7109375" style="2" customWidth="1"/>
    <col min="14860" max="14862" width="4.140625" style="2" customWidth="1"/>
    <col min="14863" max="14864" width="4.7109375" style="2" customWidth="1"/>
    <col min="14865" max="14867" width="5.140625" style="2" customWidth="1"/>
    <col min="14868" max="14868" width="2.7109375" style="2" customWidth="1"/>
    <col min="14869" max="14869" width="15.7109375" style="2" customWidth="1"/>
    <col min="14870" max="15103" width="8.85546875" style="2"/>
    <col min="15104" max="15104" width="14.7109375" style="2" customWidth="1"/>
    <col min="15105" max="15105" width="5.140625" style="2" customWidth="1"/>
    <col min="15106" max="15112" width="4.140625" style="2" customWidth="1"/>
    <col min="15113" max="15115" width="3.7109375" style="2" customWidth="1"/>
    <col min="15116" max="15118" width="4.140625" style="2" customWidth="1"/>
    <col min="15119" max="15120" width="4.7109375" style="2" customWidth="1"/>
    <col min="15121" max="15123" width="5.140625" style="2" customWidth="1"/>
    <col min="15124" max="15124" width="2.7109375" style="2" customWidth="1"/>
    <col min="15125" max="15125" width="15.7109375" style="2" customWidth="1"/>
    <col min="15126" max="15359" width="8.85546875" style="2"/>
    <col min="15360" max="15360" width="14.7109375" style="2" customWidth="1"/>
    <col min="15361" max="15361" width="5.140625" style="2" customWidth="1"/>
    <col min="15362" max="15368" width="4.140625" style="2" customWidth="1"/>
    <col min="15369" max="15371" width="3.7109375" style="2" customWidth="1"/>
    <col min="15372" max="15374" width="4.140625" style="2" customWidth="1"/>
    <col min="15375" max="15376" width="4.7109375" style="2" customWidth="1"/>
    <col min="15377" max="15379" width="5.140625" style="2" customWidth="1"/>
    <col min="15380" max="15380" width="2.7109375" style="2" customWidth="1"/>
    <col min="15381" max="15381" width="15.7109375" style="2" customWidth="1"/>
    <col min="15382" max="15615" width="8.85546875" style="2"/>
    <col min="15616" max="15616" width="14.7109375" style="2" customWidth="1"/>
    <col min="15617" max="15617" width="5.140625" style="2" customWidth="1"/>
    <col min="15618" max="15624" width="4.140625" style="2" customWidth="1"/>
    <col min="15625" max="15627" width="3.7109375" style="2" customWidth="1"/>
    <col min="15628" max="15630" width="4.140625" style="2" customWidth="1"/>
    <col min="15631" max="15632" width="4.7109375" style="2" customWidth="1"/>
    <col min="15633" max="15635" width="5.140625" style="2" customWidth="1"/>
    <col min="15636" max="15636" width="2.7109375" style="2" customWidth="1"/>
    <col min="15637" max="15637" width="15.7109375" style="2" customWidth="1"/>
    <col min="15638" max="15871" width="8.85546875" style="2"/>
    <col min="15872" max="15872" width="14.7109375" style="2" customWidth="1"/>
    <col min="15873" max="15873" width="5.140625" style="2" customWidth="1"/>
    <col min="15874" max="15880" width="4.140625" style="2" customWidth="1"/>
    <col min="15881" max="15883" width="3.7109375" style="2" customWidth="1"/>
    <col min="15884" max="15886" width="4.140625" style="2" customWidth="1"/>
    <col min="15887" max="15888" width="4.7109375" style="2" customWidth="1"/>
    <col min="15889" max="15891" width="5.140625" style="2" customWidth="1"/>
    <col min="15892" max="15892" width="2.7109375" style="2" customWidth="1"/>
    <col min="15893" max="15893" width="15.7109375" style="2" customWidth="1"/>
    <col min="15894" max="16127" width="8.85546875" style="2"/>
    <col min="16128" max="16128" width="14.7109375" style="2" customWidth="1"/>
    <col min="16129" max="16129" width="5.140625" style="2" customWidth="1"/>
    <col min="16130" max="16136" width="4.140625" style="2" customWidth="1"/>
    <col min="16137" max="16139" width="3.7109375" style="2" customWidth="1"/>
    <col min="16140" max="16142" width="4.140625" style="2" customWidth="1"/>
    <col min="16143" max="16144" width="4.7109375" style="2" customWidth="1"/>
    <col min="16145" max="16147" width="5.140625" style="2" customWidth="1"/>
    <col min="16148" max="16148" width="2.7109375" style="2" customWidth="1"/>
    <col min="16149" max="16149" width="15.7109375" style="2" customWidth="1"/>
    <col min="16150" max="16384" width="8.85546875" style="2"/>
  </cols>
  <sheetData>
    <row r="1" spans="1:34" ht="24.75" customHeight="1" thickBot="1">
      <c r="A1" s="201" t="s">
        <v>163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3"/>
      <c r="U1" s="76"/>
      <c r="V1" s="77" t="s">
        <v>164</v>
      </c>
      <c r="W1" s="76"/>
      <c r="X1" s="204" t="s">
        <v>165</v>
      </c>
      <c r="Y1" s="205"/>
      <c r="Z1" s="205"/>
      <c r="AA1" s="205"/>
      <c r="AB1" s="205"/>
      <c r="AC1" s="205"/>
      <c r="AD1" s="206"/>
    </row>
    <row r="2" spans="1:34" ht="20.100000000000001" customHeight="1" thickBot="1">
      <c r="A2" s="78" t="s">
        <v>161</v>
      </c>
      <c r="B2" s="207" t="s">
        <v>167</v>
      </c>
      <c r="C2" s="207"/>
      <c r="D2" s="207"/>
      <c r="E2" s="207"/>
      <c r="F2" s="207"/>
      <c r="G2" s="207"/>
      <c r="H2" s="207"/>
      <c r="I2" s="208" t="s">
        <v>162</v>
      </c>
      <c r="J2" s="208"/>
      <c r="K2" s="208"/>
      <c r="L2" s="207"/>
      <c r="M2" s="207"/>
      <c r="N2" s="207"/>
      <c r="O2" s="207"/>
      <c r="P2" s="207"/>
      <c r="Q2" s="207"/>
      <c r="R2" s="207"/>
      <c r="S2" s="207"/>
      <c r="T2" s="209"/>
      <c r="U2" s="67"/>
      <c r="V2" s="89"/>
      <c r="W2" s="67"/>
      <c r="X2" s="82" t="s">
        <v>229</v>
      </c>
      <c r="Y2" s="82" t="s">
        <v>166</v>
      </c>
      <c r="Z2" s="82" t="s">
        <v>167</v>
      </c>
      <c r="AA2" s="82" t="s">
        <v>168</v>
      </c>
      <c r="AB2" s="82" t="s">
        <v>169</v>
      </c>
      <c r="AC2" s="82" t="s">
        <v>170</v>
      </c>
      <c r="AD2" s="82" t="s">
        <v>171</v>
      </c>
    </row>
    <row r="3" spans="1:34" ht="20.100000000000001" customHeight="1">
      <c r="A3" s="79" t="s">
        <v>133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1" t="s">
        <v>132</v>
      </c>
      <c r="O3" s="211"/>
      <c r="P3" s="211"/>
      <c r="Q3" s="211"/>
      <c r="R3" s="211"/>
      <c r="S3" s="212" t="s">
        <v>294</v>
      </c>
      <c r="T3" s="213"/>
      <c r="U3" s="67"/>
      <c r="V3" s="89"/>
      <c r="W3" s="67"/>
      <c r="X3" s="82" t="s">
        <v>261</v>
      </c>
      <c r="Y3" s="82" t="s">
        <v>262</v>
      </c>
      <c r="Z3" s="82" t="s">
        <v>262</v>
      </c>
      <c r="AA3" s="82" t="s">
        <v>262</v>
      </c>
      <c r="AB3" s="82" t="s">
        <v>262</v>
      </c>
      <c r="AC3" s="82" t="s">
        <v>262</v>
      </c>
      <c r="AD3" s="82" t="s">
        <v>262</v>
      </c>
    </row>
    <row r="4" spans="1:34" ht="20.100000000000001" customHeight="1">
      <c r="A4" s="80" t="s">
        <v>138</v>
      </c>
      <c r="B4" s="214"/>
      <c r="C4" s="214"/>
      <c r="D4" s="214"/>
      <c r="E4" s="214"/>
      <c r="F4" s="214"/>
      <c r="G4" s="214"/>
      <c r="H4" s="214"/>
      <c r="I4" s="214"/>
      <c r="J4" s="215" t="s">
        <v>137</v>
      </c>
      <c r="K4" s="215"/>
      <c r="L4" s="216"/>
      <c r="M4" s="216"/>
      <c r="N4" s="215" t="s">
        <v>0</v>
      </c>
      <c r="O4" s="215"/>
      <c r="P4" s="215"/>
      <c r="Q4" s="215"/>
      <c r="R4" s="215"/>
      <c r="S4" s="217">
        <f>S5/B5</f>
        <v>0</v>
      </c>
      <c r="T4" s="218"/>
      <c r="U4" s="68"/>
      <c r="V4" s="90"/>
      <c r="W4" s="69"/>
      <c r="X4" s="82" t="s">
        <v>166</v>
      </c>
      <c r="Y4" s="82" t="s">
        <v>231</v>
      </c>
      <c r="Z4" s="82" t="s">
        <v>204</v>
      </c>
      <c r="AA4" s="82" t="s">
        <v>198</v>
      </c>
      <c r="AB4" s="82" t="s">
        <v>172</v>
      </c>
      <c r="AC4" s="82" t="s">
        <v>174</v>
      </c>
      <c r="AD4" s="82" t="s">
        <v>187</v>
      </c>
    </row>
    <row r="5" spans="1:34" ht="20.100000000000001" customHeight="1" thickBot="1">
      <c r="A5" s="81" t="s">
        <v>1</v>
      </c>
      <c r="B5" s="191">
        <f>$F$5*1000</f>
        <v>1000</v>
      </c>
      <c r="C5" s="191"/>
      <c r="D5" s="192" t="s">
        <v>134</v>
      </c>
      <c r="E5" s="192"/>
      <c r="F5" s="39">
        <v>1</v>
      </c>
      <c r="G5" s="193" t="s">
        <v>135</v>
      </c>
      <c r="H5" s="194"/>
      <c r="I5" s="194"/>
      <c r="J5" s="194"/>
      <c r="K5" s="194"/>
      <c r="L5" s="195"/>
      <c r="M5" s="24" t="s">
        <v>136</v>
      </c>
      <c r="N5" s="192" t="s">
        <v>158</v>
      </c>
      <c r="O5" s="192"/>
      <c r="P5" s="192"/>
      <c r="Q5" s="192"/>
      <c r="R5" s="192"/>
      <c r="S5" s="196">
        <f>SUM(S6,S47,S87,S108)</f>
        <v>0</v>
      </c>
      <c r="T5" s="197"/>
      <c r="U5" s="68"/>
      <c r="V5" s="90"/>
      <c r="W5" s="69"/>
      <c r="X5" s="82" t="s">
        <v>167</v>
      </c>
      <c r="Y5" s="82" t="s">
        <v>238</v>
      </c>
      <c r="Z5" s="82" t="s">
        <v>205</v>
      </c>
      <c r="AA5" s="82" t="s">
        <v>200</v>
      </c>
      <c r="AB5" s="82" t="s">
        <v>173</v>
      </c>
      <c r="AC5" s="82" t="s">
        <v>175</v>
      </c>
      <c r="AD5" s="82" t="s">
        <v>188</v>
      </c>
    </row>
    <row r="6" spans="1:34" ht="20.100000000000001" customHeight="1" thickBot="1">
      <c r="A6" s="154" t="s">
        <v>207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41" t="s">
        <v>209</v>
      </c>
      <c r="S6" s="29">
        <f>S33+S21+S7+S44</f>
        <v>0</v>
      </c>
      <c r="T6" s="62">
        <f>S6/$B$5</f>
        <v>0</v>
      </c>
      <c r="U6" s="68"/>
      <c r="V6" s="91"/>
      <c r="W6" s="69"/>
      <c r="X6" s="82" t="s">
        <v>168</v>
      </c>
      <c r="Y6" s="82" t="s">
        <v>232</v>
      </c>
      <c r="Z6" s="82" t="s">
        <v>199</v>
      </c>
      <c r="AA6" s="82" t="s">
        <v>201</v>
      </c>
      <c r="AB6" s="82" t="s">
        <v>177</v>
      </c>
      <c r="AC6" s="82" t="s">
        <v>176</v>
      </c>
      <c r="AD6" s="82" t="s">
        <v>189</v>
      </c>
    </row>
    <row r="7" spans="1:34" ht="20.100000000000001" customHeight="1" thickBot="1">
      <c r="A7" s="146" t="s">
        <v>215</v>
      </c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40" t="s">
        <v>210</v>
      </c>
      <c r="S7" s="33">
        <f>SUM(M11:P20)</f>
        <v>0</v>
      </c>
      <c r="T7" s="54">
        <f>S7/$B$5</f>
        <v>0</v>
      </c>
      <c r="U7" s="68"/>
      <c r="V7" s="91"/>
      <c r="W7" s="69"/>
      <c r="X7" s="82" t="s">
        <v>169</v>
      </c>
      <c r="Y7" s="82" t="s">
        <v>233</v>
      </c>
      <c r="Z7" s="82" t="s">
        <v>202</v>
      </c>
      <c r="AA7" s="82" t="s">
        <v>203</v>
      </c>
      <c r="AB7" s="83" t="s">
        <v>178</v>
      </c>
      <c r="AC7" s="82" t="s">
        <v>239</v>
      </c>
      <c r="AD7" s="82" t="s">
        <v>190</v>
      </c>
      <c r="AE7" s="113"/>
      <c r="AF7" s="114">
        <f>AE9+(AF9/14)</f>
        <v>0</v>
      </c>
      <c r="AG7" s="2"/>
      <c r="AH7" s="114">
        <f>AG9+(AH9/14)</f>
        <v>0</v>
      </c>
    </row>
    <row r="8" spans="1:34" ht="20.100000000000001" customHeight="1" thickBot="1">
      <c r="A8" s="148" t="s">
        <v>208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68"/>
      <c r="U8" s="68"/>
      <c r="V8" s="91"/>
      <c r="W8" s="69"/>
      <c r="X8" s="82" t="s">
        <v>170</v>
      </c>
      <c r="Y8" s="82" t="s">
        <v>234</v>
      </c>
      <c r="Z8" s="82" t="s">
        <v>196</v>
      </c>
      <c r="AA8" s="82"/>
      <c r="AB8" s="82" t="s">
        <v>179</v>
      </c>
      <c r="AC8" s="82" t="s">
        <v>240</v>
      </c>
      <c r="AD8" s="82" t="s">
        <v>191</v>
      </c>
      <c r="AE8" s="113"/>
      <c r="AF8" s="2"/>
      <c r="AG8" s="2"/>
      <c r="AH8" s="2"/>
    </row>
    <row r="9" spans="1:34" ht="20.100000000000001" customHeight="1">
      <c r="A9" s="183" t="s">
        <v>2</v>
      </c>
      <c r="B9" s="184"/>
      <c r="C9" s="183" t="s">
        <v>3</v>
      </c>
      <c r="D9" s="184"/>
      <c r="E9" s="185" t="s">
        <v>4</v>
      </c>
      <c r="F9" s="186"/>
      <c r="G9" s="186"/>
      <c r="H9" s="187"/>
      <c r="I9" s="185" t="s">
        <v>5</v>
      </c>
      <c r="J9" s="186"/>
      <c r="K9" s="186"/>
      <c r="L9" s="188"/>
      <c r="M9" s="189" t="s">
        <v>126</v>
      </c>
      <c r="N9" s="190"/>
      <c r="O9" s="190"/>
      <c r="P9" s="184"/>
      <c r="Q9" s="17"/>
      <c r="R9" s="17"/>
      <c r="S9" s="17"/>
      <c r="T9" s="51"/>
      <c r="U9" s="71"/>
      <c r="V9" s="89"/>
      <c r="W9" s="69"/>
      <c r="X9" s="83" t="s">
        <v>171</v>
      </c>
      <c r="Y9" s="82" t="s">
        <v>235</v>
      </c>
      <c r="Z9" s="83" t="s">
        <v>197</v>
      </c>
      <c r="AA9" s="83"/>
      <c r="AB9" s="82" t="s">
        <v>180</v>
      </c>
      <c r="AC9" s="82" t="s">
        <v>241</v>
      </c>
      <c r="AD9" s="82" t="s">
        <v>192</v>
      </c>
      <c r="AE9" s="113">
        <f>SUM(AE11:AE32)</f>
        <v>0</v>
      </c>
      <c r="AF9" s="113">
        <f>SUM(AF11:AF32)</f>
        <v>0</v>
      </c>
      <c r="AG9" s="113">
        <f>SUM(AG11:AG32)</f>
        <v>0</v>
      </c>
      <c r="AH9" s="113">
        <f>SUM(AH11:AH32)</f>
        <v>0</v>
      </c>
    </row>
    <row r="10" spans="1:34" ht="20.100000000000001" customHeight="1">
      <c r="A10" s="47" t="s">
        <v>6</v>
      </c>
      <c r="B10" s="46" t="s">
        <v>7</v>
      </c>
      <c r="C10" s="47" t="s">
        <v>8</v>
      </c>
      <c r="D10" s="48" t="s">
        <v>9</v>
      </c>
      <c r="E10" s="47" t="s">
        <v>10</v>
      </c>
      <c r="F10" s="49" t="s">
        <v>11</v>
      </c>
      <c r="G10" s="49" t="s">
        <v>12</v>
      </c>
      <c r="H10" s="49" t="s">
        <v>13</v>
      </c>
      <c r="I10" s="47" t="s">
        <v>10</v>
      </c>
      <c r="J10" s="49" t="s">
        <v>11</v>
      </c>
      <c r="K10" s="49" t="s">
        <v>12</v>
      </c>
      <c r="L10" s="48" t="s">
        <v>13</v>
      </c>
      <c r="M10" s="47" t="s">
        <v>10</v>
      </c>
      <c r="N10" s="49" t="s">
        <v>11</v>
      </c>
      <c r="O10" s="49" t="s">
        <v>12</v>
      </c>
      <c r="P10" s="48" t="s">
        <v>14</v>
      </c>
      <c r="Q10" s="17"/>
      <c r="R10" s="17"/>
      <c r="S10" s="17"/>
      <c r="T10" s="51"/>
      <c r="U10" s="72"/>
      <c r="V10" s="89"/>
      <c r="W10" s="69"/>
      <c r="X10" s="82"/>
      <c r="Y10" s="82" t="s">
        <v>236</v>
      </c>
      <c r="Z10" s="82" t="s">
        <v>230</v>
      </c>
      <c r="AA10" s="82"/>
      <c r="AB10" s="82" t="s">
        <v>181</v>
      </c>
      <c r="AC10" s="82" t="s">
        <v>242</v>
      </c>
      <c r="AD10" s="82" t="s">
        <v>193</v>
      </c>
      <c r="AE10" s="115" t="s">
        <v>292</v>
      </c>
      <c r="AF10" s="115" t="s">
        <v>293</v>
      </c>
      <c r="AG10" s="115" t="s">
        <v>292</v>
      </c>
      <c r="AH10" s="115" t="s">
        <v>293</v>
      </c>
    </row>
    <row r="11" spans="1:34" ht="20.100000000000001" customHeight="1">
      <c r="A11" s="219"/>
      <c r="B11" s="5"/>
      <c r="C11" s="6"/>
      <c r="D11" s="7"/>
      <c r="E11" s="6"/>
      <c r="F11" s="3"/>
      <c r="G11" s="3"/>
      <c r="H11" s="4"/>
      <c r="I11" s="6"/>
      <c r="J11" s="3"/>
      <c r="K11" s="3"/>
      <c r="L11" s="34"/>
      <c r="M11" s="8">
        <f t="shared" ref="M11:M20" si="0">IF($B11="c",(($C11+$D11)*$E11)*$I11*$Z$25,IF($B11="d",(($C11+$D11)*$E11)*$I11*$Z$26,IF($B11="dc",(($C11+$D11)*$E11)*$I11*$Z$27,(($C11+$D11)*$E11)*$I11*$Z$24)))</f>
        <v>0</v>
      </c>
      <c r="N11" s="9">
        <f t="shared" ref="N11:N20" si="1">IF($B11="c",(($C11+$D11)*$F11)*$J11*$AA$25,(($C11+$D11)*$F11)*$J11*$AA$24)</f>
        <v>0</v>
      </c>
      <c r="O11" s="9">
        <f t="shared" ref="O11:O20" si="2">IF($B11="c",(($C11+$D11)*$G11)*$K11*$AB$25,(($C11+$D11)*$G11)*$K11*$AB$24)</f>
        <v>0</v>
      </c>
      <c r="P11" s="10">
        <f t="shared" ref="P11:P20" si="3">($C11+$D11)*$H11*$L11*$AC$24</f>
        <v>0</v>
      </c>
      <c r="Q11" s="17"/>
      <c r="R11" s="17"/>
      <c r="S11" s="17"/>
      <c r="T11" s="51"/>
      <c r="U11" s="73"/>
      <c r="V11" s="118">
        <v>24</v>
      </c>
      <c r="W11" s="67"/>
      <c r="X11" s="82"/>
      <c r="Y11" s="82" t="s">
        <v>237</v>
      </c>
      <c r="Z11" s="82"/>
      <c r="AA11" s="82"/>
      <c r="AB11" s="82" t="s">
        <v>182</v>
      </c>
      <c r="AC11" s="82" t="s">
        <v>243</v>
      </c>
      <c r="AD11" s="82" t="s">
        <v>194</v>
      </c>
      <c r="AE11" s="113">
        <f t="shared" ref="AE11:AE22" si="4">IF(C11&gt;3,E11*I11+F11*J11+G11*K11,0)</f>
        <v>0</v>
      </c>
      <c r="AF11" s="2">
        <f t="shared" ref="AF11:AF22" si="5">IF(C11=1,E11*I11+F11*J11+G11*K11,0)</f>
        <v>0</v>
      </c>
      <c r="AG11" s="2">
        <f t="shared" ref="AG11:AG22" si="6">IF(D11&gt;3,E11*I11+F11*J11+G11*K11,0)</f>
        <v>0</v>
      </c>
      <c r="AH11" s="2">
        <f t="shared" ref="AH11:AH22" si="7">IF(D11=1,E11*I11+F11*J11+G11*K11,0)</f>
        <v>0</v>
      </c>
    </row>
    <row r="12" spans="1:34" ht="20.100000000000001" customHeight="1">
      <c r="A12" s="219"/>
      <c r="B12" s="5"/>
      <c r="C12" s="6"/>
      <c r="D12" s="7"/>
      <c r="E12" s="6"/>
      <c r="F12" s="3"/>
      <c r="G12" s="3"/>
      <c r="H12" s="4"/>
      <c r="I12" s="6"/>
      <c r="J12" s="3"/>
      <c r="K12" s="3"/>
      <c r="L12" s="34"/>
      <c r="M12" s="8">
        <f t="shared" si="0"/>
        <v>0</v>
      </c>
      <c r="N12" s="9">
        <f t="shared" si="1"/>
        <v>0</v>
      </c>
      <c r="O12" s="9">
        <f t="shared" si="2"/>
        <v>0</v>
      </c>
      <c r="P12" s="10">
        <f t="shared" si="3"/>
        <v>0</v>
      </c>
      <c r="Q12" s="17"/>
      <c r="R12" s="17"/>
      <c r="S12" s="17"/>
      <c r="T12" s="51"/>
      <c r="U12" s="71"/>
      <c r="V12" s="111"/>
      <c r="W12" s="69"/>
      <c r="X12" s="82"/>
      <c r="Y12" s="83"/>
      <c r="Z12" s="82"/>
      <c r="AA12" s="82"/>
      <c r="AB12" s="82" t="s">
        <v>183</v>
      </c>
      <c r="AC12" s="82" t="s">
        <v>244</v>
      </c>
      <c r="AD12" s="82" t="s">
        <v>195</v>
      </c>
      <c r="AE12" s="113">
        <f t="shared" si="4"/>
        <v>0</v>
      </c>
      <c r="AF12" s="2">
        <f t="shared" si="5"/>
        <v>0</v>
      </c>
      <c r="AG12" s="2">
        <f t="shared" si="6"/>
        <v>0</v>
      </c>
      <c r="AH12" s="2">
        <f t="shared" si="7"/>
        <v>0</v>
      </c>
    </row>
    <row r="13" spans="1:34" ht="20.100000000000001" customHeight="1">
      <c r="A13" s="219"/>
      <c r="B13" s="5"/>
      <c r="C13" s="6"/>
      <c r="D13" s="7"/>
      <c r="E13" s="6"/>
      <c r="F13" s="3"/>
      <c r="G13" s="3"/>
      <c r="H13" s="4"/>
      <c r="I13" s="6"/>
      <c r="J13" s="3"/>
      <c r="K13" s="3"/>
      <c r="L13" s="34"/>
      <c r="M13" s="8">
        <f t="shared" si="0"/>
        <v>0</v>
      </c>
      <c r="N13" s="9">
        <f t="shared" si="1"/>
        <v>0</v>
      </c>
      <c r="O13" s="9">
        <f t="shared" si="2"/>
        <v>0</v>
      </c>
      <c r="P13" s="10">
        <f t="shared" si="3"/>
        <v>0</v>
      </c>
      <c r="Q13" s="17"/>
      <c r="R13" s="17"/>
      <c r="S13" s="17"/>
      <c r="T13" s="51"/>
      <c r="U13" s="71"/>
      <c r="V13" s="110"/>
      <c r="W13" s="69"/>
      <c r="X13" s="82"/>
      <c r="Y13" s="82"/>
      <c r="Z13" s="82"/>
      <c r="AA13" s="82"/>
      <c r="AB13" s="83" t="s">
        <v>184</v>
      </c>
      <c r="AC13" s="83"/>
      <c r="AD13" s="83"/>
      <c r="AE13" s="113">
        <f t="shared" si="4"/>
        <v>0</v>
      </c>
      <c r="AF13" s="2">
        <f t="shared" si="5"/>
        <v>0</v>
      </c>
      <c r="AG13" s="2">
        <f t="shared" si="6"/>
        <v>0</v>
      </c>
      <c r="AH13" s="2">
        <f t="shared" si="7"/>
        <v>0</v>
      </c>
    </row>
    <row r="14" spans="1:34" ht="20.100000000000001" customHeight="1">
      <c r="A14" s="219"/>
      <c r="B14" s="5"/>
      <c r="C14" s="6"/>
      <c r="D14" s="7"/>
      <c r="E14" s="6"/>
      <c r="F14" s="3"/>
      <c r="G14" s="3"/>
      <c r="H14" s="4"/>
      <c r="I14" s="6"/>
      <c r="J14" s="3"/>
      <c r="K14" s="3"/>
      <c r="L14" s="7"/>
      <c r="M14" s="8">
        <f t="shared" si="0"/>
        <v>0</v>
      </c>
      <c r="N14" s="9">
        <f t="shared" si="1"/>
        <v>0</v>
      </c>
      <c r="O14" s="9">
        <f t="shared" si="2"/>
        <v>0</v>
      </c>
      <c r="P14" s="10">
        <f t="shared" si="3"/>
        <v>0</v>
      </c>
      <c r="Q14" s="17"/>
      <c r="R14" s="17"/>
      <c r="S14" s="17"/>
      <c r="T14" s="51"/>
      <c r="U14" s="71"/>
      <c r="V14" s="117">
        <v>24</v>
      </c>
      <c r="W14" s="69"/>
      <c r="X14" s="82"/>
      <c r="Y14" s="82"/>
      <c r="Z14" s="82"/>
      <c r="AA14" s="82"/>
      <c r="AB14" s="83" t="s">
        <v>185</v>
      </c>
      <c r="AC14" s="82"/>
      <c r="AD14" s="82"/>
      <c r="AE14" s="113">
        <f t="shared" si="4"/>
        <v>0</v>
      </c>
      <c r="AF14" s="2">
        <f t="shared" si="5"/>
        <v>0</v>
      </c>
      <c r="AG14" s="2">
        <f t="shared" si="6"/>
        <v>0</v>
      </c>
      <c r="AH14" s="2">
        <f t="shared" si="7"/>
        <v>0</v>
      </c>
    </row>
    <row r="15" spans="1:34" ht="20.100000000000001" customHeight="1">
      <c r="A15" s="219"/>
      <c r="B15" s="5"/>
      <c r="C15" s="6"/>
      <c r="D15" s="7"/>
      <c r="E15" s="6"/>
      <c r="F15" s="3"/>
      <c r="G15" s="3"/>
      <c r="H15" s="3"/>
      <c r="I15" s="6"/>
      <c r="J15" s="3"/>
      <c r="K15" s="3"/>
      <c r="L15" s="7"/>
      <c r="M15" s="8">
        <f t="shared" si="0"/>
        <v>0</v>
      </c>
      <c r="N15" s="9">
        <f t="shared" si="1"/>
        <v>0</v>
      </c>
      <c r="O15" s="9">
        <f t="shared" si="2"/>
        <v>0</v>
      </c>
      <c r="P15" s="10">
        <f t="shared" si="3"/>
        <v>0</v>
      </c>
      <c r="Q15" s="17"/>
      <c r="R15" s="17"/>
      <c r="S15" s="17"/>
      <c r="T15" s="51"/>
      <c r="U15" s="68"/>
      <c r="V15" s="112"/>
      <c r="W15" s="69"/>
      <c r="X15" s="82"/>
      <c r="Y15" s="82"/>
      <c r="Z15" s="82"/>
      <c r="AA15" s="82"/>
      <c r="AB15" s="83" t="s">
        <v>186</v>
      </c>
      <c r="AC15" s="82"/>
      <c r="AD15" s="82"/>
      <c r="AE15" s="113">
        <f t="shared" si="4"/>
        <v>0</v>
      </c>
      <c r="AF15" s="2">
        <f t="shared" si="5"/>
        <v>0</v>
      </c>
      <c r="AG15" s="2">
        <f t="shared" si="6"/>
        <v>0</v>
      </c>
      <c r="AH15" s="2">
        <f t="shared" si="7"/>
        <v>0</v>
      </c>
    </row>
    <row r="16" spans="1:34" ht="20.100000000000001" customHeight="1">
      <c r="A16" s="38"/>
      <c r="B16" s="5"/>
      <c r="C16" s="6"/>
      <c r="D16" s="7"/>
      <c r="E16" s="6"/>
      <c r="F16" s="3"/>
      <c r="G16" s="3"/>
      <c r="H16" s="4"/>
      <c r="I16" s="6"/>
      <c r="J16" s="3"/>
      <c r="K16" s="3"/>
      <c r="L16" s="7"/>
      <c r="M16" s="8">
        <f t="shared" si="0"/>
        <v>0</v>
      </c>
      <c r="N16" s="9">
        <f t="shared" si="1"/>
        <v>0</v>
      </c>
      <c r="O16" s="9">
        <f t="shared" si="2"/>
        <v>0</v>
      </c>
      <c r="P16" s="10">
        <f t="shared" si="3"/>
        <v>0</v>
      </c>
      <c r="Q16" s="17"/>
      <c r="R16" s="17"/>
      <c r="S16" s="17"/>
      <c r="T16" s="51"/>
      <c r="U16" s="68"/>
      <c r="V16" s="112"/>
      <c r="W16" s="69"/>
      <c r="X16" s="83"/>
      <c r="Y16" s="83"/>
      <c r="Z16" s="83"/>
      <c r="AA16" s="83"/>
      <c r="AB16" s="83" t="s">
        <v>206</v>
      </c>
      <c r="AC16" s="83"/>
      <c r="AD16" s="82"/>
      <c r="AE16" s="113">
        <f t="shared" si="4"/>
        <v>0</v>
      </c>
      <c r="AF16" s="2">
        <f t="shared" si="5"/>
        <v>0</v>
      </c>
      <c r="AG16" s="2">
        <f t="shared" si="6"/>
        <v>0</v>
      </c>
      <c r="AH16" s="2">
        <f t="shared" si="7"/>
        <v>0</v>
      </c>
    </row>
    <row r="17" spans="1:34" ht="20.100000000000001" customHeight="1">
      <c r="A17" s="38"/>
      <c r="B17" s="5"/>
      <c r="C17" s="6"/>
      <c r="D17" s="7"/>
      <c r="E17" s="6"/>
      <c r="F17" s="3"/>
      <c r="G17" s="3"/>
      <c r="H17" s="4"/>
      <c r="I17" s="6"/>
      <c r="J17" s="3"/>
      <c r="K17" s="3"/>
      <c r="L17" s="34"/>
      <c r="M17" s="8">
        <f t="shared" si="0"/>
        <v>0</v>
      </c>
      <c r="N17" s="9">
        <f t="shared" si="1"/>
        <v>0</v>
      </c>
      <c r="O17" s="9">
        <f t="shared" si="2"/>
        <v>0</v>
      </c>
      <c r="P17" s="10">
        <f t="shared" si="3"/>
        <v>0</v>
      </c>
      <c r="Q17" s="17"/>
      <c r="R17" s="17"/>
      <c r="S17" s="17"/>
      <c r="T17" s="51"/>
      <c r="U17" s="68"/>
      <c r="V17" s="91"/>
      <c r="W17" s="69"/>
      <c r="X17" s="83"/>
      <c r="Y17" s="83"/>
      <c r="Z17" s="83"/>
      <c r="AA17" s="83"/>
      <c r="AB17" s="83"/>
      <c r="AC17" s="83"/>
      <c r="AD17" s="83"/>
      <c r="AE17" s="113">
        <f t="shared" si="4"/>
        <v>0</v>
      </c>
      <c r="AF17" s="2">
        <f t="shared" si="5"/>
        <v>0</v>
      </c>
      <c r="AG17" s="2">
        <f t="shared" si="6"/>
        <v>0</v>
      </c>
      <c r="AH17" s="2">
        <f t="shared" si="7"/>
        <v>0</v>
      </c>
    </row>
    <row r="18" spans="1:34" ht="20.100000000000001" customHeight="1">
      <c r="A18" s="38"/>
      <c r="B18" s="5"/>
      <c r="C18" s="6"/>
      <c r="D18" s="7"/>
      <c r="E18" s="6"/>
      <c r="F18" s="3"/>
      <c r="G18" s="3"/>
      <c r="H18" s="4"/>
      <c r="I18" s="6"/>
      <c r="J18" s="3"/>
      <c r="K18" s="3"/>
      <c r="L18" s="34"/>
      <c r="M18" s="8">
        <f t="shared" si="0"/>
        <v>0</v>
      </c>
      <c r="N18" s="9">
        <f t="shared" si="1"/>
        <v>0</v>
      </c>
      <c r="O18" s="9">
        <f t="shared" si="2"/>
        <v>0</v>
      </c>
      <c r="P18" s="10">
        <f t="shared" si="3"/>
        <v>0</v>
      </c>
      <c r="Q18" s="17"/>
      <c r="R18" s="17"/>
      <c r="S18" s="17"/>
      <c r="T18" s="51"/>
      <c r="U18" s="68"/>
      <c r="V18" s="91"/>
      <c r="W18" s="69"/>
      <c r="X18" s="66"/>
      <c r="Y18" s="88" t="s">
        <v>253</v>
      </c>
      <c r="Z18" s="66"/>
      <c r="AA18" s="66"/>
      <c r="AB18" s="66"/>
      <c r="AC18" s="66"/>
      <c r="AD18" s="66"/>
      <c r="AE18" s="113">
        <f t="shared" si="4"/>
        <v>0</v>
      </c>
      <c r="AF18" s="2">
        <f t="shared" si="5"/>
        <v>0</v>
      </c>
      <c r="AG18" s="2">
        <f t="shared" si="6"/>
        <v>0</v>
      </c>
      <c r="AH18" s="2">
        <f t="shared" si="7"/>
        <v>0</v>
      </c>
    </row>
    <row r="19" spans="1:34" ht="20.100000000000001" customHeight="1">
      <c r="A19" s="38"/>
      <c r="B19" s="5"/>
      <c r="C19" s="6"/>
      <c r="D19" s="7"/>
      <c r="E19" s="6"/>
      <c r="F19" s="3"/>
      <c r="G19" s="3"/>
      <c r="H19" s="4"/>
      <c r="I19" s="6"/>
      <c r="J19" s="3"/>
      <c r="K19" s="3"/>
      <c r="L19" s="34"/>
      <c r="M19" s="8">
        <f t="shared" si="0"/>
        <v>0</v>
      </c>
      <c r="N19" s="9">
        <f t="shared" si="1"/>
        <v>0</v>
      </c>
      <c r="O19" s="9">
        <f t="shared" si="2"/>
        <v>0</v>
      </c>
      <c r="P19" s="10">
        <f t="shared" si="3"/>
        <v>0</v>
      </c>
      <c r="Q19" s="17"/>
      <c r="R19" s="17"/>
      <c r="S19" s="17"/>
      <c r="T19" s="51"/>
      <c r="U19" s="72"/>
      <c r="V19" s="89"/>
      <c r="W19" s="69"/>
      <c r="X19" s="66"/>
      <c r="Y19" s="88" t="s">
        <v>136</v>
      </c>
      <c r="Z19" s="66"/>
      <c r="AA19" s="66"/>
      <c r="AB19" s="66"/>
      <c r="AC19" s="66"/>
      <c r="AD19" s="66"/>
      <c r="AE19" s="113">
        <f t="shared" si="4"/>
        <v>0</v>
      </c>
      <c r="AF19" s="2">
        <f t="shared" si="5"/>
        <v>0</v>
      </c>
      <c r="AG19" s="2">
        <f t="shared" si="6"/>
        <v>0</v>
      </c>
      <c r="AH19" s="2">
        <f t="shared" si="7"/>
        <v>0</v>
      </c>
    </row>
    <row r="20" spans="1:34" ht="20.100000000000001" customHeight="1" thickBot="1">
      <c r="A20" s="56"/>
      <c r="B20" s="57"/>
      <c r="C20" s="11"/>
      <c r="D20" s="12"/>
      <c r="E20" s="11"/>
      <c r="F20" s="13"/>
      <c r="G20" s="13"/>
      <c r="H20" s="58"/>
      <c r="I20" s="11"/>
      <c r="J20" s="13"/>
      <c r="K20" s="13"/>
      <c r="L20" s="59"/>
      <c r="M20" s="14">
        <f t="shared" si="0"/>
        <v>0</v>
      </c>
      <c r="N20" s="15">
        <f t="shared" si="1"/>
        <v>0</v>
      </c>
      <c r="O20" s="15">
        <f t="shared" si="2"/>
        <v>0</v>
      </c>
      <c r="P20" s="16">
        <f t="shared" si="3"/>
        <v>0</v>
      </c>
      <c r="Q20" s="60"/>
      <c r="R20" s="60"/>
      <c r="S20" s="60"/>
      <c r="T20" s="61"/>
      <c r="U20" s="73"/>
      <c r="V20" s="89"/>
      <c r="W20" s="69"/>
      <c r="X20" s="66"/>
      <c r="Y20" s="66"/>
      <c r="Z20" s="66"/>
      <c r="AA20" s="66"/>
      <c r="AB20" s="66"/>
      <c r="AC20" s="66"/>
      <c r="AD20" s="66"/>
      <c r="AE20" s="113">
        <f t="shared" si="4"/>
        <v>0</v>
      </c>
      <c r="AF20" s="2">
        <f t="shared" si="5"/>
        <v>0</v>
      </c>
      <c r="AG20" s="2">
        <f t="shared" si="6"/>
        <v>0</v>
      </c>
      <c r="AH20" s="2">
        <f t="shared" si="7"/>
        <v>0</v>
      </c>
    </row>
    <row r="21" spans="1:34" ht="20.100000000000001" customHeight="1" thickBot="1">
      <c r="A21" s="146" t="s">
        <v>216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40" t="s">
        <v>211</v>
      </c>
      <c r="S21" s="33">
        <f>SUM(F25:I32)</f>
        <v>0</v>
      </c>
      <c r="T21" s="54">
        <f>S21/$B$5</f>
        <v>0</v>
      </c>
      <c r="U21" s="71"/>
      <c r="V21" s="89"/>
      <c r="W21" s="69"/>
      <c r="X21" s="66"/>
      <c r="Y21" s="66"/>
      <c r="Z21" s="66"/>
      <c r="AA21" s="66"/>
      <c r="AB21" s="66"/>
      <c r="AC21" s="66"/>
      <c r="AD21" s="66"/>
      <c r="AE21" s="113">
        <f t="shared" si="4"/>
        <v>0</v>
      </c>
      <c r="AF21" s="2">
        <f t="shared" si="5"/>
        <v>0</v>
      </c>
      <c r="AG21" s="2">
        <f t="shared" si="6"/>
        <v>0</v>
      </c>
      <c r="AH21" s="2">
        <f t="shared" si="7"/>
        <v>0</v>
      </c>
    </row>
    <row r="22" spans="1:34" ht="20.100000000000001" customHeight="1" thickBot="1">
      <c r="A22" s="148" t="s">
        <v>254</v>
      </c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68"/>
      <c r="U22" s="71"/>
      <c r="V22" s="89"/>
      <c r="W22" s="69"/>
      <c r="X22" s="66"/>
      <c r="Y22" s="66"/>
      <c r="Z22" s="66"/>
      <c r="AA22" s="66"/>
      <c r="AB22" s="66"/>
      <c r="AC22" s="66"/>
      <c r="AD22" s="66"/>
      <c r="AE22" s="113">
        <f t="shared" si="4"/>
        <v>0</v>
      </c>
      <c r="AF22" s="2">
        <f t="shared" si="5"/>
        <v>0</v>
      </c>
      <c r="AG22" s="2">
        <f t="shared" si="6"/>
        <v>0</v>
      </c>
      <c r="AH22" s="2">
        <f t="shared" si="7"/>
        <v>0</v>
      </c>
    </row>
    <row r="23" spans="1:34" ht="20.100000000000001" customHeight="1">
      <c r="A23" s="50" t="s">
        <v>2</v>
      </c>
      <c r="B23" s="198" t="s">
        <v>15</v>
      </c>
      <c r="C23" s="199"/>
      <c r="D23" s="199"/>
      <c r="E23" s="200"/>
      <c r="F23" s="198" t="s">
        <v>126</v>
      </c>
      <c r="G23" s="199"/>
      <c r="H23" s="199"/>
      <c r="I23" s="200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3"/>
      <c r="U23" s="74"/>
      <c r="V23" s="89"/>
      <c r="W23" s="69"/>
      <c r="X23" s="66"/>
      <c r="Y23" s="84" t="s">
        <v>245</v>
      </c>
      <c r="Z23" s="85" t="s">
        <v>246</v>
      </c>
      <c r="AA23" s="85" t="s">
        <v>247</v>
      </c>
      <c r="AB23" s="85" t="s">
        <v>248</v>
      </c>
      <c r="AC23" s="85" t="s">
        <v>13</v>
      </c>
      <c r="AD23" s="66"/>
      <c r="AE23" s="113"/>
      <c r="AF23" s="2"/>
      <c r="AG23" s="2"/>
      <c r="AH23" s="2"/>
    </row>
    <row r="24" spans="1:34" ht="20.100000000000001" customHeight="1">
      <c r="A24" s="55" t="s">
        <v>6</v>
      </c>
      <c r="B24" s="47" t="s">
        <v>17</v>
      </c>
      <c r="C24" s="49" t="s">
        <v>131</v>
      </c>
      <c r="D24" s="49" t="s">
        <v>16</v>
      </c>
      <c r="E24" s="48" t="s">
        <v>18</v>
      </c>
      <c r="F24" s="47" t="s">
        <v>17</v>
      </c>
      <c r="G24" s="49" t="s">
        <v>131</v>
      </c>
      <c r="H24" s="49" t="s">
        <v>16</v>
      </c>
      <c r="I24" s="48" t="s">
        <v>18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51"/>
      <c r="U24" s="75"/>
      <c r="V24" s="89"/>
      <c r="W24" s="67"/>
      <c r="X24" s="66"/>
      <c r="Y24" s="85" t="s">
        <v>249</v>
      </c>
      <c r="Z24" s="85">
        <v>1.8</v>
      </c>
      <c r="AA24" s="85">
        <v>1.2</v>
      </c>
      <c r="AB24" s="85">
        <v>1.2</v>
      </c>
      <c r="AC24" s="85">
        <v>1.2</v>
      </c>
      <c r="AD24" s="66"/>
      <c r="AE24" s="113"/>
      <c r="AF24" s="2"/>
      <c r="AG24" s="2"/>
      <c r="AH24" s="2"/>
    </row>
    <row r="25" spans="1:34" ht="20.100000000000001" customHeight="1">
      <c r="A25" s="219"/>
      <c r="B25" s="6"/>
      <c r="C25" s="3"/>
      <c r="D25" s="3"/>
      <c r="E25" s="7"/>
      <c r="F25" s="8">
        <f t="shared" ref="F25:F32" si="8">$B25*$Z$31</f>
        <v>0</v>
      </c>
      <c r="G25" s="9">
        <f t="shared" ref="G25:G32" si="9">$C25*$AA$31</f>
        <v>0</v>
      </c>
      <c r="H25" s="9">
        <f t="shared" ref="H25:H32" si="10">$D25*$AB$31</f>
        <v>0</v>
      </c>
      <c r="I25" s="10">
        <f t="shared" ref="I25:I32" si="11">$E25*$AC$31</f>
        <v>0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51"/>
      <c r="U25" s="75"/>
      <c r="V25" s="90"/>
      <c r="W25" s="69"/>
      <c r="X25" s="66"/>
      <c r="Y25" s="85" t="s">
        <v>250</v>
      </c>
      <c r="Z25" s="85">
        <v>2.4</v>
      </c>
      <c r="AA25" s="85">
        <v>1.8</v>
      </c>
      <c r="AB25" s="85">
        <v>1.8</v>
      </c>
      <c r="AC25" s="85"/>
      <c r="AD25" s="66"/>
      <c r="AE25" s="113"/>
      <c r="AF25" s="2"/>
      <c r="AG25" s="2"/>
      <c r="AH25" s="2"/>
    </row>
    <row r="26" spans="1:34" ht="20.100000000000001" customHeight="1">
      <c r="A26" s="219"/>
      <c r="B26" s="6"/>
      <c r="C26" s="3"/>
      <c r="D26" s="3"/>
      <c r="E26" s="7"/>
      <c r="F26" s="8">
        <f t="shared" si="8"/>
        <v>0</v>
      </c>
      <c r="G26" s="9">
        <f t="shared" si="9"/>
        <v>0</v>
      </c>
      <c r="H26" s="9">
        <f t="shared" si="10"/>
        <v>0</v>
      </c>
      <c r="I26" s="10">
        <f t="shared" si="11"/>
        <v>0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51"/>
      <c r="U26" s="75"/>
      <c r="V26" s="90"/>
      <c r="W26" s="69"/>
      <c r="X26" s="66"/>
      <c r="Y26" s="85" t="s">
        <v>251</v>
      </c>
      <c r="Z26" s="85">
        <v>2.4</v>
      </c>
      <c r="AA26" s="85"/>
      <c r="AB26" s="85"/>
      <c r="AC26" s="85"/>
      <c r="AD26" s="66"/>
      <c r="AE26" s="113"/>
      <c r="AF26" s="2"/>
      <c r="AG26" s="2"/>
      <c r="AH26" s="2"/>
    </row>
    <row r="27" spans="1:34" ht="20.100000000000001" customHeight="1">
      <c r="A27" s="219"/>
      <c r="B27" s="6"/>
      <c r="C27" s="3"/>
      <c r="D27" s="3"/>
      <c r="E27" s="7"/>
      <c r="F27" s="8">
        <f t="shared" si="8"/>
        <v>0</v>
      </c>
      <c r="G27" s="9">
        <f t="shared" si="9"/>
        <v>0</v>
      </c>
      <c r="H27" s="9">
        <f t="shared" si="10"/>
        <v>0</v>
      </c>
      <c r="I27" s="10">
        <f t="shared" si="11"/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51"/>
      <c r="U27" s="75"/>
      <c r="V27" s="90"/>
      <c r="W27" s="69"/>
      <c r="X27" s="66"/>
      <c r="Y27" s="86" t="s">
        <v>252</v>
      </c>
      <c r="Z27" s="85">
        <v>3.6</v>
      </c>
      <c r="AA27" s="85"/>
      <c r="AB27" s="85"/>
      <c r="AC27" s="85"/>
      <c r="AD27" s="66"/>
      <c r="AE27" s="113"/>
      <c r="AF27" s="2"/>
      <c r="AG27" s="2"/>
      <c r="AH27" s="2"/>
    </row>
    <row r="28" spans="1:34" ht="20.100000000000001" customHeight="1">
      <c r="A28" s="219"/>
      <c r="B28" s="6"/>
      <c r="C28" s="3"/>
      <c r="D28" s="3"/>
      <c r="E28" s="7"/>
      <c r="F28" s="8">
        <f t="shared" si="8"/>
        <v>0</v>
      </c>
      <c r="G28" s="9">
        <f t="shared" si="9"/>
        <v>0</v>
      </c>
      <c r="H28" s="9">
        <f t="shared" si="10"/>
        <v>0</v>
      </c>
      <c r="I28" s="10">
        <f t="shared" si="11"/>
        <v>0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51"/>
      <c r="U28" s="75"/>
      <c r="V28" s="90"/>
      <c r="W28" s="69"/>
      <c r="X28" s="66"/>
      <c r="Y28" s="66"/>
      <c r="Z28" s="66"/>
      <c r="AA28" s="66"/>
      <c r="AB28" s="66"/>
      <c r="AC28" s="66"/>
      <c r="AD28" s="66"/>
      <c r="AE28" s="113"/>
      <c r="AF28" s="2"/>
      <c r="AG28" s="2"/>
      <c r="AH28" s="2"/>
    </row>
    <row r="29" spans="1:34" ht="20.100000000000001" customHeight="1">
      <c r="A29" s="219"/>
      <c r="B29" s="6"/>
      <c r="C29" s="3"/>
      <c r="D29" s="3"/>
      <c r="E29" s="7"/>
      <c r="F29" s="8">
        <f t="shared" si="8"/>
        <v>0</v>
      </c>
      <c r="G29" s="9">
        <f t="shared" si="9"/>
        <v>0</v>
      </c>
      <c r="H29" s="9">
        <f t="shared" si="10"/>
        <v>0</v>
      </c>
      <c r="I29" s="10">
        <f t="shared" si="11"/>
        <v>0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51"/>
      <c r="U29" s="75"/>
      <c r="V29" s="90"/>
      <c r="W29" s="69"/>
      <c r="X29" s="66"/>
      <c r="Y29" s="66"/>
      <c r="Z29" s="66"/>
      <c r="AA29" s="66"/>
      <c r="AB29" s="66"/>
      <c r="AC29" s="66"/>
      <c r="AD29" s="66"/>
      <c r="AE29" s="113"/>
      <c r="AF29" s="2"/>
      <c r="AG29" s="2"/>
      <c r="AH29" s="2"/>
    </row>
    <row r="30" spans="1:34" ht="20.100000000000001" customHeight="1">
      <c r="A30" s="219"/>
      <c r="B30" s="6"/>
      <c r="C30" s="3"/>
      <c r="D30" s="3"/>
      <c r="E30" s="7"/>
      <c r="F30" s="8">
        <f t="shared" si="8"/>
        <v>0</v>
      </c>
      <c r="G30" s="9">
        <f t="shared" si="9"/>
        <v>0</v>
      </c>
      <c r="H30" s="9">
        <f t="shared" si="10"/>
        <v>0</v>
      </c>
      <c r="I30" s="10">
        <f t="shared" si="11"/>
        <v>0</v>
      </c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51"/>
      <c r="U30" s="75"/>
      <c r="V30" s="90"/>
      <c r="W30" s="69"/>
      <c r="X30" s="66"/>
      <c r="Y30" s="87" t="s">
        <v>245</v>
      </c>
      <c r="Z30" s="85" t="s">
        <v>17</v>
      </c>
      <c r="AA30" s="85" t="s">
        <v>131</v>
      </c>
      <c r="AB30" s="85" t="s">
        <v>16</v>
      </c>
      <c r="AC30" s="85" t="s">
        <v>18</v>
      </c>
      <c r="AD30" s="66"/>
      <c r="AE30" s="113"/>
      <c r="AF30" s="2"/>
      <c r="AG30" s="2"/>
      <c r="AH30" s="2"/>
    </row>
    <row r="31" spans="1:34" ht="20.100000000000001" customHeight="1">
      <c r="A31" s="38"/>
      <c r="B31" s="11"/>
      <c r="C31" s="13"/>
      <c r="D31" s="3"/>
      <c r="E31" s="7"/>
      <c r="F31" s="8">
        <f t="shared" si="8"/>
        <v>0</v>
      </c>
      <c r="G31" s="9">
        <f t="shared" si="9"/>
        <v>0</v>
      </c>
      <c r="H31" s="9">
        <f t="shared" si="10"/>
        <v>0</v>
      </c>
      <c r="I31" s="10">
        <f t="shared" si="11"/>
        <v>0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51"/>
      <c r="U31" s="75"/>
      <c r="V31" s="89"/>
      <c r="W31" s="67"/>
      <c r="X31" s="70"/>
      <c r="Y31" s="85"/>
      <c r="Z31" s="85">
        <v>0.3</v>
      </c>
      <c r="AA31" s="85">
        <v>0.2</v>
      </c>
      <c r="AB31" s="85">
        <v>0.4</v>
      </c>
      <c r="AC31" s="85">
        <v>0.7</v>
      </c>
      <c r="AD31" s="70"/>
      <c r="AE31" s="113"/>
      <c r="AF31" s="2"/>
      <c r="AG31" s="2"/>
      <c r="AH31" s="2"/>
    </row>
    <row r="32" spans="1:34" ht="20.100000000000001" customHeight="1" thickBot="1">
      <c r="A32" s="38"/>
      <c r="B32" s="11"/>
      <c r="C32" s="13"/>
      <c r="D32" s="13"/>
      <c r="E32" s="12"/>
      <c r="F32" s="8">
        <f t="shared" si="8"/>
        <v>0</v>
      </c>
      <c r="G32" s="9">
        <f t="shared" si="9"/>
        <v>0</v>
      </c>
      <c r="H32" s="9">
        <f t="shared" si="10"/>
        <v>0</v>
      </c>
      <c r="I32" s="10">
        <f t="shared" si="11"/>
        <v>0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51"/>
      <c r="U32" s="75"/>
      <c r="V32" s="89"/>
      <c r="W32" s="67"/>
      <c r="X32" s="70"/>
      <c r="Y32" s="70"/>
      <c r="Z32" s="70"/>
      <c r="AA32" s="70"/>
      <c r="AB32" s="70"/>
      <c r="AC32" s="70"/>
      <c r="AD32" s="70"/>
      <c r="AE32" s="113"/>
      <c r="AF32" s="2"/>
      <c r="AG32" s="2"/>
      <c r="AH32" s="2"/>
    </row>
    <row r="33" spans="1:30" ht="20.100000000000001" customHeight="1" thickBot="1">
      <c r="A33" s="146" t="s">
        <v>259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40" t="s">
        <v>212</v>
      </c>
      <c r="S33" s="33">
        <f>SUM($I$36:$I$43,$T$36:$T$43)</f>
        <v>0</v>
      </c>
      <c r="T33" s="54">
        <f>S33/$B$5</f>
        <v>0</v>
      </c>
      <c r="U33" s="75"/>
      <c r="V33" s="89"/>
      <c r="W33" s="67"/>
      <c r="X33" s="93"/>
      <c r="Y33" s="93"/>
      <c r="Z33" s="93"/>
      <c r="AA33" s="93"/>
      <c r="AB33" s="93"/>
      <c r="AC33" s="93"/>
      <c r="AD33" s="93"/>
    </row>
    <row r="34" spans="1:30" ht="20.100000000000001" customHeight="1" thickBot="1">
      <c r="A34" s="148" t="s">
        <v>139</v>
      </c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68"/>
      <c r="U34" s="75"/>
      <c r="V34" s="89"/>
      <c r="W34" s="67"/>
      <c r="X34" s="93"/>
      <c r="Y34" s="93"/>
      <c r="Z34" s="93"/>
      <c r="AA34" s="93"/>
      <c r="AB34" s="93"/>
      <c r="AC34" s="93"/>
      <c r="AD34" s="93"/>
    </row>
    <row r="35" spans="1:30" ht="20.100000000000001" customHeight="1" thickBot="1">
      <c r="A35" s="171" t="s">
        <v>19</v>
      </c>
      <c r="B35" s="172"/>
      <c r="C35" s="172"/>
      <c r="D35" s="172"/>
      <c r="E35" s="172"/>
      <c r="F35" s="173"/>
      <c r="G35" s="42" t="s">
        <v>20</v>
      </c>
      <c r="H35" s="42" t="s">
        <v>21</v>
      </c>
      <c r="I35" s="43" t="s">
        <v>127</v>
      </c>
      <c r="J35" s="171" t="s">
        <v>19</v>
      </c>
      <c r="K35" s="172"/>
      <c r="L35" s="172"/>
      <c r="M35" s="172"/>
      <c r="N35" s="172"/>
      <c r="O35" s="172"/>
      <c r="P35" s="172"/>
      <c r="Q35" s="173"/>
      <c r="R35" s="42" t="s">
        <v>20</v>
      </c>
      <c r="S35" s="42" t="s">
        <v>21</v>
      </c>
      <c r="T35" s="43" t="s">
        <v>127</v>
      </c>
      <c r="U35" s="75"/>
      <c r="V35" s="89"/>
      <c r="W35" s="67"/>
      <c r="X35" s="93"/>
      <c r="Y35" s="93"/>
      <c r="Z35" s="93"/>
      <c r="AA35" s="93"/>
      <c r="AB35" s="93"/>
      <c r="AC35" s="93"/>
      <c r="AD35" s="93"/>
    </row>
    <row r="36" spans="1:30" ht="20.100000000000001" customHeight="1">
      <c r="A36" s="174" t="s">
        <v>274</v>
      </c>
      <c r="B36" s="182"/>
      <c r="C36" s="182"/>
      <c r="D36" s="182"/>
      <c r="E36" s="182"/>
      <c r="F36" s="182"/>
      <c r="G36" s="21"/>
      <c r="H36" s="18">
        <v>30</v>
      </c>
      <c r="I36" s="22">
        <f t="shared" ref="I36:I43" si="12">G36*H36</f>
        <v>0</v>
      </c>
      <c r="J36" s="157" t="s">
        <v>22</v>
      </c>
      <c r="K36" s="158"/>
      <c r="L36" s="158"/>
      <c r="M36" s="158"/>
      <c r="N36" s="158"/>
      <c r="O36" s="158"/>
      <c r="P36" s="158"/>
      <c r="Q36" s="159"/>
      <c r="R36" s="20"/>
      <c r="S36" s="20"/>
      <c r="T36" s="23">
        <f t="shared" ref="T36:T41" si="13">R36*S36</f>
        <v>0</v>
      </c>
      <c r="U36" s="75"/>
      <c r="V36" s="89"/>
      <c r="W36" s="67"/>
    </row>
    <row r="37" spans="1:30" ht="20.100000000000001" customHeight="1">
      <c r="A37" s="169" t="s">
        <v>276</v>
      </c>
      <c r="B37" s="177"/>
      <c r="C37" s="177"/>
      <c r="D37" s="177"/>
      <c r="E37" s="177"/>
      <c r="F37" s="177"/>
      <c r="G37" s="20"/>
      <c r="H37" s="18">
        <v>55</v>
      </c>
      <c r="I37" s="23">
        <f t="shared" si="12"/>
        <v>0</v>
      </c>
      <c r="J37" s="134" t="s">
        <v>130</v>
      </c>
      <c r="K37" s="135"/>
      <c r="L37" s="135"/>
      <c r="M37" s="135"/>
      <c r="N37" s="135"/>
      <c r="O37" s="135"/>
      <c r="P37" s="135"/>
      <c r="Q37" s="136"/>
      <c r="R37" s="20"/>
      <c r="S37" s="20"/>
      <c r="T37" s="23">
        <f t="shared" si="13"/>
        <v>0</v>
      </c>
      <c r="U37" s="75"/>
      <c r="V37" s="89"/>
      <c r="W37" s="67"/>
    </row>
    <row r="38" spans="1:30" ht="20.100000000000001" customHeight="1">
      <c r="A38" s="169" t="s">
        <v>273</v>
      </c>
      <c r="B38" s="177"/>
      <c r="C38" s="177"/>
      <c r="D38" s="177"/>
      <c r="E38" s="177"/>
      <c r="F38" s="177"/>
      <c r="G38" s="20"/>
      <c r="H38" s="18">
        <v>35</v>
      </c>
      <c r="I38" s="23">
        <f t="shared" si="12"/>
        <v>0</v>
      </c>
      <c r="J38" s="134" t="s">
        <v>282</v>
      </c>
      <c r="K38" s="135"/>
      <c r="L38" s="135"/>
      <c r="M38" s="135"/>
      <c r="N38" s="135"/>
      <c r="O38" s="135"/>
      <c r="P38" s="135"/>
      <c r="Q38" s="136"/>
      <c r="R38" s="20"/>
      <c r="S38" s="18">
        <v>0.9</v>
      </c>
      <c r="T38" s="23">
        <f t="shared" si="13"/>
        <v>0</v>
      </c>
      <c r="U38" s="75"/>
      <c r="V38" s="89"/>
      <c r="W38" s="67"/>
    </row>
    <row r="39" spans="1:30" ht="20.100000000000001" customHeight="1">
      <c r="A39" s="169" t="s">
        <v>275</v>
      </c>
      <c r="B39" s="177"/>
      <c r="C39" s="177"/>
      <c r="D39" s="177"/>
      <c r="E39" s="177"/>
      <c r="F39" s="177"/>
      <c r="G39" s="20"/>
      <c r="H39" s="18">
        <v>60</v>
      </c>
      <c r="I39" s="23">
        <f t="shared" si="12"/>
        <v>0</v>
      </c>
      <c r="J39" s="134" t="s">
        <v>283</v>
      </c>
      <c r="K39" s="135"/>
      <c r="L39" s="135"/>
      <c r="M39" s="135"/>
      <c r="N39" s="135"/>
      <c r="O39" s="135"/>
      <c r="P39" s="135"/>
      <c r="Q39" s="136"/>
      <c r="R39" s="20"/>
      <c r="S39" s="18">
        <v>1.2</v>
      </c>
      <c r="T39" s="23">
        <f t="shared" si="13"/>
        <v>0</v>
      </c>
      <c r="U39" s="75"/>
      <c r="V39" s="89"/>
      <c r="W39" s="67"/>
    </row>
    <row r="40" spans="1:30" ht="20.100000000000001" customHeight="1">
      <c r="A40" s="169" t="s">
        <v>23</v>
      </c>
      <c r="B40" s="177"/>
      <c r="C40" s="177"/>
      <c r="D40" s="177"/>
      <c r="E40" s="177"/>
      <c r="F40" s="177"/>
      <c r="G40" s="20"/>
      <c r="H40" s="18">
        <v>10</v>
      </c>
      <c r="I40" s="23">
        <f t="shared" si="12"/>
        <v>0</v>
      </c>
      <c r="J40" s="134" t="s">
        <v>285</v>
      </c>
      <c r="K40" s="135"/>
      <c r="L40" s="135"/>
      <c r="M40" s="135"/>
      <c r="N40" s="135"/>
      <c r="O40" s="135"/>
      <c r="P40" s="135"/>
      <c r="Q40" s="136"/>
      <c r="R40" s="20"/>
      <c r="S40" s="18">
        <v>0.2</v>
      </c>
      <c r="T40" s="23">
        <f t="shared" si="13"/>
        <v>0</v>
      </c>
      <c r="U40" s="75"/>
      <c r="V40" s="89"/>
      <c r="W40" s="67"/>
    </row>
    <row r="41" spans="1:30" ht="20.100000000000001" customHeight="1">
      <c r="A41" s="169" t="s">
        <v>289</v>
      </c>
      <c r="B41" s="170"/>
      <c r="C41" s="170"/>
      <c r="D41" s="170"/>
      <c r="E41" s="170"/>
      <c r="F41" s="170"/>
      <c r="G41" s="20"/>
      <c r="H41" s="18">
        <v>1.8</v>
      </c>
      <c r="I41" s="23">
        <f t="shared" si="12"/>
        <v>0</v>
      </c>
      <c r="J41" s="169" t="s">
        <v>286</v>
      </c>
      <c r="K41" s="177"/>
      <c r="L41" s="177"/>
      <c r="M41" s="177"/>
      <c r="N41" s="177"/>
      <c r="O41" s="177"/>
      <c r="P41" s="177"/>
      <c r="Q41" s="177"/>
      <c r="R41" s="20"/>
      <c r="S41" s="18">
        <v>0.2</v>
      </c>
      <c r="T41" s="23">
        <f t="shared" si="13"/>
        <v>0</v>
      </c>
      <c r="U41" s="75"/>
      <c r="V41" s="89"/>
      <c r="W41" s="67"/>
    </row>
    <row r="42" spans="1:30" ht="20.100000000000001" customHeight="1">
      <c r="A42" s="134" t="s">
        <v>290</v>
      </c>
      <c r="B42" s="135"/>
      <c r="C42" s="135"/>
      <c r="D42" s="135"/>
      <c r="E42" s="135"/>
      <c r="F42" s="136"/>
      <c r="G42" s="20"/>
      <c r="H42" s="18">
        <v>1.8</v>
      </c>
      <c r="I42" s="23">
        <f t="shared" si="12"/>
        <v>0</v>
      </c>
      <c r="J42" s="178" t="s">
        <v>287</v>
      </c>
      <c r="K42" s="179"/>
      <c r="L42" s="179"/>
      <c r="M42" s="179"/>
      <c r="N42" s="179"/>
      <c r="O42" s="179"/>
      <c r="P42" s="179"/>
      <c r="Q42" s="179"/>
      <c r="R42" s="20"/>
      <c r="S42" s="18">
        <v>3.6</v>
      </c>
      <c r="T42" s="23">
        <f>R42*S42</f>
        <v>0</v>
      </c>
      <c r="U42" s="75"/>
      <c r="V42" s="89"/>
      <c r="W42" s="67"/>
    </row>
    <row r="43" spans="1:30" ht="20.100000000000001" customHeight="1" thickBot="1">
      <c r="A43" s="140" t="s">
        <v>284</v>
      </c>
      <c r="B43" s="141"/>
      <c r="C43" s="141"/>
      <c r="D43" s="141"/>
      <c r="E43" s="141"/>
      <c r="F43" s="141"/>
      <c r="G43" s="25"/>
      <c r="H43" s="101">
        <v>1.8</v>
      </c>
      <c r="I43" s="100">
        <f t="shared" si="12"/>
        <v>0</v>
      </c>
      <c r="J43" s="180" t="s">
        <v>288</v>
      </c>
      <c r="K43" s="181"/>
      <c r="L43" s="181"/>
      <c r="M43" s="181"/>
      <c r="N43" s="181"/>
      <c r="O43" s="181"/>
      <c r="P43" s="181"/>
      <c r="Q43" s="181"/>
      <c r="R43" s="102"/>
      <c r="S43" s="99">
        <v>7</v>
      </c>
      <c r="T43" s="100">
        <f>R43*S43</f>
        <v>0</v>
      </c>
      <c r="U43" s="75"/>
      <c r="V43" s="89"/>
      <c r="W43" s="67"/>
    </row>
    <row r="44" spans="1:30" ht="20.100000000000001" customHeight="1" thickBot="1">
      <c r="A44" s="146" t="s">
        <v>218</v>
      </c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76"/>
      <c r="R44" s="40" t="s">
        <v>219</v>
      </c>
      <c r="S44" s="63">
        <f>T46</f>
        <v>0</v>
      </c>
      <c r="T44" s="54">
        <f>S44/$B$5</f>
        <v>0</v>
      </c>
      <c r="U44" s="75"/>
      <c r="V44" s="89"/>
      <c r="W44" s="67"/>
    </row>
    <row r="45" spans="1:30" ht="20.100000000000001" customHeight="1" thickBot="1">
      <c r="A45" s="148" t="s">
        <v>24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50"/>
      <c r="R45" s="44" t="s">
        <v>20</v>
      </c>
      <c r="S45" s="44" t="s">
        <v>21</v>
      </c>
      <c r="T45" s="45" t="s">
        <v>127</v>
      </c>
      <c r="U45" s="75"/>
      <c r="V45" s="89"/>
      <c r="W45" s="67"/>
    </row>
    <row r="46" spans="1:30" ht="20.100000000000001" customHeight="1" thickBot="1">
      <c r="A46" s="119" t="s">
        <v>277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1"/>
      <c r="R46" s="31"/>
      <c r="S46" s="37"/>
      <c r="T46" s="32">
        <f t="shared" ref="T46" si="14">R46*S46</f>
        <v>0</v>
      </c>
      <c r="U46" s="67"/>
      <c r="V46" s="89"/>
      <c r="W46" s="67"/>
    </row>
    <row r="47" spans="1:30" ht="20.100000000000001" customHeight="1" thickBot="1">
      <c r="A47" s="154" t="s">
        <v>140</v>
      </c>
      <c r="B47" s="155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41" t="s">
        <v>213</v>
      </c>
      <c r="S47" s="29">
        <f>((S48+S60)/3)+S72+S83</f>
        <v>0</v>
      </c>
      <c r="T47" s="62">
        <f t="shared" ref="T47:T48" si="15">S47/$B$5</f>
        <v>0</v>
      </c>
      <c r="U47" s="67"/>
      <c r="V47" s="89"/>
      <c r="W47" s="67"/>
    </row>
    <row r="48" spans="1:30" ht="20.100000000000001" customHeight="1" thickBot="1">
      <c r="A48" s="146" t="s">
        <v>214</v>
      </c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40" t="s">
        <v>217</v>
      </c>
      <c r="S48" s="33">
        <f>SUM(I51:I59,T51:T58)</f>
        <v>0</v>
      </c>
      <c r="T48" s="62">
        <f t="shared" si="15"/>
        <v>0</v>
      </c>
      <c r="U48" s="75"/>
      <c r="V48" s="89"/>
      <c r="W48" s="67"/>
    </row>
    <row r="49" spans="1:30" ht="20.100000000000001" customHeight="1" thickBot="1">
      <c r="A49" s="148" t="s">
        <v>159</v>
      </c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68"/>
      <c r="U49" s="67"/>
      <c r="V49" s="89"/>
      <c r="W49" s="67"/>
    </row>
    <row r="50" spans="1:30" ht="20.100000000000001" customHeight="1" thickBot="1">
      <c r="A50" s="171" t="s">
        <v>24</v>
      </c>
      <c r="B50" s="172"/>
      <c r="C50" s="172"/>
      <c r="D50" s="172"/>
      <c r="E50" s="172"/>
      <c r="F50" s="173"/>
      <c r="G50" s="42" t="s">
        <v>20</v>
      </c>
      <c r="H50" s="42" t="s">
        <v>21</v>
      </c>
      <c r="I50" s="43" t="s">
        <v>127</v>
      </c>
      <c r="J50" s="171" t="s">
        <v>24</v>
      </c>
      <c r="K50" s="172"/>
      <c r="L50" s="172"/>
      <c r="M50" s="172"/>
      <c r="N50" s="172"/>
      <c r="O50" s="172"/>
      <c r="P50" s="172"/>
      <c r="Q50" s="173"/>
      <c r="R50" s="42" t="s">
        <v>20</v>
      </c>
      <c r="S50" s="42" t="s">
        <v>21</v>
      </c>
      <c r="T50" s="43" t="s">
        <v>127</v>
      </c>
      <c r="U50" s="67"/>
      <c r="V50" s="89"/>
      <c r="W50" s="67"/>
    </row>
    <row r="51" spans="1:30" ht="20.100000000000001" customHeight="1">
      <c r="A51" s="174" t="s">
        <v>263</v>
      </c>
      <c r="B51" s="175"/>
      <c r="C51" s="175"/>
      <c r="D51" s="175"/>
      <c r="E51" s="175"/>
      <c r="F51" s="175"/>
      <c r="G51" s="21"/>
      <c r="H51" s="19">
        <v>900</v>
      </c>
      <c r="I51" s="22">
        <f t="shared" ref="I51:I59" si="16">G51*H51</f>
        <v>0</v>
      </c>
      <c r="J51" s="174" t="s">
        <v>264</v>
      </c>
      <c r="K51" s="175" t="s">
        <v>79</v>
      </c>
      <c r="L51" s="175" t="s">
        <v>79</v>
      </c>
      <c r="M51" s="175" t="s">
        <v>79</v>
      </c>
      <c r="N51" s="175" t="s">
        <v>79</v>
      </c>
      <c r="O51" s="175" t="s">
        <v>79</v>
      </c>
      <c r="P51" s="175" t="s">
        <v>79</v>
      </c>
      <c r="Q51" s="175" t="s">
        <v>79</v>
      </c>
      <c r="R51" s="21"/>
      <c r="S51" s="19">
        <v>900</v>
      </c>
      <c r="T51" s="22">
        <f t="shared" ref="T51:T55" si="17">R51*S51</f>
        <v>0</v>
      </c>
      <c r="U51" s="75"/>
      <c r="V51" s="89"/>
      <c r="W51" s="67"/>
    </row>
    <row r="52" spans="1:30" ht="20.100000000000001" customHeight="1">
      <c r="A52" s="169" t="s">
        <v>30</v>
      </c>
      <c r="B52" s="170" t="s">
        <v>30</v>
      </c>
      <c r="C52" s="170" t="s">
        <v>30</v>
      </c>
      <c r="D52" s="170" t="s">
        <v>30</v>
      </c>
      <c r="E52" s="170" t="s">
        <v>30</v>
      </c>
      <c r="F52" s="170" t="s">
        <v>30</v>
      </c>
      <c r="G52" s="20"/>
      <c r="H52" s="18">
        <v>750</v>
      </c>
      <c r="I52" s="23">
        <f t="shared" si="16"/>
        <v>0</v>
      </c>
      <c r="J52" s="169" t="s">
        <v>265</v>
      </c>
      <c r="K52" s="170" t="s">
        <v>80</v>
      </c>
      <c r="L52" s="170" t="s">
        <v>80</v>
      </c>
      <c r="M52" s="170" t="s">
        <v>80</v>
      </c>
      <c r="N52" s="170" t="s">
        <v>80</v>
      </c>
      <c r="O52" s="170" t="s">
        <v>80</v>
      </c>
      <c r="P52" s="170" t="s">
        <v>80</v>
      </c>
      <c r="Q52" s="170" t="s">
        <v>80</v>
      </c>
      <c r="R52" s="20"/>
      <c r="S52" s="18">
        <v>750</v>
      </c>
      <c r="T52" s="23">
        <f t="shared" si="17"/>
        <v>0</v>
      </c>
      <c r="U52" s="67"/>
      <c r="V52" s="89"/>
      <c r="W52" s="67"/>
    </row>
    <row r="53" spans="1:30" ht="20.100000000000001" customHeight="1">
      <c r="A53" s="169" t="s">
        <v>25</v>
      </c>
      <c r="B53" s="170" t="s">
        <v>25</v>
      </c>
      <c r="C53" s="170" t="s">
        <v>25</v>
      </c>
      <c r="D53" s="170" t="s">
        <v>25</v>
      </c>
      <c r="E53" s="170" t="s">
        <v>25</v>
      </c>
      <c r="F53" s="170" t="s">
        <v>25</v>
      </c>
      <c r="G53" s="20"/>
      <c r="H53" s="18">
        <v>450</v>
      </c>
      <c r="I53" s="23">
        <f t="shared" si="16"/>
        <v>0</v>
      </c>
      <c r="J53" s="169" t="s">
        <v>81</v>
      </c>
      <c r="K53" s="170" t="s">
        <v>81</v>
      </c>
      <c r="L53" s="170" t="s">
        <v>81</v>
      </c>
      <c r="M53" s="170" t="s">
        <v>81</v>
      </c>
      <c r="N53" s="170" t="s">
        <v>81</v>
      </c>
      <c r="O53" s="170" t="s">
        <v>81</v>
      </c>
      <c r="P53" s="170" t="s">
        <v>81</v>
      </c>
      <c r="Q53" s="170" t="s">
        <v>81</v>
      </c>
      <c r="R53" s="20"/>
      <c r="S53" s="18">
        <v>600</v>
      </c>
      <c r="T53" s="23">
        <f t="shared" si="17"/>
        <v>0</v>
      </c>
      <c r="U53" s="67"/>
      <c r="V53" s="89"/>
      <c r="W53" s="67"/>
      <c r="X53" s="67"/>
      <c r="Y53" s="67"/>
      <c r="Z53" s="67"/>
      <c r="AA53" s="67"/>
      <c r="AB53" s="67"/>
      <c r="AC53" s="67"/>
      <c r="AD53" s="67"/>
    </row>
    <row r="54" spans="1:30" ht="20.100000000000001" customHeight="1">
      <c r="A54" s="169" t="s">
        <v>125</v>
      </c>
      <c r="B54" s="170" t="s">
        <v>31</v>
      </c>
      <c r="C54" s="170" t="s">
        <v>31</v>
      </c>
      <c r="D54" s="170" t="s">
        <v>31</v>
      </c>
      <c r="E54" s="170" t="s">
        <v>31</v>
      </c>
      <c r="F54" s="170" t="s">
        <v>31</v>
      </c>
      <c r="G54" s="20"/>
      <c r="H54" s="18">
        <v>100</v>
      </c>
      <c r="I54" s="23">
        <f t="shared" si="16"/>
        <v>0</v>
      </c>
      <c r="J54" s="169" t="s">
        <v>82</v>
      </c>
      <c r="K54" s="170" t="s">
        <v>82</v>
      </c>
      <c r="L54" s="170" t="s">
        <v>82</v>
      </c>
      <c r="M54" s="170" t="s">
        <v>82</v>
      </c>
      <c r="N54" s="170" t="s">
        <v>82</v>
      </c>
      <c r="O54" s="170" t="s">
        <v>82</v>
      </c>
      <c r="P54" s="170" t="s">
        <v>82</v>
      </c>
      <c r="Q54" s="170" t="s">
        <v>82</v>
      </c>
      <c r="R54" s="20"/>
      <c r="S54" s="18">
        <v>150</v>
      </c>
      <c r="T54" s="23">
        <f t="shared" si="17"/>
        <v>0</v>
      </c>
      <c r="U54" s="67"/>
      <c r="V54" s="89"/>
      <c r="W54" s="67"/>
      <c r="X54" s="67"/>
      <c r="Y54" s="67"/>
      <c r="Z54" s="67"/>
      <c r="AA54" s="67"/>
      <c r="AB54" s="67"/>
      <c r="AC54" s="67"/>
      <c r="AD54" s="67"/>
    </row>
    <row r="55" spans="1:30" ht="20.100000000000001" customHeight="1">
      <c r="A55" s="169" t="s">
        <v>32</v>
      </c>
      <c r="B55" s="170" t="s">
        <v>32</v>
      </c>
      <c r="C55" s="170" t="s">
        <v>32</v>
      </c>
      <c r="D55" s="170" t="s">
        <v>32</v>
      </c>
      <c r="E55" s="170" t="s">
        <v>32</v>
      </c>
      <c r="F55" s="170" t="s">
        <v>32</v>
      </c>
      <c r="G55" s="20"/>
      <c r="H55" s="18">
        <v>900</v>
      </c>
      <c r="I55" s="23">
        <f t="shared" si="16"/>
        <v>0</v>
      </c>
      <c r="J55" s="134" t="s">
        <v>266</v>
      </c>
      <c r="K55" s="135"/>
      <c r="L55" s="135"/>
      <c r="M55" s="135"/>
      <c r="N55" s="135"/>
      <c r="O55" s="135"/>
      <c r="P55" s="135"/>
      <c r="Q55" s="136"/>
      <c r="R55" s="20"/>
      <c r="S55" s="18">
        <v>1800</v>
      </c>
      <c r="T55" s="23">
        <f t="shared" si="17"/>
        <v>0</v>
      </c>
      <c r="U55" s="67"/>
      <c r="V55" s="89"/>
      <c r="W55" s="67"/>
      <c r="X55" s="67"/>
      <c r="Y55" s="67"/>
      <c r="Z55" s="67"/>
      <c r="AA55" s="67"/>
      <c r="AB55" s="67"/>
      <c r="AC55" s="67"/>
      <c r="AD55" s="67"/>
    </row>
    <row r="56" spans="1:30" ht="20.100000000000001" customHeight="1">
      <c r="A56" s="169" t="s">
        <v>33</v>
      </c>
      <c r="B56" s="170" t="s">
        <v>33</v>
      </c>
      <c r="C56" s="170" t="s">
        <v>33</v>
      </c>
      <c r="D56" s="170" t="s">
        <v>33</v>
      </c>
      <c r="E56" s="170" t="s">
        <v>33</v>
      </c>
      <c r="F56" s="170" t="s">
        <v>33</v>
      </c>
      <c r="G56" s="20"/>
      <c r="H56" s="18">
        <v>750</v>
      </c>
      <c r="I56" s="23">
        <f t="shared" si="16"/>
        <v>0</v>
      </c>
      <c r="J56" s="137" t="s">
        <v>267</v>
      </c>
      <c r="K56" s="138"/>
      <c r="L56" s="138"/>
      <c r="M56" s="138"/>
      <c r="N56" s="138"/>
      <c r="O56" s="138"/>
      <c r="P56" s="138"/>
      <c r="Q56" s="139"/>
      <c r="R56" s="20"/>
      <c r="S56" s="18">
        <v>900</v>
      </c>
      <c r="T56" s="23">
        <f>R56*S56</f>
        <v>0</v>
      </c>
      <c r="U56" s="67"/>
      <c r="V56" s="89"/>
      <c r="W56" s="67"/>
      <c r="X56" s="67"/>
      <c r="Y56" s="67"/>
      <c r="Z56" s="67"/>
      <c r="AA56" s="67"/>
      <c r="AB56" s="67"/>
      <c r="AC56" s="67"/>
      <c r="AD56" s="67"/>
    </row>
    <row r="57" spans="1:30" ht="20.100000000000001" customHeight="1">
      <c r="A57" s="169" t="s">
        <v>26</v>
      </c>
      <c r="B57" s="170" t="s">
        <v>26</v>
      </c>
      <c r="C57" s="170" t="s">
        <v>26</v>
      </c>
      <c r="D57" s="170" t="s">
        <v>26</v>
      </c>
      <c r="E57" s="170" t="s">
        <v>26</v>
      </c>
      <c r="F57" s="170" t="s">
        <v>26</v>
      </c>
      <c r="G57" s="20"/>
      <c r="H57" s="18">
        <v>450</v>
      </c>
      <c r="I57" s="23">
        <f t="shared" si="16"/>
        <v>0</v>
      </c>
      <c r="J57" s="137" t="s">
        <v>122</v>
      </c>
      <c r="K57" s="138"/>
      <c r="L57" s="138"/>
      <c r="M57" s="138"/>
      <c r="N57" s="138"/>
      <c r="O57" s="138"/>
      <c r="P57" s="138"/>
      <c r="Q57" s="139"/>
      <c r="R57" s="20"/>
      <c r="S57" s="18">
        <v>100</v>
      </c>
      <c r="T57" s="23">
        <f t="shared" ref="T57:T58" si="18">R57*S57</f>
        <v>0</v>
      </c>
      <c r="U57" s="67"/>
      <c r="V57" s="89"/>
      <c r="W57" s="67"/>
      <c r="X57" s="67"/>
      <c r="Y57" s="67"/>
      <c r="Z57" s="67"/>
      <c r="AA57" s="67"/>
      <c r="AB57" s="67"/>
      <c r="AC57" s="67"/>
      <c r="AD57" s="67"/>
    </row>
    <row r="58" spans="1:30" ht="20.100000000000001" customHeight="1">
      <c r="A58" s="169" t="s">
        <v>124</v>
      </c>
      <c r="B58" s="170" t="s">
        <v>34</v>
      </c>
      <c r="C58" s="170" t="s">
        <v>34</v>
      </c>
      <c r="D58" s="170" t="s">
        <v>34</v>
      </c>
      <c r="E58" s="170" t="s">
        <v>34</v>
      </c>
      <c r="F58" s="170" t="s">
        <v>34</v>
      </c>
      <c r="G58" s="20"/>
      <c r="H58" s="18">
        <v>100</v>
      </c>
      <c r="I58" s="23">
        <f t="shared" si="16"/>
        <v>0</v>
      </c>
      <c r="J58" s="137" t="s">
        <v>123</v>
      </c>
      <c r="K58" s="138"/>
      <c r="L58" s="138"/>
      <c r="M58" s="138"/>
      <c r="N58" s="138"/>
      <c r="O58" s="138"/>
      <c r="P58" s="138"/>
      <c r="Q58" s="139"/>
      <c r="R58" s="25"/>
      <c r="S58" s="27">
        <v>100</v>
      </c>
      <c r="T58" s="26">
        <f t="shared" si="18"/>
        <v>0</v>
      </c>
      <c r="U58" s="67"/>
      <c r="V58" s="89"/>
      <c r="W58" s="67"/>
      <c r="X58" s="67"/>
      <c r="Y58" s="67"/>
      <c r="Z58" s="67"/>
      <c r="AA58" s="67"/>
      <c r="AB58" s="67"/>
      <c r="AC58" s="67"/>
      <c r="AD58" s="67"/>
    </row>
    <row r="59" spans="1:30" ht="20.100000000000001" customHeight="1" thickBot="1">
      <c r="A59" s="140" t="s">
        <v>281</v>
      </c>
      <c r="B59" s="141" t="s">
        <v>48</v>
      </c>
      <c r="C59" s="141" t="s">
        <v>48</v>
      </c>
      <c r="D59" s="141" t="s">
        <v>48</v>
      </c>
      <c r="E59" s="141" t="s">
        <v>48</v>
      </c>
      <c r="F59" s="142" t="s">
        <v>48</v>
      </c>
      <c r="G59" s="25"/>
      <c r="H59" s="27">
        <v>200</v>
      </c>
      <c r="I59" s="26">
        <f t="shared" si="16"/>
        <v>0</v>
      </c>
      <c r="J59" s="143"/>
      <c r="K59" s="144"/>
      <c r="L59" s="144"/>
      <c r="M59" s="144"/>
      <c r="N59" s="144"/>
      <c r="O59" s="144"/>
      <c r="P59" s="144"/>
      <c r="Q59" s="145"/>
      <c r="R59" s="65"/>
      <c r="S59" s="65"/>
      <c r="T59" s="64"/>
      <c r="U59" s="67"/>
      <c r="V59" s="89"/>
      <c r="W59" s="67"/>
      <c r="X59" s="67"/>
      <c r="Y59" s="67"/>
      <c r="Z59" s="67"/>
      <c r="AA59" s="67"/>
      <c r="AB59" s="67"/>
      <c r="AC59" s="67"/>
      <c r="AD59" s="67"/>
    </row>
    <row r="60" spans="1:30" ht="20.100000000000001" customHeight="1" thickBot="1">
      <c r="A60" s="146" t="s">
        <v>220</v>
      </c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40" t="s">
        <v>221</v>
      </c>
      <c r="S60" s="33">
        <f>SUM(F63:F71,M63:M71,T63:T71)</f>
        <v>0</v>
      </c>
      <c r="T60" s="62">
        <f t="shared" ref="T60" si="19">S60/$B$5</f>
        <v>0</v>
      </c>
      <c r="U60" s="67"/>
      <c r="V60" s="89"/>
      <c r="W60" s="67"/>
      <c r="X60" s="67"/>
      <c r="Y60" s="67"/>
      <c r="Z60" s="67"/>
      <c r="AA60" s="67"/>
      <c r="AB60" s="67"/>
      <c r="AC60" s="67"/>
      <c r="AD60" s="67"/>
    </row>
    <row r="61" spans="1:30" ht="20.100000000000001" customHeight="1" thickBot="1">
      <c r="A61" s="148" t="s">
        <v>160</v>
      </c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68"/>
      <c r="U61" s="67"/>
      <c r="V61" s="89"/>
      <c r="W61" s="67"/>
      <c r="X61" s="67"/>
      <c r="Y61" s="67"/>
      <c r="Z61" s="67"/>
      <c r="AA61" s="67"/>
      <c r="AB61" s="67"/>
      <c r="AC61" s="67"/>
      <c r="AD61" s="67"/>
    </row>
    <row r="62" spans="1:30" ht="20.100000000000001" customHeight="1" thickBot="1">
      <c r="A62" s="148" t="s">
        <v>83</v>
      </c>
      <c r="B62" s="149"/>
      <c r="C62" s="150"/>
      <c r="D62" s="44" t="s">
        <v>20</v>
      </c>
      <c r="E62" s="44" t="s">
        <v>21</v>
      </c>
      <c r="F62" s="45" t="s">
        <v>127</v>
      </c>
      <c r="G62" s="148" t="s">
        <v>83</v>
      </c>
      <c r="H62" s="149"/>
      <c r="I62" s="149"/>
      <c r="J62" s="150"/>
      <c r="K62" s="44" t="s">
        <v>20</v>
      </c>
      <c r="L62" s="44" t="s">
        <v>21</v>
      </c>
      <c r="M62" s="45" t="s">
        <v>127</v>
      </c>
      <c r="N62" s="148" t="s">
        <v>83</v>
      </c>
      <c r="O62" s="149"/>
      <c r="P62" s="149"/>
      <c r="Q62" s="150"/>
      <c r="R62" s="44" t="s">
        <v>20</v>
      </c>
      <c r="S62" s="44" t="s">
        <v>21</v>
      </c>
      <c r="T62" s="45" t="s">
        <v>127</v>
      </c>
      <c r="U62" s="67"/>
      <c r="V62" s="89"/>
      <c r="W62" s="67"/>
      <c r="X62" s="67"/>
      <c r="Y62" s="67"/>
      <c r="Z62" s="67"/>
      <c r="AA62" s="67"/>
      <c r="AB62" s="67"/>
      <c r="AC62" s="67"/>
      <c r="AD62" s="67"/>
    </row>
    <row r="63" spans="1:30" ht="20.100000000000001" customHeight="1">
      <c r="A63" s="151" t="s">
        <v>268</v>
      </c>
      <c r="B63" s="152"/>
      <c r="C63" s="153"/>
      <c r="D63" s="21"/>
      <c r="E63" s="19">
        <v>915</v>
      </c>
      <c r="F63" s="22">
        <f>D63*E63</f>
        <v>0</v>
      </c>
      <c r="G63" s="151" t="s">
        <v>86</v>
      </c>
      <c r="H63" s="152"/>
      <c r="I63" s="152"/>
      <c r="J63" s="153"/>
      <c r="K63" s="21"/>
      <c r="L63" s="19">
        <v>351</v>
      </c>
      <c r="M63" s="22">
        <f>K63*L63</f>
        <v>0</v>
      </c>
      <c r="N63" s="151" t="s">
        <v>96</v>
      </c>
      <c r="O63" s="152"/>
      <c r="P63" s="152"/>
      <c r="Q63" s="153"/>
      <c r="R63" s="21"/>
      <c r="S63" s="19">
        <v>130</v>
      </c>
      <c r="T63" s="22">
        <f>R63*S63</f>
        <v>0</v>
      </c>
      <c r="U63" s="75"/>
      <c r="V63" s="89"/>
      <c r="W63" s="67"/>
      <c r="X63" s="67"/>
      <c r="Y63" s="67"/>
      <c r="Z63" s="67"/>
      <c r="AA63" s="67"/>
      <c r="AB63" s="67"/>
      <c r="AC63" s="67"/>
      <c r="AD63" s="67"/>
    </row>
    <row r="64" spans="1:30" ht="20.100000000000001" customHeight="1">
      <c r="A64" s="134" t="s">
        <v>269</v>
      </c>
      <c r="B64" s="135"/>
      <c r="C64" s="136"/>
      <c r="D64" s="20"/>
      <c r="E64" s="18">
        <v>777</v>
      </c>
      <c r="F64" s="23">
        <f t="shared" ref="F64:F71" si="20">D64*E64</f>
        <v>0</v>
      </c>
      <c r="G64" s="134" t="s">
        <v>89</v>
      </c>
      <c r="H64" s="135"/>
      <c r="I64" s="135"/>
      <c r="J64" s="136"/>
      <c r="K64" s="35"/>
      <c r="L64" s="18">
        <v>316</v>
      </c>
      <c r="M64" s="23">
        <f t="shared" ref="M64:M71" si="21">K64*L64</f>
        <v>0</v>
      </c>
      <c r="N64" s="134" t="s">
        <v>97</v>
      </c>
      <c r="O64" s="135"/>
      <c r="P64" s="135"/>
      <c r="Q64" s="136"/>
      <c r="R64" s="20"/>
      <c r="S64" s="18">
        <v>120</v>
      </c>
      <c r="T64" s="23">
        <f t="shared" ref="T64:T71" si="22">R64*S64</f>
        <v>0</v>
      </c>
      <c r="U64" s="67"/>
      <c r="V64" s="89"/>
      <c r="W64" s="67"/>
      <c r="X64" s="67"/>
      <c r="Y64" s="67"/>
      <c r="Z64" s="67"/>
      <c r="AA64" s="67"/>
      <c r="AB64" s="67"/>
      <c r="AC64" s="67"/>
      <c r="AD64" s="67"/>
    </row>
    <row r="65" spans="1:30" ht="20.100000000000001" customHeight="1">
      <c r="A65" s="134" t="s">
        <v>270</v>
      </c>
      <c r="B65" s="135"/>
      <c r="C65" s="136"/>
      <c r="D65" s="20"/>
      <c r="E65" s="18">
        <v>630</v>
      </c>
      <c r="F65" s="23">
        <f t="shared" si="20"/>
        <v>0</v>
      </c>
      <c r="G65" s="104" t="s">
        <v>128</v>
      </c>
      <c r="H65" s="105"/>
      <c r="I65" s="105"/>
      <c r="J65" s="106"/>
      <c r="K65" s="35"/>
      <c r="L65" s="18">
        <v>264</v>
      </c>
      <c r="M65" s="23">
        <f t="shared" si="21"/>
        <v>0</v>
      </c>
      <c r="N65" s="134" t="s">
        <v>98</v>
      </c>
      <c r="O65" s="135"/>
      <c r="P65" s="135"/>
      <c r="Q65" s="136"/>
      <c r="R65" s="20"/>
      <c r="S65" s="18">
        <v>95</v>
      </c>
      <c r="T65" s="23">
        <f t="shared" si="22"/>
        <v>0</v>
      </c>
      <c r="U65" s="67"/>
      <c r="V65" s="89"/>
      <c r="W65" s="67"/>
      <c r="X65" s="67"/>
      <c r="Y65" s="67"/>
      <c r="Z65" s="67"/>
      <c r="AA65" s="67"/>
      <c r="AB65" s="67"/>
      <c r="AC65" s="67"/>
      <c r="AD65" s="67"/>
    </row>
    <row r="66" spans="1:30" ht="20.100000000000001" customHeight="1">
      <c r="A66" s="134" t="s">
        <v>271</v>
      </c>
      <c r="B66" s="135"/>
      <c r="C66" s="136"/>
      <c r="D66" s="20"/>
      <c r="E66" s="18">
        <v>573</v>
      </c>
      <c r="F66" s="23">
        <f t="shared" si="20"/>
        <v>0</v>
      </c>
      <c r="G66" s="104" t="s">
        <v>90</v>
      </c>
      <c r="H66" s="105"/>
      <c r="I66" s="105"/>
      <c r="J66" s="106"/>
      <c r="K66" s="35"/>
      <c r="L66" s="18">
        <v>248</v>
      </c>
      <c r="M66" s="23">
        <f t="shared" si="21"/>
        <v>0</v>
      </c>
      <c r="N66" s="134" t="s">
        <v>99</v>
      </c>
      <c r="O66" s="135"/>
      <c r="P66" s="135"/>
      <c r="Q66" s="136"/>
      <c r="R66" s="20"/>
      <c r="S66" s="18">
        <v>85</v>
      </c>
      <c r="T66" s="23">
        <f t="shared" si="22"/>
        <v>0</v>
      </c>
      <c r="U66" s="67"/>
      <c r="V66" s="89"/>
      <c r="W66" s="67"/>
      <c r="X66" s="67"/>
      <c r="Y66" s="67"/>
      <c r="Z66" s="67"/>
      <c r="AA66" s="67"/>
      <c r="AB66" s="67"/>
      <c r="AC66" s="67"/>
      <c r="AD66" s="67"/>
    </row>
    <row r="67" spans="1:30" ht="20.100000000000001" customHeight="1">
      <c r="A67" s="134" t="s">
        <v>272</v>
      </c>
      <c r="B67" s="135"/>
      <c r="C67" s="136"/>
      <c r="D67" s="20"/>
      <c r="E67" s="18">
        <v>522</v>
      </c>
      <c r="F67" s="23">
        <f t="shared" si="20"/>
        <v>0</v>
      </c>
      <c r="G67" s="104" t="s">
        <v>91</v>
      </c>
      <c r="H67" s="105"/>
      <c r="I67" s="105"/>
      <c r="J67" s="106"/>
      <c r="K67" s="35"/>
      <c r="L67" s="18">
        <v>192</v>
      </c>
      <c r="M67" s="23">
        <f t="shared" si="21"/>
        <v>0</v>
      </c>
      <c r="N67" s="134" t="s">
        <v>100</v>
      </c>
      <c r="O67" s="135"/>
      <c r="P67" s="135"/>
      <c r="Q67" s="136"/>
      <c r="R67" s="20"/>
      <c r="S67" s="18">
        <v>80</v>
      </c>
      <c r="T67" s="23">
        <f t="shared" si="22"/>
        <v>0</v>
      </c>
      <c r="U67" s="67"/>
      <c r="V67" s="89"/>
      <c r="W67" s="67"/>
      <c r="X67" s="67"/>
      <c r="Y67" s="67"/>
      <c r="Z67" s="67"/>
      <c r="AA67" s="67"/>
      <c r="AB67" s="67"/>
      <c r="AC67" s="67"/>
      <c r="AD67" s="67"/>
    </row>
    <row r="68" spans="1:30" ht="20.100000000000001" customHeight="1">
      <c r="A68" s="134" t="s">
        <v>84</v>
      </c>
      <c r="B68" s="135"/>
      <c r="C68" s="136"/>
      <c r="D68" s="20"/>
      <c r="E68" s="18">
        <v>414</v>
      </c>
      <c r="F68" s="23">
        <f t="shared" si="20"/>
        <v>0</v>
      </c>
      <c r="G68" s="104" t="s">
        <v>92</v>
      </c>
      <c r="H68" s="105"/>
      <c r="I68" s="105"/>
      <c r="J68" s="106"/>
      <c r="K68" s="35"/>
      <c r="L68" s="18">
        <v>176</v>
      </c>
      <c r="M68" s="23">
        <f t="shared" si="21"/>
        <v>0</v>
      </c>
      <c r="N68" s="134" t="s">
        <v>101</v>
      </c>
      <c r="O68" s="135"/>
      <c r="P68" s="135"/>
      <c r="Q68" s="136"/>
      <c r="R68" s="20"/>
      <c r="S68" s="18">
        <v>60</v>
      </c>
      <c r="T68" s="23">
        <f t="shared" si="22"/>
        <v>0</v>
      </c>
      <c r="U68" s="67"/>
      <c r="V68" s="89"/>
      <c r="W68" s="67"/>
      <c r="X68" s="67"/>
      <c r="Y68" s="67"/>
      <c r="Z68" s="67"/>
      <c r="AA68" s="67"/>
      <c r="AB68" s="67"/>
      <c r="AC68" s="67"/>
      <c r="AD68" s="67"/>
    </row>
    <row r="69" spans="1:30" ht="20.100000000000001" customHeight="1">
      <c r="A69" s="134" t="s">
        <v>85</v>
      </c>
      <c r="B69" s="135"/>
      <c r="C69" s="136"/>
      <c r="D69" s="20"/>
      <c r="E69" s="18">
        <v>381</v>
      </c>
      <c r="F69" s="23">
        <f t="shared" si="20"/>
        <v>0</v>
      </c>
      <c r="G69" s="104" t="s">
        <v>93</v>
      </c>
      <c r="H69" s="105"/>
      <c r="I69" s="105"/>
      <c r="J69" s="106"/>
      <c r="K69" s="35"/>
      <c r="L69" s="18">
        <v>160</v>
      </c>
      <c r="M69" s="23">
        <f t="shared" si="21"/>
        <v>0</v>
      </c>
      <c r="N69" s="134" t="s">
        <v>102</v>
      </c>
      <c r="O69" s="135"/>
      <c r="P69" s="135"/>
      <c r="Q69" s="136"/>
      <c r="R69" s="20"/>
      <c r="S69" s="18">
        <v>50</v>
      </c>
      <c r="T69" s="23">
        <f t="shared" si="22"/>
        <v>0</v>
      </c>
      <c r="U69" s="67"/>
      <c r="V69" s="89"/>
      <c r="W69" s="67"/>
      <c r="X69" s="67"/>
      <c r="Y69" s="67"/>
      <c r="Z69" s="67"/>
      <c r="AA69" s="67"/>
      <c r="AB69" s="67"/>
      <c r="AC69" s="67"/>
      <c r="AD69" s="67"/>
    </row>
    <row r="70" spans="1:30" ht="20.100000000000001" customHeight="1">
      <c r="A70" s="134" t="s">
        <v>88</v>
      </c>
      <c r="B70" s="135"/>
      <c r="C70" s="136"/>
      <c r="D70" s="20"/>
      <c r="E70" s="18">
        <v>270</v>
      </c>
      <c r="F70" s="23">
        <f t="shared" si="20"/>
        <v>0</v>
      </c>
      <c r="G70" s="104" t="s">
        <v>94</v>
      </c>
      <c r="H70" s="105"/>
      <c r="I70" s="105"/>
      <c r="J70" s="106"/>
      <c r="K70" s="35"/>
      <c r="L70" s="18">
        <v>148</v>
      </c>
      <c r="M70" s="23">
        <f t="shared" si="21"/>
        <v>0</v>
      </c>
      <c r="N70" s="134" t="s">
        <v>103</v>
      </c>
      <c r="O70" s="135"/>
      <c r="P70" s="135"/>
      <c r="Q70" s="136"/>
      <c r="R70" s="20"/>
      <c r="S70" s="18">
        <v>45</v>
      </c>
      <c r="T70" s="23">
        <f t="shared" si="22"/>
        <v>0</v>
      </c>
      <c r="U70" s="67"/>
      <c r="V70" s="89"/>
      <c r="W70" s="67"/>
      <c r="X70" s="67"/>
      <c r="Y70" s="67"/>
      <c r="Z70" s="67"/>
      <c r="AA70" s="67"/>
      <c r="AB70" s="67"/>
      <c r="AC70" s="67"/>
      <c r="AD70" s="67"/>
    </row>
    <row r="71" spans="1:30" ht="20.100000000000001" customHeight="1" thickBot="1">
      <c r="A71" s="140" t="s">
        <v>87</v>
      </c>
      <c r="B71" s="141"/>
      <c r="C71" s="142"/>
      <c r="D71" s="25"/>
      <c r="E71" s="27">
        <v>291</v>
      </c>
      <c r="F71" s="26">
        <f t="shared" si="20"/>
        <v>0</v>
      </c>
      <c r="G71" s="107" t="s">
        <v>95</v>
      </c>
      <c r="H71" s="108"/>
      <c r="I71" s="108"/>
      <c r="J71" s="109"/>
      <c r="K71" s="36"/>
      <c r="L71" s="27">
        <v>124</v>
      </c>
      <c r="M71" s="26">
        <f t="shared" si="21"/>
        <v>0</v>
      </c>
      <c r="N71" s="140" t="s">
        <v>104</v>
      </c>
      <c r="O71" s="141"/>
      <c r="P71" s="141"/>
      <c r="Q71" s="142"/>
      <c r="R71" s="25"/>
      <c r="S71" s="27">
        <v>40</v>
      </c>
      <c r="T71" s="26">
        <f t="shared" si="22"/>
        <v>0</v>
      </c>
      <c r="U71" s="67"/>
      <c r="V71" s="89"/>
      <c r="W71" s="67"/>
      <c r="X71" s="67"/>
      <c r="Y71" s="67"/>
      <c r="Z71" s="67"/>
      <c r="AA71" s="67"/>
      <c r="AB71" s="67"/>
      <c r="AC71" s="67"/>
      <c r="AD71" s="67"/>
    </row>
    <row r="72" spans="1:30" ht="20.100000000000001" customHeight="1" thickBot="1">
      <c r="A72" s="146" t="s">
        <v>222</v>
      </c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40" t="s">
        <v>223</v>
      </c>
      <c r="S72" s="33">
        <f>SUM(I74:I82,T74:T82)</f>
        <v>0</v>
      </c>
      <c r="T72" s="62">
        <f t="shared" ref="T72" si="23">S72/$B$5</f>
        <v>0</v>
      </c>
      <c r="U72" s="67"/>
      <c r="V72" s="89"/>
      <c r="W72" s="67"/>
      <c r="X72" s="67"/>
      <c r="Y72" s="67"/>
      <c r="Z72" s="67"/>
      <c r="AA72" s="67"/>
      <c r="AB72" s="67"/>
      <c r="AC72" s="67"/>
      <c r="AD72" s="67"/>
    </row>
    <row r="73" spans="1:30" ht="20.100000000000001" customHeight="1" thickBot="1">
      <c r="A73" s="148" t="s">
        <v>24</v>
      </c>
      <c r="B73" s="149"/>
      <c r="C73" s="149"/>
      <c r="D73" s="149"/>
      <c r="E73" s="149"/>
      <c r="F73" s="150"/>
      <c r="G73" s="44" t="s">
        <v>20</v>
      </c>
      <c r="H73" s="44" t="s">
        <v>21</v>
      </c>
      <c r="I73" s="45" t="s">
        <v>127</v>
      </c>
      <c r="J73" s="148" t="s">
        <v>24</v>
      </c>
      <c r="K73" s="149"/>
      <c r="L73" s="149"/>
      <c r="M73" s="149"/>
      <c r="N73" s="149"/>
      <c r="O73" s="149"/>
      <c r="P73" s="149"/>
      <c r="Q73" s="150"/>
      <c r="R73" s="44" t="s">
        <v>20</v>
      </c>
      <c r="S73" s="44" t="s">
        <v>21</v>
      </c>
      <c r="T73" s="45" t="s">
        <v>127</v>
      </c>
      <c r="U73" s="67"/>
      <c r="V73" s="89"/>
      <c r="W73" s="67"/>
      <c r="X73" s="67"/>
      <c r="Y73" s="67"/>
      <c r="Z73" s="67"/>
      <c r="AA73" s="67"/>
      <c r="AB73" s="67"/>
      <c r="AC73" s="67"/>
      <c r="AD73" s="67"/>
    </row>
    <row r="74" spans="1:30" ht="20.100000000000001" customHeight="1">
      <c r="A74" s="151" t="s">
        <v>105</v>
      </c>
      <c r="B74" s="152" t="s">
        <v>105</v>
      </c>
      <c r="C74" s="152" t="s">
        <v>105</v>
      </c>
      <c r="D74" s="152" t="s">
        <v>105</v>
      </c>
      <c r="E74" s="152" t="s">
        <v>105</v>
      </c>
      <c r="F74" s="153" t="s">
        <v>105</v>
      </c>
      <c r="G74" s="21"/>
      <c r="H74" s="19">
        <v>200</v>
      </c>
      <c r="I74" s="22">
        <f t="shared" ref="I74:I82" si="24">G74*H74</f>
        <v>0</v>
      </c>
      <c r="J74" s="151" t="s">
        <v>109</v>
      </c>
      <c r="K74" s="152" t="s">
        <v>109</v>
      </c>
      <c r="L74" s="152" t="s">
        <v>109</v>
      </c>
      <c r="M74" s="152" t="s">
        <v>109</v>
      </c>
      <c r="N74" s="152" t="s">
        <v>109</v>
      </c>
      <c r="O74" s="152" t="s">
        <v>109</v>
      </c>
      <c r="P74" s="152" t="s">
        <v>109</v>
      </c>
      <c r="Q74" s="153" t="s">
        <v>109</v>
      </c>
      <c r="R74" s="21"/>
      <c r="S74" s="19">
        <v>400</v>
      </c>
      <c r="T74" s="22">
        <f t="shared" ref="T74:T79" si="25">R74*S74</f>
        <v>0</v>
      </c>
      <c r="U74" s="67"/>
      <c r="V74" s="89"/>
      <c r="W74" s="67"/>
      <c r="X74" s="67"/>
      <c r="Y74" s="67"/>
      <c r="Z74" s="67"/>
      <c r="AA74" s="67"/>
      <c r="AB74" s="67"/>
      <c r="AC74" s="67"/>
      <c r="AD74" s="67"/>
    </row>
    <row r="75" spans="1:30" ht="20.100000000000001" customHeight="1">
      <c r="A75" s="134" t="s">
        <v>106</v>
      </c>
      <c r="B75" s="135" t="s">
        <v>106</v>
      </c>
      <c r="C75" s="135" t="s">
        <v>106</v>
      </c>
      <c r="D75" s="135" t="s">
        <v>106</v>
      </c>
      <c r="E75" s="135" t="s">
        <v>106</v>
      </c>
      <c r="F75" s="136" t="s">
        <v>106</v>
      </c>
      <c r="G75" s="20"/>
      <c r="H75" s="18">
        <v>100</v>
      </c>
      <c r="I75" s="23">
        <f t="shared" si="24"/>
        <v>0</v>
      </c>
      <c r="J75" s="134" t="s">
        <v>110</v>
      </c>
      <c r="K75" s="135" t="s">
        <v>110</v>
      </c>
      <c r="L75" s="135" t="s">
        <v>110</v>
      </c>
      <c r="M75" s="135" t="s">
        <v>110</v>
      </c>
      <c r="N75" s="135" t="s">
        <v>110</v>
      </c>
      <c r="O75" s="135" t="s">
        <v>110</v>
      </c>
      <c r="P75" s="135" t="s">
        <v>110</v>
      </c>
      <c r="Q75" s="136" t="s">
        <v>110</v>
      </c>
      <c r="R75" s="20"/>
      <c r="S75" s="18">
        <v>200</v>
      </c>
      <c r="T75" s="23">
        <f t="shared" si="25"/>
        <v>0</v>
      </c>
      <c r="U75" s="67"/>
      <c r="V75" s="89"/>
      <c r="W75" s="67"/>
      <c r="X75" s="67"/>
      <c r="Y75" s="67"/>
      <c r="Z75" s="67"/>
      <c r="AA75" s="67"/>
      <c r="AB75" s="67"/>
      <c r="AC75" s="67"/>
      <c r="AD75" s="67"/>
    </row>
    <row r="76" spans="1:30" ht="20.100000000000001" customHeight="1">
      <c r="A76" s="134" t="s">
        <v>107</v>
      </c>
      <c r="B76" s="135" t="s">
        <v>107</v>
      </c>
      <c r="C76" s="135" t="s">
        <v>107</v>
      </c>
      <c r="D76" s="135" t="s">
        <v>107</v>
      </c>
      <c r="E76" s="135" t="s">
        <v>107</v>
      </c>
      <c r="F76" s="136" t="s">
        <v>107</v>
      </c>
      <c r="G76" s="20"/>
      <c r="H76" s="18">
        <v>200</v>
      </c>
      <c r="I76" s="23">
        <f t="shared" si="24"/>
        <v>0</v>
      </c>
      <c r="J76" s="134" t="s">
        <v>111</v>
      </c>
      <c r="K76" s="135" t="s">
        <v>111</v>
      </c>
      <c r="L76" s="135" t="s">
        <v>111</v>
      </c>
      <c r="M76" s="135" t="s">
        <v>111</v>
      </c>
      <c r="N76" s="135" t="s">
        <v>111</v>
      </c>
      <c r="O76" s="135" t="s">
        <v>111</v>
      </c>
      <c r="P76" s="135" t="s">
        <v>111</v>
      </c>
      <c r="Q76" s="136" t="s">
        <v>111</v>
      </c>
      <c r="R76" s="20"/>
      <c r="S76" s="18">
        <v>400</v>
      </c>
      <c r="T76" s="23">
        <f t="shared" si="25"/>
        <v>0</v>
      </c>
      <c r="U76" s="67"/>
      <c r="V76" s="89"/>
      <c r="W76" s="67"/>
      <c r="X76" s="67"/>
      <c r="Y76" s="67"/>
      <c r="Z76" s="67"/>
      <c r="AA76" s="67"/>
      <c r="AB76" s="67"/>
      <c r="AC76" s="67"/>
      <c r="AD76" s="67"/>
    </row>
    <row r="77" spans="1:30" ht="20.100000000000001" customHeight="1">
      <c r="A77" s="134" t="s">
        <v>108</v>
      </c>
      <c r="B77" s="135" t="s">
        <v>108</v>
      </c>
      <c r="C77" s="135" t="s">
        <v>108</v>
      </c>
      <c r="D77" s="135" t="s">
        <v>108</v>
      </c>
      <c r="E77" s="135" t="s">
        <v>108</v>
      </c>
      <c r="F77" s="136" t="s">
        <v>108</v>
      </c>
      <c r="G77" s="20"/>
      <c r="H77" s="18">
        <v>100</v>
      </c>
      <c r="I77" s="23">
        <f t="shared" si="24"/>
        <v>0</v>
      </c>
      <c r="J77" s="134" t="s">
        <v>112</v>
      </c>
      <c r="K77" s="135" t="s">
        <v>112</v>
      </c>
      <c r="L77" s="135" t="s">
        <v>112</v>
      </c>
      <c r="M77" s="135" t="s">
        <v>112</v>
      </c>
      <c r="N77" s="135" t="s">
        <v>112</v>
      </c>
      <c r="O77" s="135" t="s">
        <v>112</v>
      </c>
      <c r="P77" s="135" t="s">
        <v>112</v>
      </c>
      <c r="Q77" s="136" t="s">
        <v>112</v>
      </c>
      <c r="R77" s="20"/>
      <c r="S77" s="18">
        <v>200</v>
      </c>
      <c r="T77" s="23">
        <f t="shared" si="25"/>
        <v>0</v>
      </c>
      <c r="U77" s="67"/>
      <c r="V77" s="89"/>
      <c r="W77" s="67"/>
      <c r="X77" s="67"/>
      <c r="Y77" s="67"/>
      <c r="Z77" s="67"/>
      <c r="AA77" s="67"/>
      <c r="AB77" s="67"/>
      <c r="AC77" s="67"/>
      <c r="AD77" s="67"/>
    </row>
    <row r="78" spans="1:30" ht="20.100000000000001" customHeight="1">
      <c r="A78" s="134" t="s">
        <v>116</v>
      </c>
      <c r="B78" s="135" t="s">
        <v>116</v>
      </c>
      <c r="C78" s="135" t="s">
        <v>116</v>
      </c>
      <c r="D78" s="135" t="s">
        <v>116</v>
      </c>
      <c r="E78" s="135" t="s">
        <v>116</v>
      </c>
      <c r="F78" s="136" t="s">
        <v>116</v>
      </c>
      <c r="G78" s="20"/>
      <c r="H78" s="18">
        <v>50</v>
      </c>
      <c r="I78" s="23">
        <f t="shared" si="24"/>
        <v>0</v>
      </c>
      <c r="J78" s="134" t="s">
        <v>113</v>
      </c>
      <c r="K78" s="135" t="s">
        <v>113</v>
      </c>
      <c r="L78" s="135" t="s">
        <v>113</v>
      </c>
      <c r="M78" s="135" t="s">
        <v>113</v>
      </c>
      <c r="N78" s="135" t="s">
        <v>113</v>
      </c>
      <c r="O78" s="135" t="s">
        <v>113</v>
      </c>
      <c r="P78" s="135" t="s">
        <v>113</v>
      </c>
      <c r="Q78" s="136" t="s">
        <v>113</v>
      </c>
      <c r="R78" s="20"/>
      <c r="S78" s="18">
        <v>100</v>
      </c>
      <c r="T78" s="23">
        <f t="shared" si="25"/>
        <v>0</v>
      </c>
      <c r="U78" s="67"/>
      <c r="V78" s="89"/>
      <c r="W78" s="67"/>
      <c r="X78" s="67"/>
      <c r="Y78" s="67"/>
      <c r="Z78" s="67"/>
      <c r="AA78" s="67"/>
      <c r="AB78" s="67"/>
      <c r="AC78" s="67"/>
      <c r="AD78" s="67"/>
    </row>
    <row r="79" spans="1:30" ht="20.100000000000001" customHeight="1">
      <c r="A79" s="134" t="s">
        <v>117</v>
      </c>
      <c r="B79" s="135" t="s">
        <v>117</v>
      </c>
      <c r="C79" s="135" t="s">
        <v>117</v>
      </c>
      <c r="D79" s="135" t="s">
        <v>117</v>
      </c>
      <c r="E79" s="135" t="s">
        <v>117</v>
      </c>
      <c r="F79" s="136" t="s">
        <v>117</v>
      </c>
      <c r="G79" s="20"/>
      <c r="H79" s="18">
        <v>100</v>
      </c>
      <c r="I79" s="23">
        <f t="shared" si="24"/>
        <v>0</v>
      </c>
      <c r="J79" s="134" t="s">
        <v>114</v>
      </c>
      <c r="K79" s="135" t="s">
        <v>114</v>
      </c>
      <c r="L79" s="135" t="s">
        <v>114</v>
      </c>
      <c r="M79" s="135" t="s">
        <v>114</v>
      </c>
      <c r="N79" s="135" t="s">
        <v>114</v>
      </c>
      <c r="O79" s="135" t="s">
        <v>114</v>
      </c>
      <c r="P79" s="135" t="s">
        <v>114</v>
      </c>
      <c r="Q79" s="136" t="s">
        <v>114</v>
      </c>
      <c r="R79" s="20"/>
      <c r="S79" s="18">
        <v>300</v>
      </c>
      <c r="T79" s="23">
        <f t="shared" si="25"/>
        <v>0</v>
      </c>
      <c r="U79" s="67"/>
      <c r="V79" s="89"/>
      <c r="W79" s="67"/>
      <c r="X79" s="67"/>
      <c r="Y79" s="67"/>
      <c r="Z79" s="67"/>
      <c r="AA79" s="67"/>
      <c r="AB79" s="67"/>
      <c r="AC79" s="67"/>
      <c r="AD79" s="67"/>
    </row>
    <row r="80" spans="1:30" ht="20.100000000000001" customHeight="1">
      <c r="A80" s="134" t="s">
        <v>118</v>
      </c>
      <c r="B80" s="135" t="s">
        <v>118</v>
      </c>
      <c r="C80" s="135" t="s">
        <v>118</v>
      </c>
      <c r="D80" s="135" t="s">
        <v>118</v>
      </c>
      <c r="E80" s="135" t="s">
        <v>118</v>
      </c>
      <c r="F80" s="136" t="s">
        <v>118</v>
      </c>
      <c r="G80" s="20"/>
      <c r="H80" s="18">
        <v>200</v>
      </c>
      <c r="I80" s="23">
        <f t="shared" si="24"/>
        <v>0</v>
      </c>
      <c r="J80" s="137" t="s">
        <v>115</v>
      </c>
      <c r="K80" s="138" t="s">
        <v>115</v>
      </c>
      <c r="L80" s="138" t="s">
        <v>115</v>
      </c>
      <c r="M80" s="138" t="s">
        <v>115</v>
      </c>
      <c r="N80" s="138" t="s">
        <v>115</v>
      </c>
      <c r="O80" s="138" t="s">
        <v>115</v>
      </c>
      <c r="P80" s="138" t="s">
        <v>115</v>
      </c>
      <c r="Q80" s="139" t="s">
        <v>115</v>
      </c>
      <c r="R80" s="20"/>
      <c r="S80" s="18">
        <v>600</v>
      </c>
      <c r="T80" s="23">
        <f>R80*S80</f>
        <v>0</v>
      </c>
      <c r="U80" s="67"/>
      <c r="V80" s="89"/>
      <c r="W80" s="67"/>
      <c r="X80" s="67"/>
      <c r="Y80" s="67"/>
      <c r="Z80" s="67"/>
      <c r="AA80" s="67"/>
      <c r="AB80" s="67"/>
      <c r="AC80" s="67"/>
      <c r="AD80" s="67"/>
    </row>
    <row r="81" spans="1:30" ht="20.100000000000001" customHeight="1">
      <c r="A81" s="134" t="s">
        <v>119</v>
      </c>
      <c r="B81" s="135" t="s">
        <v>119</v>
      </c>
      <c r="C81" s="135" t="s">
        <v>119</v>
      </c>
      <c r="D81" s="135" t="s">
        <v>119</v>
      </c>
      <c r="E81" s="135" t="s">
        <v>119</v>
      </c>
      <c r="F81" s="136" t="s">
        <v>119</v>
      </c>
      <c r="G81" s="20"/>
      <c r="H81" s="18">
        <v>400</v>
      </c>
      <c r="I81" s="23">
        <f t="shared" si="24"/>
        <v>0</v>
      </c>
      <c r="J81" s="137" t="s">
        <v>120</v>
      </c>
      <c r="K81" s="138" t="s">
        <v>120</v>
      </c>
      <c r="L81" s="138" t="s">
        <v>120</v>
      </c>
      <c r="M81" s="138" t="s">
        <v>120</v>
      </c>
      <c r="N81" s="138" t="s">
        <v>120</v>
      </c>
      <c r="O81" s="138" t="s">
        <v>120</v>
      </c>
      <c r="P81" s="138" t="s">
        <v>120</v>
      </c>
      <c r="Q81" s="139" t="s">
        <v>120</v>
      </c>
      <c r="R81" s="20"/>
      <c r="S81" s="18">
        <v>1000</v>
      </c>
      <c r="T81" s="23">
        <f t="shared" ref="T81:T82" si="26">R81*S81</f>
        <v>0</v>
      </c>
      <c r="U81" s="67"/>
      <c r="V81" s="89"/>
      <c r="W81" s="67"/>
      <c r="X81" s="67"/>
      <c r="Y81" s="67"/>
      <c r="Z81" s="67"/>
      <c r="AA81" s="67"/>
      <c r="AB81" s="67"/>
      <c r="AC81" s="67"/>
      <c r="AD81" s="67"/>
    </row>
    <row r="82" spans="1:30" ht="20.100000000000001" customHeight="1" thickBot="1">
      <c r="A82" s="163" t="s">
        <v>149</v>
      </c>
      <c r="B82" s="164"/>
      <c r="C82" s="164"/>
      <c r="D82" s="164"/>
      <c r="E82" s="164"/>
      <c r="F82" s="164"/>
      <c r="G82" s="25"/>
      <c r="H82" s="27">
        <v>5</v>
      </c>
      <c r="I82" s="26">
        <f t="shared" si="24"/>
        <v>0</v>
      </c>
      <c r="J82" s="165" t="s">
        <v>121</v>
      </c>
      <c r="K82" s="166" t="s">
        <v>121</v>
      </c>
      <c r="L82" s="166" t="s">
        <v>121</v>
      </c>
      <c r="M82" s="166" t="s">
        <v>121</v>
      </c>
      <c r="N82" s="166" t="s">
        <v>121</v>
      </c>
      <c r="O82" s="166" t="s">
        <v>121</v>
      </c>
      <c r="P82" s="166" t="s">
        <v>121</v>
      </c>
      <c r="Q82" s="167" t="s">
        <v>121</v>
      </c>
      <c r="R82" s="25"/>
      <c r="S82" s="27">
        <v>2000</v>
      </c>
      <c r="T82" s="26">
        <f t="shared" si="26"/>
        <v>0</v>
      </c>
      <c r="U82" s="67"/>
      <c r="V82" s="89"/>
      <c r="W82" s="67"/>
      <c r="X82" s="67"/>
      <c r="Y82" s="67"/>
      <c r="Z82" s="67"/>
      <c r="AA82" s="67"/>
      <c r="AB82" s="67"/>
      <c r="AC82" s="67"/>
      <c r="AD82" s="67"/>
    </row>
    <row r="83" spans="1:30" ht="20.100000000000001" customHeight="1" thickBot="1">
      <c r="A83" s="146" t="s">
        <v>224</v>
      </c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40" t="s">
        <v>225</v>
      </c>
      <c r="S83" s="63">
        <f>T85+T86</f>
        <v>0</v>
      </c>
      <c r="T83" s="62">
        <f t="shared" ref="T83" si="27">S83/$B$5</f>
        <v>0</v>
      </c>
      <c r="U83" s="67"/>
      <c r="V83" s="89"/>
      <c r="W83" s="67"/>
      <c r="X83" s="67"/>
      <c r="Y83" s="67"/>
      <c r="Z83" s="67"/>
      <c r="AA83" s="67"/>
      <c r="AB83" s="67"/>
      <c r="AC83" s="67"/>
      <c r="AD83" s="67"/>
    </row>
    <row r="84" spans="1:30" ht="20.100000000000001" customHeight="1" thickBot="1">
      <c r="A84" s="148" t="s">
        <v>24</v>
      </c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50"/>
      <c r="R84" s="44" t="s">
        <v>20</v>
      </c>
      <c r="S84" s="44" t="s">
        <v>21</v>
      </c>
      <c r="T84" s="45" t="s">
        <v>127</v>
      </c>
      <c r="U84" s="67"/>
      <c r="V84" s="89"/>
      <c r="W84" s="67"/>
      <c r="X84" s="67"/>
      <c r="Y84" s="67"/>
      <c r="Z84" s="67"/>
      <c r="AA84" s="67"/>
      <c r="AB84" s="67"/>
      <c r="AC84" s="67"/>
      <c r="AD84" s="67"/>
    </row>
    <row r="85" spans="1:30" ht="20.100000000000001" customHeight="1">
      <c r="A85" s="157" t="s">
        <v>280</v>
      </c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9"/>
      <c r="R85" s="97"/>
      <c r="S85" s="18">
        <v>200</v>
      </c>
      <c r="T85" s="98">
        <f t="shared" ref="T85:T86" si="28">R85*S85</f>
        <v>0</v>
      </c>
      <c r="U85" s="67"/>
      <c r="V85" s="89"/>
      <c r="W85" s="67"/>
      <c r="X85" s="67"/>
      <c r="Y85" s="67"/>
      <c r="Z85" s="67"/>
      <c r="AA85" s="67"/>
      <c r="AB85" s="67"/>
      <c r="AC85" s="67"/>
      <c r="AD85" s="67"/>
    </row>
    <row r="86" spans="1:30" ht="20.100000000000001" customHeight="1" thickBot="1">
      <c r="A86" s="160" t="s">
        <v>277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2"/>
      <c r="R86" s="94"/>
      <c r="S86" s="95"/>
      <c r="T86" s="96">
        <f t="shared" si="28"/>
        <v>0</v>
      </c>
      <c r="U86" s="67"/>
      <c r="V86" s="89"/>
      <c r="W86" s="67"/>
      <c r="X86" s="67"/>
      <c r="Y86" s="67"/>
      <c r="Z86" s="67"/>
      <c r="AA86" s="67"/>
      <c r="AB86" s="67"/>
      <c r="AC86" s="67"/>
      <c r="AD86" s="67"/>
    </row>
    <row r="87" spans="1:30" ht="20.100000000000001" customHeight="1" thickBot="1">
      <c r="A87" s="154" t="s">
        <v>226</v>
      </c>
      <c r="B87" s="155"/>
      <c r="C87" s="155"/>
      <c r="D87" s="155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41" t="s">
        <v>227</v>
      </c>
      <c r="S87" s="30">
        <f>(SUM(I89:I104,T89:T103))+T107</f>
        <v>0</v>
      </c>
      <c r="T87" s="62">
        <f t="shared" ref="T87" si="29">S87/$B$5</f>
        <v>0</v>
      </c>
      <c r="U87" s="67"/>
      <c r="V87" s="89"/>
      <c r="W87" s="67"/>
      <c r="X87" s="67"/>
      <c r="Y87" s="67"/>
      <c r="Z87" s="67"/>
      <c r="AA87" s="67"/>
      <c r="AB87" s="67"/>
      <c r="AC87" s="67"/>
      <c r="AD87" s="67"/>
    </row>
    <row r="88" spans="1:30" ht="20.100000000000001" customHeight="1" thickBot="1">
      <c r="A88" s="148" t="s">
        <v>24</v>
      </c>
      <c r="B88" s="149"/>
      <c r="C88" s="149"/>
      <c r="D88" s="149"/>
      <c r="E88" s="149"/>
      <c r="F88" s="150"/>
      <c r="G88" s="44" t="s">
        <v>20</v>
      </c>
      <c r="H88" s="44" t="s">
        <v>21</v>
      </c>
      <c r="I88" s="45" t="s">
        <v>127</v>
      </c>
      <c r="J88" s="148" t="s">
        <v>24</v>
      </c>
      <c r="K88" s="149"/>
      <c r="L88" s="149"/>
      <c r="M88" s="149"/>
      <c r="N88" s="149"/>
      <c r="O88" s="149"/>
      <c r="P88" s="149"/>
      <c r="Q88" s="150"/>
      <c r="R88" s="44" t="s">
        <v>20</v>
      </c>
      <c r="S88" s="44" t="s">
        <v>21</v>
      </c>
      <c r="T88" s="45" t="s">
        <v>127</v>
      </c>
      <c r="U88" s="75"/>
      <c r="V88" s="89"/>
      <c r="W88" s="67"/>
      <c r="X88" s="67"/>
      <c r="Y88" s="67"/>
      <c r="Z88" s="67"/>
      <c r="AA88" s="67"/>
      <c r="AB88" s="67"/>
      <c r="AC88" s="67"/>
      <c r="AD88" s="67"/>
    </row>
    <row r="89" spans="1:30" ht="20.100000000000001" customHeight="1">
      <c r="A89" s="151" t="s">
        <v>36</v>
      </c>
      <c r="B89" s="152" t="s">
        <v>36</v>
      </c>
      <c r="C89" s="152" t="s">
        <v>36</v>
      </c>
      <c r="D89" s="152" t="s">
        <v>36</v>
      </c>
      <c r="E89" s="152" t="s">
        <v>36</v>
      </c>
      <c r="F89" s="153" t="s">
        <v>36</v>
      </c>
      <c r="G89" s="21"/>
      <c r="H89" s="19">
        <v>500</v>
      </c>
      <c r="I89" s="22">
        <f t="shared" ref="I89:I104" si="30">G89*H89</f>
        <v>0</v>
      </c>
      <c r="J89" s="151" t="s">
        <v>49</v>
      </c>
      <c r="K89" s="152" t="s">
        <v>49</v>
      </c>
      <c r="L89" s="152" t="s">
        <v>49</v>
      </c>
      <c r="M89" s="152" t="s">
        <v>49</v>
      </c>
      <c r="N89" s="152" t="s">
        <v>49</v>
      </c>
      <c r="O89" s="152" t="s">
        <v>49</v>
      </c>
      <c r="P89" s="152" t="s">
        <v>49</v>
      </c>
      <c r="Q89" s="153" t="s">
        <v>49</v>
      </c>
      <c r="R89" s="21"/>
      <c r="S89" s="19">
        <v>70</v>
      </c>
      <c r="T89" s="22">
        <f t="shared" ref="T89:T94" si="31">R89*S89</f>
        <v>0</v>
      </c>
      <c r="U89" s="67"/>
      <c r="V89" s="89"/>
      <c r="W89" s="67"/>
      <c r="X89" s="67"/>
      <c r="Y89" s="67"/>
      <c r="Z89" s="67"/>
      <c r="AA89" s="67"/>
      <c r="AB89" s="67"/>
      <c r="AC89" s="67"/>
      <c r="AD89" s="67"/>
    </row>
    <row r="90" spans="1:30" ht="20.100000000000001" customHeight="1">
      <c r="A90" s="134" t="s">
        <v>60</v>
      </c>
      <c r="B90" s="135" t="s">
        <v>60</v>
      </c>
      <c r="C90" s="135" t="s">
        <v>60</v>
      </c>
      <c r="D90" s="135" t="s">
        <v>60</v>
      </c>
      <c r="E90" s="135" t="s">
        <v>60</v>
      </c>
      <c r="F90" s="136" t="s">
        <v>60</v>
      </c>
      <c r="G90" s="20"/>
      <c r="H90" s="18">
        <v>800</v>
      </c>
      <c r="I90" s="23">
        <f t="shared" si="30"/>
        <v>0</v>
      </c>
      <c r="J90" s="134" t="s">
        <v>50</v>
      </c>
      <c r="K90" s="135" t="s">
        <v>50</v>
      </c>
      <c r="L90" s="135" t="s">
        <v>50</v>
      </c>
      <c r="M90" s="135" t="s">
        <v>50</v>
      </c>
      <c r="N90" s="135" t="s">
        <v>50</v>
      </c>
      <c r="O90" s="135" t="s">
        <v>50</v>
      </c>
      <c r="P90" s="135" t="s">
        <v>50</v>
      </c>
      <c r="Q90" s="136" t="s">
        <v>50</v>
      </c>
      <c r="R90" s="20"/>
      <c r="S90" s="18">
        <v>40</v>
      </c>
      <c r="T90" s="23">
        <f t="shared" si="31"/>
        <v>0</v>
      </c>
      <c r="U90" s="67"/>
      <c r="V90" s="89"/>
      <c r="W90" s="67"/>
      <c r="X90" s="67"/>
      <c r="Y90" s="67"/>
      <c r="Z90" s="67"/>
      <c r="AA90" s="67"/>
      <c r="AB90" s="67"/>
      <c r="AC90" s="67"/>
      <c r="AD90" s="67"/>
    </row>
    <row r="91" spans="1:30" ht="20.100000000000001" customHeight="1">
      <c r="A91" s="134" t="s">
        <v>35</v>
      </c>
      <c r="B91" s="135" t="s">
        <v>35</v>
      </c>
      <c r="C91" s="135" t="s">
        <v>35</v>
      </c>
      <c r="D91" s="135" t="s">
        <v>35</v>
      </c>
      <c r="E91" s="135" t="s">
        <v>35</v>
      </c>
      <c r="F91" s="136" t="s">
        <v>35</v>
      </c>
      <c r="G91" s="20"/>
      <c r="H91" s="18">
        <v>400</v>
      </c>
      <c r="I91" s="23">
        <f t="shared" si="30"/>
        <v>0</v>
      </c>
      <c r="J91" s="134" t="s">
        <v>51</v>
      </c>
      <c r="K91" s="135" t="s">
        <v>51</v>
      </c>
      <c r="L91" s="135" t="s">
        <v>51</v>
      </c>
      <c r="M91" s="135" t="s">
        <v>51</v>
      </c>
      <c r="N91" s="135" t="s">
        <v>51</v>
      </c>
      <c r="O91" s="135" t="s">
        <v>51</v>
      </c>
      <c r="P91" s="135" t="s">
        <v>51</v>
      </c>
      <c r="Q91" s="136" t="s">
        <v>51</v>
      </c>
      <c r="R91" s="20"/>
      <c r="S91" s="18">
        <v>30</v>
      </c>
      <c r="T91" s="23">
        <f t="shared" si="31"/>
        <v>0</v>
      </c>
      <c r="U91" s="67"/>
      <c r="V91" s="89"/>
      <c r="W91" s="67"/>
      <c r="X91" s="67"/>
      <c r="Y91" s="67"/>
      <c r="Z91" s="67"/>
      <c r="AA91" s="67"/>
      <c r="AB91" s="67"/>
      <c r="AC91" s="67"/>
      <c r="AD91" s="67"/>
    </row>
    <row r="92" spans="1:30" ht="20.100000000000001" customHeight="1">
      <c r="A92" s="134" t="s">
        <v>141</v>
      </c>
      <c r="B92" s="135" t="s">
        <v>37</v>
      </c>
      <c r="C92" s="135" t="s">
        <v>37</v>
      </c>
      <c r="D92" s="135" t="s">
        <v>37</v>
      </c>
      <c r="E92" s="135" t="s">
        <v>37</v>
      </c>
      <c r="F92" s="136" t="s">
        <v>37</v>
      </c>
      <c r="G92" s="20"/>
      <c r="H92" s="18">
        <v>110</v>
      </c>
      <c r="I92" s="23">
        <f t="shared" si="30"/>
        <v>0</v>
      </c>
      <c r="J92" s="134" t="s">
        <v>52</v>
      </c>
      <c r="K92" s="135" t="s">
        <v>52</v>
      </c>
      <c r="L92" s="135" t="s">
        <v>52</v>
      </c>
      <c r="M92" s="135" t="s">
        <v>52</v>
      </c>
      <c r="N92" s="135" t="s">
        <v>52</v>
      </c>
      <c r="O92" s="135" t="s">
        <v>52</v>
      </c>
      <c r="P92" s="135" t="s">
        <v>52</v>
      </c>
      <c r="Q92" s="136" t="s">
        <v>52</v>
      </c>
      <c r="R92" s="20"/>
      <c r="S92" s="18">
        <v>10</v>
      </c>
      <c r="T92" s="23">
        <f t="shared" si="31"/>
        <v>0</v>
      </c>
      <c r="U92" s="67"/>
      <c r="V92" s="89"/>
      <c r="W92" s="67"/>
      <c r="X92" s="67"/>
      <c r="Y92" s="67"/>
      <c r="Z92" s="67"/>
      <c r="AA92" s="67"/>
      <c r="AB92" s="67"/>
      <c r="AC92" s="67"/>
      <c r="AD92" s="67"/>
    </row>
    <row r="93" spans="1:30" ht="20.100000000000001" customHeight="1">
      <c r="A93" s="134" t="s">
        <v>142</v>
      </c>
      <c r="B93" s="135" t="s">
        <v>61</v>
      </c>
      <c r="C93" s="135" t="s">
        <v>61</v>
      </c>
      <c r="D93" s="135" t="s">
        <v>61</v>
      </c>
      <c r="E93" s="135" t="s">
        <v>61</v>
      </c>
      <c r="F93" s="136" t="s">
        <v>61</v>
      </c>
      <c r="G93" s="20"/>
      <c r="H93" s="18">
        <v>165</v>
      </c>
      <c r="I93" s="23">
        <f t="shared" si="30"/>
        <v>0</v>
      </c>
      <c r="J93" s="134" t="s">
        <v>53</v>
      </c>
      <c r="K93" s="135" t="s">
        <v>53</v>
      </c>
      <c r="L93" s="135" t="s">
        <v>53</v>
      </c>
      <c r="M93" s="135" t="s">
        <v>53</v>
      </c>
      <c r="N93" s="135" t="s">
        <v>53</v>
      </c>
      <c r="O93" s="135" t="s">
        <v>53</v>
      </c>
      <c r="P93" s="135" t="s">
        <v>53</v>
      </c>
      <c r="Q93" s="136" t="s">
        <v>53</v>
      </c>
      <c r="R93" s="20"/>
      <c r="S93" s="18">
        <v>10</v>
      </c>
      <c r="T93" s="23">
        <f t="shared" si="31"/>
        <v>0</v>
      </c>
      <c r="U93" s="67"/>
      <c r="V93" s="89"/>
      <c r="W93" s="67"/>
      <c r="X93" s="67"/>
      <c r="Y93" s="67"/>
      <c r="Z93" s="67"/>
      <c r="AA93" s="67"/>
      <c r="AB93" s="67"/>
      <c r="AC93" s="67"/>
      <c r="AD93" s="67"/>
    </row>
    <row r="94" spans="1:30" ht="20.100000000000001" customHeight="1">
      <c r="A94" s="134" t="s">
        <v>143</v>
      </c>
      <c r="B94" s="135" t="s">
        <v>38</v>
      </c>
      <c r="C94" s="135" t="s">
        <v>38</v>
      </c>
      <c r="D94" s="135" t="s">
        <v>38</v>
      </c>
      <c r="E94" s="135" t="s">
        <v>38</v>
      </c>
      <c r="F94" s="136" t="s">
        <v>38</v>
      </c>
      <c r="G94" s="20"/>
      <c r="H94" s="18">
        <v>220</v>
      </c>
      <c r="I94" s="23">
        <f t="shared" si="30"/>
        <v>0</v>
      </c>
      <c r="J94" s="134" t="s">
        <v>54</v>
      </c>
      <c r="K94" s="135" t="s">
        <v>54</v>
      </c>
      <c r="L94" s="135" t="s">
        <v>54</v>
      </c>
      <c r="M94" s="135" t="s">
        <v>54</v>
      </c>
      <c r="N94" s="135" t="s">
        <v>54</v>
      </c>
      <c r="O94" s="135" t="s">
        <v>54</v>
      </c>
      <c r="P94" s="135" t="s">
        <v>54</v>
      </c>
      <c r="Q94" s="136" t="s">
        <v>54</v>
      </c>
      <c r="R94" s="20"/>
      <c r="S94" s="18">
        <v>30</v>
      </c>
      <c r="T94" s="23">
        <f t="shared" si="31"/>
        <v>0</v>
      </c>
      <c r="U94" s="67"/>
      <c r="V94" s="89"/>
      <c r="W94" s="67"/>
      <c r="X94" s="67"/>
      <c r="Y94" s="67"/>
      <c r="Z94" s="67"/>
      <c r="AA94" s="67"/>
      <c r="AB94" s="67"/>
      <c r="AC94" s="67"/>
      <c r="AD94" s="67"/>
    </row>
    <row r="95" spans="1:30" ht="20.100000000000001" customHeight="1">
      <c r="A95" s="134" t="s">
        <v>144</v>
      </c>
      <c r="B95" s="135" t="s">
        <v>39</v>
      </c>
      <c r="C95" s="135" t="s">
        <v>39</v>
      </c>
      <c r="D95" s="135" t="s">
        <v>39</v>
      </c>
      <c r="E95" s="135" t="s">
        <v>39</v>
      </c>
      <c r="F95" s="136" t="s">
        <v>39</v>
      </c>
      <c r="G95" s="20"/>
      <c r="H95" s="18">
        <v>30</v>
      </c>
      <c r="I95" s="23">
        <f t="shared" si="30"/>
        <v>0</v>
      </c>
      <c r="J95" s="137" t="s">
        <v>55</v>
      </c>
      <c r="K95" s="138" t="s">
        <v>55</v>
      </c>
      <c r="L95" s="138" t="s">
        <v>55</v>
      </c>
      <c r="M95" s="138" t="s">
        <v>55</v>
      </c>
      <c r="N95" s="138" t="s">
        <v>55</v>
      </c>
      <c r="O95" s="138" t="s">
        <v>55</v>
      </c>
      <c r="P95" s="138" t="s">
        <v>55</v>
      </c>
      <c r="Q95" s="139" t="s">
        <v>55</v>
      </c>
      <c r="R95" s="20"/>
      <c r="S95" s="18">
        <v>30</v>
      </c>
      <c r="T95" s="23">
        <f>R95*S95</f>
        <v>0</v>
      </c>
      <c r="U95" s="67"/>
      <c r="V95" s="89"/>
      <c r="W95" s="67"/>
      <c r="X95" s="67"/>
      <c r="Y95" s="67"/>
      <c r="Z95" s="67"/>
      <c r="AA95" s="67"/>
      <c r="AB95" s="67"/>
      <c r="AC95" s="67"/>
      <c r="AD95" s="67"/>
    </row>
    <row r="96" spans="1:30" ht="20.100000000000001" customHeight="1">
      <c r="A96" s="134" t="s">
        <v>145</v>
      </c>
      <c r="B96" s="135" t="s">
        <v>40</v>
      </c>
      <c r="C96" s="135" t="s">
        <v>40</v>
      </c>
      <c r="D96" s="135" t="s">
        <v>40</v>
      </c>
      <c r="E96" s="135" t="s">
        <v>40</v>
      </c>
      <c r="F96" s="136" t="s">
        <v>40</v>
      </c>
      <c r="G96" s="20"/>
      <c r="H96" s="18">
        <v>55</v>
      </c>
      <c r="I96" s="23">
        <f t="shared" si="30"/>
        <v>0</v>
      </c>
      <c r="J96" s="137" t="s">
        <v>27</v>
      </c>
      <c r="K96" s="138" t="s">
        <v>27</v>
      </c>
      <c r="L96" s="138" t="s">
        <v>27</v>
      </c>
      <c r="M96" s="138" t="s">
        <v>27</v>
      </c>
      <c r="N96" s="138" t="s">
        <v>27</v>
      </c>
      <c r="O96" s="138" t="s">
        <v>27</v>
      </c>
      <c r="P96" s="138" t="s">
        <v>27</v>
      </c>
      <c r="Q96" s="139" t="s">
        <v>27</v>
      </c>
      <c r="R96" s="20"/>
      <c r="S96" s="18">
        <v>200</v>
      </c>
      <c r="T96" s="23">
        <f t="shared" ref="T96:T103" si="32">R96*S96</f>
        <v>0</v>
      </c>
      <c r="U96" s="67"/>
      <c r="V96" s="89"/>
      <c r="W96" s="67"/>
      <c r="X96" s="67"/>
      <c r="Y96" s="67"/>
      <c r="Z96" s="67"/>
      <c r="AA96" s="67"/>
      <c r="AB96" s="67"/>
      <c r="AC96" s="67"/>
      <c r="AD96" s="67"/>
    </row>
    <row r="97" spans="1:30" ht="20.100000000000001" customHeight="1">
      <c r="A97" s="134" t="s">
        <v>146</v>
      </c>
      <c r="B97" s="135" t="s">
        <v>41</v>
      </c>
      <c r="C97" s="135" t="s">
        <v>41</v>
      </c>
      <c r="D97" s="135" t="s">
        <v>41</v>
      </c>
      <c r="E97" s="135" t="s">
        <v>41</v>
      </c>
      <c r="F97" s="136" t="s">
        <v>41</v>
      </c>
      <c r="G97" s="20"/>
      <c r="H97" s="18">
        <v>80</v>
      </c>
      <c r="I97" s="23">
        <f t="shared" si="30"/>
        <v>0</v>
      </c>
      <c r="J97" s="137" t="s">
        <v>56</v>
      </c>
      <c r="K97" s="138" t="s">
        <v>56</v>
      </c>
      <c r="L97" s="138" t="s">
        <v>56</v>
      </c>
      <c r="M97" s="138" t="s">
        <v>56</v>
      </c>
      <c r="N97" s="138" t="s">
        <v>56</v>
      </c>
      <c r="O97" s="138" t="s">
        <v>56</v>
      </c>
      <c r="P97" s="138" t="s">
        <v>56</v>
      </c>
      <c r="Q97" s="139" t="s">
        <v>56</v>
      </c>
      <c r="R97" s="20"/>
      <c r="S97" s="18">
        <v>10</v>
      </c>
      <c r="T97" s="23">
        <f t="shared" si="32"/>
        <v>0</v>
      </c>
      <c r="U97" s="67"/>
      <c r="V97" s="89"/>
      <c r="W97" s="67"/>
      <c r="X97" s="67"/>
      <c r="Y97" s="67"/>
      <c r="Z97" s="67"/>
      <c r="AA97" s="67"/>
      <c r="AB97" s="67"/>
      <c r="AC97" s="67"/>
      <c r="AD97" s="67"/>
    </row>
    <row r="98" spans="1:30" ht="20.100000000000001" customHeight="1">
      <c r="A98" s="134" t="s">
        <v>42</v>
      </c>
      <c r="B98" s="135" t="s">
        <v>42</v>
      </c>
      <c r="C98" s="135" t="s">
        <v>42</v>
      </c>
      <c r="D98" s="135" t="s">
        <v>42</v>
      </c>
      <c r="E98" s="135" t="s">
        <v>42</v>
      </c>
      <c r="F98" s="136" t="s">
        <v>42</v>
      </c>
      <c r="G98" s="20"/>
      <c r="H98" s="18">
        <v>30</v>
      </c>
      <c r="I98" s="23">
        <f t="shared" si="30"/>
        <v>0</v>
      </c>
      <c r="J98" s="137" t="s">
        <v>57</v>
      </c>
      <c r="K98" s="138" t="s">
        <v>57</v>
      </c>
      <c r="L98" s="138" t="s">
        <v>57</v>
      </c>
      <c r="M98" s="138" t="s">
        <v>57</v>
      </c>
      <c r="N98" s="138" t="s">
        <v>57</v>
      </c>
      <c r="O98" s="138" t="s">
        <v>57</v>
      </c>
      <c r="P98" s="138" t="s">
        <v>57</v>
      </c>
      <c r="Q98" s="139" t="s">
        <v>57</v>
      </c>
      <c r="R98" s="20"/>
      <c r="S98" s="18">
        <v>15</v>
      </c>
      <c r="T98" s="23">
        <f t="shared" si="32"/>
        <v>0</v>
      </c>
      <c r="U98" s="67"/>
      <c r="V98" s="89"/>
      <c r="W98" s="67"/>
      <c r="X98" s="67"/>
      <c r="Y98" s="67"/>
      <c r="Z98" s="67"/>
      <c r="AA98" s="67"/>
      <c r="AB98" s="67"/>
      <c r="AC98" s="67"/>
      <c r="AD98" s="67"/>
    </row>
    <row r="99" spans="1:30" ht="20.100000000000001" customHeight="1">
      <c r="A99" s="134" t="s">
        <v>43</v>
      </c>
      <c r="B99" s="135" t="s">
        <v>43</v>
      </c>
      <c r="C99" s="135" t="s">
        <v>43</v>
      </c>
      <c r="D99" s="135" t="s">
        <v>43</v>
      </c>
      <c r="E99" s="135" t="s">
        <v>43</v>
      </c>
      <c r="F99" s="136" t="s">
        <v>43</v>
      </c>
      <c r="G99" s="20"/>
      <c r="H99" s="18">
        <v>55</v>
      </c>
      <c r="I99" s="23">
        <f t="shared" si="30"/>
        <v>0</v>
      </c>
      <c r="J99" s="137" t="s">
        <v>62</v>
      </c>
      <c r="K99" s="138" t="s">
        <v>62</v>
      </c>
      <c r="L99" s="138" t="s">
        <v>62</v>
      </c>
      <c r="M99" s="138" t="s">
        <v>62</v>
      </c>
      <c r="N99" s="138" t="s">
        <v>62</v>
      </c>
      <c r="O99" s="138" t="s">
        <v>62</v>
      </c>
      <c r="P99" s="138" t="s">
        <v>62</v>
      </c>
      <c r="Q99" s="139" t="s">
        <v>62</v>
      </c>
      <c r="R99" s="20"/>
      <c r="S99" s="18">
        <v>10</v>
      </c>
      <c r="T99" s="23">
        <f t="shared" si="32"/>
        <v>0</v>
      </c>
      <c r="U99" s="67"/>
      <c r="V99" s="89"/>
      <c r="W99" s="67"/>
      <c r="X99" s="67"/>
      <c r="Y99" s="67"/>
      <c r="Z99" s="67"/>
      <c r="AA99" s="67"/>
      <c r="AB99" s="67"/>
      <c r="AC99" s="67"/>
      <c r="AD99" s="67"/>
    </row>
    <row r="100" spans="1:30" ht="20.100000000000001" customHeight="1">
      <c r="A100" s="134" t="s">
        <v>44</v>
      </c>
      <c r="B100" s="135" t="s">
        <v>44</v>
      </c>
      <c r="C100" s="135" t="s">
        <v>44</v>
      </c>
      <c r="D100" s="135" t="s">
        <v>44</v>
      </c>
      <c r="E100" s="135" t="s">
        <v>44</v>
      </c>
      <c r="F100" s="136" t="s">
        <v>44</v>
      </c>
      <c r="G100" s="20"/>
      <c r="H100" s="18">
        <v>80</v>
      </c>
      <c r="I100" s="23">
        <f t="shared" si="30"/>
        <v>0</v>
      </c>
      <c r="J100" s="137" t="s">
        <v>129</v>
      </c>
      <c r="K100" s="138" t="s">
        <v>63</v>
      </c>
      <c r="L100" s="138" t="s">
        <v>63</v>
      </c>
      <c r="M100" s="138" t="s">
        <v>63</v>
      </c>
      <c r="N100" s="138" t="s">
        <v>63</v>
      </c>
      <c r="O100" s="138" t="s">
        <v>63</v>
      </c>
      <c r="P100" s="138" t="s">
        <v>63</v>
      </c>
      <c r="Q100" s="139" t="s">
        <v>63</v>
      </c>
      <c r="R100" s="20"/>
      <c r="S100" s="18">
        <v>20</v>
      </c>
      <c r="T100" s="23">
        <f t="shared" si="32"/>
        <v>0</v>
      </c>
      <c r="U100" s="67"/>
      <c r="V100" s="89"/>
      <c r="W100" s="67"/>
      <c r="X100" s="67"/>
      <c r="Y100" s="67"/>
      <c r="Z100" s="67"/>
      <c r="AA100" s="67"/>
      <c r="AB100" s="67"/>
      <c r="AC100" s="67"/>
      <c r="AD100" s="67"/>
    </row>
    <row r="101" spans="1:30" ht="20.100000000000001" customHeight="1">
      <c r="A101" s="134" t="s">
        <v>45</v>
      </c>
      <c r="B101" s="135" t="s">
        <v>45</v>
      </c>
      <c r="C101" s="135" t="s">
        <v>45</v>
      </c>
      <c r="D101" s="135" t="s">
        <v>45</v>
      </c>
      <c r="E101" s="135" t="s">
        <v>45</v>
      </c>
      <c r="F101" s="136" t="s">
        <v>45</v>
      </c>
      <c r="G101" s="20"/>
      <c r="H101" s="18">
        <v>300</v>
      </c>
      <c r="I101" s="23">
        <f t="shared" si="30"/>
        <v>0</v>
      </c>
      <c r="J101" s="137" t="s">
        <v>148</v>
      </c>
      <c r="K101" s="138" t="s">
        <v>28</v>
      </c>
      <c r="L101" s="138" t="s">
        <v>28</v>
      </c>
      <c r="M101" s="138" t="s">
        <v>28</v>
      </c>
      <c r="N101" s="138" t="s">
        <v>28</v>
      </c>
      <c r="O101" s="138" t="s">
        <v>28</v>
      </c>
      <c r="P101" s="138" t="s">
        <v>28</v>
      </c>
      <c r="Q101" s="139" t="s">
        <v>28</v>
      </c>
      <c r="R101" s="20"/>
      <c r="S101" s="18">
        <v>6</v>
      </c>
      <c r="T101" s="23">
        <f t="shared" si="32"/>
        <v>0</v>
      </c>
      <c r="U101" s="67"/>
      <c r="V101" s="89"/>
      <c r="W101" s="67"/>
      <c r="X101" s="67"/>
      <c r="Y101" s="67"/>
      <c r="Z101" s="67"/>
      <c r="AA101" s="67"/>
      <c r="AB101" s="67"/>
      <c r="AC101" s="67"/>
      <c r="AD101" s="67"/>
    </row>
    <row r="102" spans="1:30" ht="20.100000000000001" customHeight="1">
      <c r="A102" s="134" t="s">
        <v>46</v>
      </c>
      <c r="B102" s="135" t="s">
        <v>46</v>
      </c>
      <c r="C102" s="135" t="s">
        <v>46</v>
      </c>
      <c r="D102" s="135" t="s">
        <v>46</v>
      </c>
      <c r="E102" s="135" t="s">
        <v>46</v>
      </c>
      <c r="F102" s="136" t="s">
        <v>46</v>
      </c>
      <c r="G102" s="20"/>
      <c r="H102" s="18">
        <v>250</v>
      </c>
      <c r="I102" s="23">
        <f t="shared" si="30"/>
        <v>0</v>
      </c>
      <c r="J102" s="137" t="s">
        <v>58</v>
      </c>
      <c r="K102" s="138" t="s">
        <v>58</v>
      </c>
      <c r="L102" s="138" t="s">
        <v>58</v>
      </c>
      <c r="M102" s="138" t="s">
        <v>58</v>
      </c>
      <c r="N102" s="138" t="s">
        <v>58</v>
      </c>
      <c r="O102" s="138" t="s">
        <v>58</v>
      </c>
      <c r="P102" s="138" t="s">
        <v>58</v>
      </c>
      <c r="Q102" s="139" t="s">
        <v>58</v>
      </c>
      <c r="R102" s="20"/>
      <c r="S102" s="18">
        <v>6</v>
      </c>
      <c r="T102" s="23">
        <f t="shared" si="32"/>
        <v>0</v>
      </c>
      <c r="U102" s="67"/>
      <c r="V102" s="89"/>
      <c r="W102" s="67"/>
      <c r="X102" s="67"/>
      <c r="Y102" s="67"/>
      <c r="Z102" s="67"/>
      <c r="AA102" s="67"/>
      <c r="AB102" s="67"/>
      <c r="AC102" s="67"/>
      <c r="AD102" s="67"/>
    </row>
    <row r="103" spans="1:30" ht="20.100000000000001" customHeight="1">
      <c r="A103" s="134" t="s">
        <v>47</v>
      </c>
      <c r="B103" s="135" t="s">
        <v>47</v>
      </c>
      <c r="C103" s="135" t="s">
        <v>47</v>
      </c>
      <c r="D103" s="135" t="s">
        <v>47</v>
      </c>
      <c r="E103" s="135" t="s">
        <v>47</v>
      </c>
      <c r="F103" s="136" t="s">
        <v>47</v>
      </c>
      <c r="G103" s="20"/>
      <c r="H103" s="18">
        <v>100</v>
      </c>
      <c r="I103" s="23">
        <f t="shared" si="30"/>
        <v>0</v>
      </c>
      <c r="J103" s="137" t="s">
        <v>147</v>
      </c>
      <c r="K103" s="138" t="s">
        <v>59</v>
      </c>
      <c r="L103" s="138" t="s">
        <v>59</v>
      </c>
      <c r="M103" s="138" t="s">
        <v>59</v>
      </c>
      <c r="N103" s="138" t="s">
        <v>59</v>
      </c>
      <c r="O103" s="138" t="s">
        <v>59</v>
      </c>
      <c r="P103" s="138" t="s">
        <v>59</v>
      </c>
      <c r="Q103" s="139" t="s">
        <v>59</v>
      </c>
      <c r="R103" s="20"/>
      <c r="S103" s="18">
        <v>100</v>
      </c>
      <c r="T103" s="23">
        <f t="shared" si="32"/>
        <v>0</v>
      </c>
      <c r="U103" s="67"/>
      <c r="V103" s="89"/>
      <c r="W103" s="67"/>
      <c r="X103" s="67"/>
      <c r="Y103" s="67"/>
      <c r="Z103" s="67"/>
      <c r="AA103" s="67"/>
      <c r="AB103" s="67"/>
      <c r="AC103" s="67"/>
      <c r="AD103" s="67"/>
    </row>
    <row r="104" spans="1:30" ht="20.100000000000001" customHeight="1" thickBot="1">
      <c r="A104" s="140" t="s">
        <v>48</v>
      </c>
      <c r="B104" s="141" t="s">
        <v>48</v>
      </c>
      <c r="C104" s="141" t="s">
        <v>48</v>
      </c>
      <c r="D104" s="141" t="s">
        <v>48</v>
      </c>
      <c r="E104" s="141" t="s">
        <v>48</v>
      </c>
      <c r="F104" s="142" t="s">
        <v>48</v>
      </c>
      <c r="G104" s="25"/>
      <c r="H104" s="27">
        <v>70</v>
      </c>
      <c r="I104" s="26">
        <f t="shared" si="30"/>
        <v>0</v>
      </c>
      <c r="J104" s="143"/>
      <c r="K104" s="144"/>
      <c r="L104" s="144"/>
      <c r="M104" s="144"/>
      <c r="N104" s="144"/>
      <c r="O104" s="144"/>
      <c r="P104" s="144"/>
      <c r="Q104" s="145"/>
      <c r="R104" s="65"/>
      <c r="S104" s="65"/>
      <c r="T104" s="64"/>
      <c r="U104" s="67"/>
      <c r="V104" s="89"/>
      <c r="W104" s="67"/>
      <c r="X104" s="67"/>
      <c r="Y104" s="67"/>
      <c r="Z104" s="67"/>
      <c r="AA104" s="67"/>
      <c r="AB104" s="67"/>
      <c r="AC104" s="67"/>
      <c r="AD104" s="67"/>
    </row>
    <row r="105" spans="1:30" ht="20.100000000000001" customHeight="1" thickBot="1">
      <c r="A105" s="146" t="s">
        <v>255</v>
      </c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40" t="s">
        <v>256</v>
      </c>
      <c r="S105" s="63">
        <f>T107</f>
        <v>0</v>
      </c>
      <c r="T105" s="62">
        <f t="shared" ref="T105" si="33">S105/$B$5</f>
        <v>0</v>
      </c>
      <c r="U105" s="67"/>
      <c r="V105" s="89"/>
      <c r="W105" s="67"/>
      <c r="X105" s="67"/>
      <c r="Y105" s="67"/>
      <c r="Z105" s="67"/>
      <c r="AA105" s="67"/>
      <c r="AB105" s="67"/>
      <c r="AC105" s="67"/>
      <c r="AD105" s="67"/>
    </row>
    <row r="106" spans="1:30" ht="20.100000000000001" customHeight="1" thickBot="1">
      <c r="A106" s="148" t="s">
        <v>24</v>
      </c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50"/>
      <c r="R106" s="44" t="s">
        <v>20</v>
      </c>
      <c r="S106" s="44" t="s">
        <v>21</v>
      </c>
      <c r="T106" s="45" t="s">
        <v>127</v>
      </c>
      <c r="U106" s="67"/>
      <c r="V106" s="89"/>
      <c r="W106" s="67"/>
      <c r="X106" s="67"/>
      <c r="Y106" s="67"/>
      <c r="Z106" s="67"/>
      <c r="AA106" s="67"/>
      <c r="AB106" s="67"/>
      <c r="AC106" s="67"/>
      <c r="AD106" s="67"/>
    </row>
    <row r="107" spans="1:30" ht="20.100000000000001" customHeight="1" thickBot="1">
      <c r="A107" s="119" t="s">
        <v>277</v>
      </c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1"/>
      <c r="R107" s="31"/>
      <c r="S107" s="37"/>
      <c r="T107" s="32">
        <f t="shared" ref="T107" si="34">R107*S107</f>
        <v>0</v>
      </c>
      <c r="U107" s="67"/>
      <c r="V107" s="89"/>
      <c r="W107" s="67"/>
      <c r="X107" s="67"/>
      <c r="Y107" s="67"/>
      <c r="Z107" s="67"/>
      <c r="AA107" s="67"/>
      <c r="AB107" s="67"/>
      <c r="AC107" s="67"/>
      <c r="AD107" s="67"/>
    </row>
    <row r="108" spans="1:30" ht="20.100000000000001" customHeight="1" thickBot="1">
      <c r="A108" s="154" t="s">
        <v>258</v>
      </c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6"/>
      <c r="R108" s="28" t="s">
        <v>228</v>
      </c>
      <c r="S108" s="30">
        <f>(SUM(I110:I117,T110:T117))+T120</f>
        <v>0</v>
      </c>
      <c r="T108" s="62">
        <f t="shared" ref="T108" si="35">S108/$B$5</f>
        <v>0</v>
      </c>
      <c r="U108" s="67"/>
      <c r="V108" s="89"/>
      <c r="W108" s="67"/>
      <c r="X108" s="67"/>
      <c r="Y108" s="67"/>
      <c r="Z108" s="67"/>
      <c r="AA108" s="67"/>
      <c r="AB108" s="67"/>
      <c r="AC108" s="67"/>
      <c r="AD108" s="67"/>
    </row>
    <row r="109" spans="1:30" ht="20.100000000000001" customHeight="1" thickBot="1">
      <c r="A109" s="148" t="s">
        <v>24</v>
      </c>
      <c r="B109" s="149"/>
      <c r="C109" s="149"/>
      <c r="D109" s="149"/>
      <c r="E109" s="149"/>
      <c r="F109" s="150"/>
      <c r="G109" s="44" t="s">
        <v>20</v>
      </c>
      <c r="H109" s="44" t="s">
        <v>21</v>
      </c>
      <c r="I109" s="45" t="s">
        <v>127</v>
      </c>
      <c r="J109" s="148" t="s">
        <v>24</v>
      </c>
      <c r="K109" s="149"/>
      <c r="L109" s="149"/>
      <c r="M109" s="149"/>
      <c r="N109" s="149"/>
      <c r="O109" s="149"/>
      <c r="P109" s="149"/>
      <c r="Q109" s="150"/>
      <c r="R109" s="44" t="s">
        <v>20</v>
      </c>
      <c r="S109" s="44" t="s">
        <v>21</v>
      </c>
      <c r="T109" s="45" t="s">
        <v>127</v>
      </c>
      <c r="U109" s="67"/>
      <c r="V109" s="89"/>
      <c r="W109" s="67"/>
      <c r="X109" s="67"/>
      <c r="Y109" s="67"/>
      <c r="Z109" s="67"/>
      <c r="AA109" s="67"/>
      <c r="AB109" s="67"/>
      <c r="AC109" s="67"/>
      <c r="AD109" s="67"/>
    </row>
    <row r="110" spans="1:30" ht="20.100000000000001" customHeight="1">
      <c r="A110" s="151" t="s">
        <v>150</v>
      </c>
      <c r="B110" s="152" t="s">
        <v>65</v>
      </c>
      <c r="C110" s="152" t="s">
        <v>65</v>
      </c>
      <c r="D110" s="152" t="s">
        <v>65</v>
      </c>
      <c r="E110" s="152" t="s">
        <v>65</v>
      </c>
      <c r="F110" s="153" t="s">
        <v>65</v>
      </c>
      <c r="G110" s="21"/>
      <c r="H110" s="19">
        <v>1.5</v>
      </c>
      <c r="I110" s="22">
        <f t="shared" ref="I110:I117" si="36">G110*H110</f>
        <v>0</v>
      </c>
      <c r="J110" s="151" t="s">
        <v>64</v>
      </c>
      <c r="K110" s="152" t="s">
        <v>64</v>
      </c>
      <c r="L110" s="152" t="s">
        <v>64</v>
      </c>
      <c r="M110" s="152" t="s">
        <v>64</v>
      </c>
      <c r="N110" s="152" t="s">
        <v>64</v>
      </c>
      <c r="O110" s="152" t="s">
        <v>64</v>
      </c>
      <c r="P110" s="152" t="s">
        <v>64</v>
      </c>
      <c r="Q110" s="153" t="s">
        <v>64</v>
      </c>
      <c r="R110" s="21"/>
      <c r="S110" s="19">
        <v>30</v>
      </c>
      <c r="T110" s="22">
        <f t="shared" ref="T110:T115" si="37">R110*S110</f>
        <v>0</v>
      </c>
      <c r="U110" s="67"/>
      <c r="V110" s="89"/>
      <c r="W110" s="67"/>
      <c r="X110" s="67"/>
      <c r="Y110" s="67"/>
      <c r="Z110" s="67"/>
      <c r="AA110" s="67"/>
      <c r="AB110" s="67"/>
      <c r="AC110" s="67"/>
      <c r="AD110" s="67"/>
    </row>
    <row r="111" spans="1:30" ht="20.100000000000001" customHeight="1">
      <c r="A111" s="134" t="s">
        <v>151</v>
      </c>
      <c r="B111" s="135" t="s">
        <v>66</v>
      </c>
      <c r="C111" s="135" t="s">
        <v>66</v>
      </c>
      <c r="D111" s="135" t="s">
        <v>66</v>
      </c>
      <c r="E111" s="135" t="s">
        <v>66</v>
      </c>
      <c r="F111" s="136" t="s">
        <v>66</v>
      </c>
      <c r="G111" s="20"/>
      <c r="H111" s="18">
        <v>1.5</v>
      </c>
      <c r="I111" s="23">
        <f t="shared" si="36"/>
        <v>0</v>
      </c>
      <c r="J111" s="134" t="s">
        <v>73</v>
      </c>
      <c r="K111" s="135" t="s">
        <v>73</v>
      </c>
      <c r="L111" s="135" t="s">
        <v>73</v>
      </c>
      <c r="M111" s="135" t="s">
        <v>73</v>
      </c>
      <c r="N111" s="135" t="s">
        <v>73</v>
      </c>
      <c r="O111" s="135" t="s">
        <v>73</v>
      </c>
      <c r="P111" s="135" t="s">
        <v>73</v>
      </c>
      <c r="Q111" s="136" t="s">
        <v>73</v>
      </c>
      <c r="R111" s="20"/>
      <c r="S111" s="18">
        <v>10</v>
      </c>
      <c r="T111" s="23">
        <f t="shared" si="37"/>
        <v>0</v>
      </c>
      <c r="U111" s="67"/>
      <c r="V111" s="89"/>
      <c r="W111" s="67"/>
      <c r="X111" s="67"/>
      <c r="Y111" s="67"/>
      <c r="Z111" s="67"/>
      <c r="AA111" s="67"/>
      <c r="AB111" s="67"/>
      <c r="AC111" s="67"/>
      <c r="AD111" s="67"/>
    </row>
    <row r="112" spans="1:30" ht="20.100000000000001" customHeight="1">
      <c r="A112" s="134" t="s">
        <v>152</v>
      </c>
      <c r="B112" s="135" t="s">
        <v>67</v>
      </c>
      <c r="C112" s="135" t="s">
        <v>67</v>
      </c>
      <c r="D112" s="135" t="s">
        <v>67</v>
      </c>
      <c r="E112" s="135" t="s">
        <v>67</v>
      </c>
      <c r="F112" s="136" t="s">
        <v>67</v>
      </c>
      <c r="G112" s="20"/>
      <c r="H112" s="18">
        <v>4</v>
      </c>
      <c r="I112" s="23">
        <f t="shared" si="36"/>
        <v>0</v>
      </c>
      <c r="J112" s="134" t="s">
        <v>74</v>
      </c>
      <c r="K112" s="135" t="s">
        <v>74</v>
      </c>
      <c r="L112" s="135" t="s">
        <v>74</v>
      </c>
      <c r="M112" s="135" t="s">
        <v>74</v>
      </c>
      <c r="N112" s="135" t="s">
        <v>74</v>
      </c>
      <c r="O112" s="135" t="s">
        <v>74</v>
      </c>
      <c r="P112" s="135" t="s">
        <v>74</v>
      </c>
      <c r="Q112" s="136" t="s">
        <v>74</v>
      </c>
      <c r="R112" s="20"/>
      <c r="S112" s="18">
        <v>6</v>
      </c>
      <c r="T112" s="23">
        <f t="shared" si="37"/>
        <v>0</v>
      </c>
      <c r="U112" s="67"/>
      <c r="V112" s="89"/>
      <c r="W112" s="67"/>
      <c r="X112" s="67"/>
      <c r="Y112" s="67"/>
      <c r="Z112" s="67"/>
      <c r="AA112" s="67"/>
      <c r="AB112" s="67"/>
      <c r="AC112" s="67"/>
      <c r="AD112" s="67"/>
    </row>
    <row r="113" spans="1:30" ht="20.100000000000001" customHeight="1">
      <c r="A113" s="134" t="s">
        <v>153</v>
      </c>
      <c r="B113" s="135" t="s">
        <v>68</v>
      </c>
      <c r="C113" s="135" t="s">
        <v>68</v>
      </c>
      <c r="D113" s="135" t="s">
        <v>68</v>
      </c>
      <c r="E113" s="135" t="s">
        <v>68</v>
      </c>
      <c r="F113" s="136" t="s">
        <v>68</v>
      </c>
      <c r="G113" s="20"/>
      <c r="H113" s="18">
        <v>4</v>
      </c>
      <c r="I113" s="23">
        <f t="shared" si="36"/>
        <v>0</v>
      </c>
      <c r="J113" s="134" t="s">
        <v>75</v>
      </c>
      <c r="K113" s="135" t="s">
        <v>75</v>
      </c>
      <c r="L113" s="135" t="s">
        <v>75</v>
      </c>
      <c r="M113" s="135" t="s">
        <v>75</v>
      </c>
      <c r="N113" s="135" t="s">
        <v>75</v>
      </c>
      <c r="O113" s="135" t="s">
        <v>75</v>
      </c>
      <c r="P113" s="135" t="s">
        <v>75</v>
      </c>
      <c r="Q113" s="136" t="s">
        <v>75</v>
      </c>
      <c r="R113" s="20"/>
      <c r="S113" s="18">
        <v>8</v>
      </c>
      <c r="T113" s="23">
        <f t="shared" si="37"/>
        <v>0</v>
      </c>
      <c r="U113" s="67"/>
      <c r="V113" s="89"/>
      <c r="W113" s="67"/>
      <c r="X113" s="67"/>
      <c r="Y113" s="67"/>
      <c r="Z113" s="67"/>
      <c r="AA113" s="67"/>
      <c r="AB113" s="67"/>
      <c r="AC113" s="67"/>
      <c r="AD113" s="67"/>
    </row>
    <row r="114" spans="1:30" ht="20.100000000000001" customHeight="1">
      <c r="A114" s="134" t="s">
        <v>154</v>
      </c>
      <c r="B114" s="135" t="s">
        <v>69</v>
      </c>
      <c r="C114" s="135" t="s">
        <v>69</v>
      </c>
      <c r="D114" s="135" t="s">
        <v>69</v>
      </c>
      <c r="E114" s="135" t="s">
        <v>69</v>
      </c>
      <c r="F114" s="136" t="s">
        <v>69</v>
      </c>
      <c r="G114" s="20"/>
      <c r="H114" s="18">
        <v>4</v>
      </c>
      <c r="I114" s="23">
        <f t="shared" si="36"/>
        <v>0</v>
      </c>
      <c r="J114" s="134" t="s">
        <v>157</v>
      </c>
      <c r="K114" s="135" t="s">
        <v>76</v>
      </c>
      <c r="L114" s="135" t="s">
        <v>76</v>
      </c>
      <c r="M114" s="135" t="s">
        <v>76</v>
      </c>
      <c r="N114" s="135" t="s">
        <v>76</v>
      </c>
      <c r="O114" s="135" t="s">
        <v>76</v>
      </c>
      <c r="P114" s="135" t="s">
        <v>76</v>
      </c>
      <c r="Q114" s="136" t="s">
        <v>76</v>
      </c>
      <c r="R114" s="20"/>
      <c r="S114" s="18">
        <v>60</v>
      </c>
      <c r="T114" s="23">
        <f t="shared" si="37"/>
        <v>0</v>
      </c>
      <c r="U114" s="67"/>
      <c r="V114" s="89"/>
      <c r="W114" s="67"/>
      <c r="X114" s="67"/>
      <c r="Y114" s="67"/>
      <c r="Z114" s="67"/>
      <c r="AA114" s="67"/>
      <c r="AB114" s="67"/>
      <c r="AC114" s="67"/>
      <c r="AD114" s="67"/>
    </row>
    <row r="115" spans="1:30" ht="20.100000000000001" customHeight="1">
      <c r="A115" s="134" t="s">
        <v>278</v>
      </c>
      <c r="B115" s="135" t="s">
        <v>70</v>
      </c>
      <c r="C115" s="135" t="s">
        <v>70</v>
      </c>
      <c r="D115" s="135" t="s">
        <v>70</v>
      </c>
      <c r="E115" s="135" t="s">
        <v>70</v>
      </c>
      <c r="F115" s="136" t="s">
        <v>70</v>
      </c>
      <c r="G115" s="20"/>
      <c r="H115" s="18">
        <v>30</v>
      </c>
      <c r="I115" s="23">
        <f t="shared" si="36"/>
        <v>0</v>
      </c>
      <c r="J115" s="134" t="s">
        <v>155</v>
      </c>
      <c r="K115" s="135" t="s">
        <v>77</v>
      </c>
      <c r="L115" s="135" t="s">
        <v>77</v>
      </c>
      <c r="M115" s="135" t="s">
        <v>77</v>
      </c>
      <c r="N115" s="135" t="s">
        <v>77</v>
      </c>
      <c r="O115" s="135" t="s">
        <v>77</v>
      </c>
      <c r="P115" s="135" t="s">
        <v>77</v>
      </c>
      <c r="Q115" s="136" t="s">
        <v>77</v>
      </c>
      <c r="R115" s="20"/>
      <c r="S115" s="18">
        <v>60</v>
      </c>
      <c r="T115" s="23">
        <f t="shared" si="37"/>
        <v>0</v>
      </c>
      <c r="U115" s="67"/>
      <c r="V115" s="89"/>
      <c r="W115" s="67"/>
      <c r="X115" s="67"/>
      <c r="Y115" s="67"/>
      <c r="Z115" s="67"/>
      <c r="AA115" s="67"/>
      <c r="AB115" s="67"/>
      <c r="AC115" s="67"/>
      <c r="AD115" s="67"/>
    </row>
    <row r="116" spans="1:30" ht="20.100000000000001" customHeight="1">
      <c r="A116" s="134" t="s">
        <v>279</v>
      </c>
      <c r="B116" s="135" t="s">
        <v>71</v>
      </c>
      <c r="C116" s="135" t="s">
        <v>71</v>
      </c>
      <c r="D116" s="135" t="s">
        <v>71</v>
      </c>
      <c r="E116" s="135" t="s">
        <v>71</v>
      </c>
      <c r="F116" s="136" t="s">
        <v>71</v>
      </c>
      <c r="G116" s="20"/>
      <c r="H116" s="18">
        <v>30</v>
      </c>
      <c r="I116" s="23">
        <f t="shared" si="36"/>
        <v>0</v>
      </c>
      <c r="J116" s="137" t="s">
        <v>156</v>
      </c>
      <c r="K116" s="138" t="s">
        <v>78</v>
      </c>
      <c r="L116" s="138" t="s">
        <v>78</v>
      </c>
      <c r="M116" s="138" t="s">
        <v>78</v>
      </c>
      <c r="N116" s="138" t="s">
        <v>78</v>
      </c>
      <c r="O116" s="138" t="s">
        <v>78</v>
      </c>
      <c r="P116" s="138" t="s">
        <v>78</v>
      </c>
      <c r="Q116" s="139" t="s">
        <v>78</v>
      </c>
      <c r="R116" s="20"/>
      <c r="S116" s="18">
        <v>30</v>
      </c>
      <c r="T116" s="23">
        <f>R116*S116</f>
        <v>0</v>
      </c>
      <c r="U116" s="67"/>
      <c r="V116" s="89"/>
      <c r="W116" s="67"/>
      <c r="X116" s="67"/>
      <c r="Y116" s="67"/>
      <c r="Z116" s="67"/>
      <c r="AA116" s="67"/>
      <c r="AB116" s="67"/>
      <c r="AC116" s="67"/>
      <c r="AD116" s="67"/>
    </row>
    <row r="117" spans="1:30" ht="20.100000000000001" customHeight="1" thickBot="1">
      <c r="A117" s="140" t="s">
        <v>72</v>
      </c>
      <c r="B117" s="141" t="s">
        <v>72</v>
      </c>
      <c r="C117" s="141" t="s">
        <v>72</v>
      </c>
      <c r="D117" s="141" t="s">
        <v>72</v>
      </c>
      <c r="E117" s="141" t="s">
        <v>72</v>
      </c>
      <c r="F117" s="142" t="s">
        <v>72</v>
      </c>
      <c r="G117" s="25"/>
      <c r="H117" s="27">
        <v>30</v>
      </c>
      <c r="I117" s="26">
        <f t="shared" si="36"/>
        <v>0</v>
      </c>
      <c r="J117" s="143"/>
      <c r="K117" s="144"/>
      <c r="L117" s="144"/>
      <c r="M117" s="144"/>
      <c r="N117" s="144"/>
      <c r="O117" s="144"/>
      <c r="P117" s="144"/>
      <c r="Q117" s="145"/>
      <c r="R117" s="65"/>
      <c r="S117" s="65"/>
      <c r="T117" s="64"/>
      <c r="U117" s="67"/>
      <c r="V117" s="89"/>
      <c r="W117" s="67"/>
      <c r="X117" s="67"/>
      <c r="Y117" s="67"/>
      <c r="Z117" s="67"/>
      <c r="AA117" s="67"/>
      <c r="AB117" s="67"/>
      <c r="AC117" s="67"/>
      <c r="AD117" s="67"/>
    </row>
    <row r="118" spans="1:30" ht="20.100000000000001" customHeight="1" thickBot="1">
      <c r="A118" s="146" t="s">
        <v>257</v>
      </c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40" t="s">
        <v>260</v>
      </c>
      <c r="S118" s="63">
        <f>T120</f>
        <v>0</v>
      </c>
      <c r="T118" s="62">
        <f t="shared" ref="T118" si="38">S118/$B$5</f>
        <v>0</v>
      </c>
      <c r="U118" s="67"/>
      <c r="V118" s="89"/>
      <c r="W118" s="67"/>
      <c r="X118" s="67"/>
      <c r="Y118" s="67"/>
      <c r="Z118" s="67"/>
      <c r="AA118" s="67"/>
      <c r="AB118" s="67"/>
      <c r="AC118" s="67"/>
      <c r="AD118" s="67"/>
    </row>
    <row r="119" spans="1:30" ht="20.100000000000001" customHeight="1" thickBot="1">
      <c r="A119" s="148" t="s">
        <v>24</v>
      </c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50"/>
      <c r="R119" s="44" t="s">
        <v>20</v>
      </c>
      <c r="S119" s="44" t="s">
        <v>21</v>
      </c>
      <c r="T119" s="45" t="s">
        <v>127</v>
      </c>
      <c r="U119" s="67"/>
      <c r="V119" s="89"/>
      <c r="W119" s="67"/>
      <c r="X119" s="67"/>
      <c r="Y119" s="67"/>
      <c r="Z119" s="67"/>
      <c r="AA119" s="67"/>
      <c r="AB119" s="67"/>
      <c r="AC119" s="67"/>
      <c r="AD119" s="67"/>
    </row>
    <row r="120" spans="1:30" ht="20.100000000000001" customHeight="1" thickBot="1">
      <c r="A120" s="119" t="s">
        <v>277</v>
      </c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1"/>
      <c r="R120" s="31"/>
      <c r="S120" s="37"/>
      <c r="T120" s="32">
        <f t="shared" ref="T120" si="39">R120*S120</f>
        <v>0</v>
      </c>
      <c r="U120" s="67"/>
      <c r="V120" s="89"/>
      <c r="W120" s="67"/>
      <c r="X120" s="67"/>
      <c r="Y120" s="67"/>
      <c r="Z120" s="67"/>
      <c r="AA120" s="67"/>
      <c r="AB120" s="67"/>
      <c r="AC120" s="67"/>
      <c r="AD120" s="67"/>
    </row>
    <row r="121" spans="1:30" ht="20.100000000000001" customHeight="1" thickBot="1">
      <c r="A121" s="122"/>
      <c r="B121" s="123"/>
      <c r="C121" s="123"/>
      <c r="D121" s="123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4"/>
      <c r="U121" s="67"/>
      <c r="V121" s="89"/>
      <c r="W121" s="67"/>
      <c r="X121" s="67"/>
      <c r="Y121" s="67"/>
      <c r="Z121" s="67"/>
      <c r="AA121" s="67"/>
      <c r="AB121" s="67"/>
      <c r="AC121" s="67"/>
      <c r="AD121" s="67"/>
    </row>
    <row r="122" spans="1:30" ht="20.100000000000001" customHeight="1" thickBot="1">
      <c r="A122" s="103" t="s">
        <v>29</v>
      </c>
      <c r="B122" s="125">
        <f ca="1">NOW()</f>
        <v>44301.820165740741</v>
      </c>
      <c r="C122" s="126"/>
      <c r="D122" s="126"/>
      <c r="E122" s="127"/>
      <c r="F122" s="128"/>
      <c r="G122" s="129"/>
      <c r="H122" s="129"/>
      <c r="I122" s="129"/>
      <c r="J122" s="129"/>
      <c r="K122" s="129"/>
      <c r="L122" s="129"/>
      <c r="M122" s="129"/>
      <c r="N122" s="129"/>
      <c r="O122" s="129"/>
      <c r="P122" s="130"/>
      <c r="Q122" s="131" t="s">
        <v>291</v>
      </c>
      <c r="R122" s="132"/>
      <c r="S122" s="132"/>
      <c r="T122" s="133"/>
      <c r="U122" s="67"/>
      <c r="V122" s="92"/>
      <c r="W122" s="67"/>
      <c r="X122" s="67"/>
      <c r="Y122" s="67"/>
      <c r="Z122" s="67"/>
      <c r="AA122" s="67"/>
      <c r="AB122" s="67"/>
      <c r="AC122" s="67"/>
      <c r="AD122" s="67"/>
    </row>
    <row r="123" spans="1:30" ht="9" customHeight="1">
      <c r="X123" s="67"/>
      <c r="Y123" s="67"/>
      <c r="Z123" s="67"/>
      <c r="AA123" s="67"/>
      <c r="AB123" s="67"/>
      <c r="AC123" s="67"/>
      <c r="AD123" s="67"/>
    </row>
    <row r="124" spans="1:30" ht="18" customHeight="1"/>
  </sheetData>
  <sheetProtection formatRows="0" insertRows="0"/>
  <mergeCells count="190">
    <mergeCell ref="A1:T1"/>
    <mergeCell ref="X1:AD1"/>
    <mergeCell ref="B2:H2"/>
    <mergeCell ref="I2:K2"/>
    <mergeCell ref="L2:T2"/>
    <mergeCell ref="B3:M3"/>
    <mergeCell ref="N3:R3"/>
    <mergeCell ref="S3:T3"/>
    <mergeCell ref="B4:I4"/>
    <mergeCell ref="J4:K4"/>
    <mergeCell ref="L4:M4"/>
    <mergeCell ref="N4:R4"/>
    <mergeCell ref="S4:T4"/>
    <mergeCell ref="B5:C5"/>
    <mergeCell ref="D5:E5"/>
    <mergeCell ref="G5:L5"/>
    <mergeCell ref="N5:R5"/>
    <mergeCell ref="S5:T5"/>
    <mergeCell ref="A21:Q21"/>
    <mergeCell ref="A22:T22"/>
    <mergeCell ref="B23:E23"/>
    <mergeCell ref="F23:I23"/>
    <mergeCell ref="A33:Q33"/>
    <mergeCell ref="A34:T34"/>
    <mergeCell ref="A6:Q6"/>
    <mergeCell ref="A7:Q7"/>
    <mergeCell ref="A8:T8"/>
    <mergeCell ref="A9:B9"/>
    <mergeCell ref="C9:D9"/>
    <mergeCell ref="E9:H9"/>
    <mergeCell ref="I9:L9"/>
    <mergeCell ref="M9:P9"/>
    <mergeCell ref="A38:F38"/>
    <mergeCell ref="J38:Q38"/>
    <mergeCell ref="A39:F39"/>
    <mergeCell ref="J39:Q39"/>
    <mergeCell ref="A40:F40"/>
    <mergeCell ref="J40:Q40"/>
    <mergeCell ref="A35:F35"/>
    <mergeCell ref="J35:Q35"/>
    <mergeCell ref="A36:F36"/>
    <mergeCell ref="J36:Q36"/>
    <mergeCell ref="A37:F37"/>
    <mergeCell ref="J37:Q37"/>
    <mergeCell ref="A44:Q44"/>
    <mergeCell ref="A45:Q45"/>
    <mergeCell ref="A46:Q46"/>
    <mergeCell ref="A47:Q47"/>
    <mergeCell ref="A48:Q48"/>
    <mergeCell ref="A49:T49"/>
    <mergeCell ref="A41:F41"/>
    <mergeCell ref="J41:Q41"/>
    <mergeCell ref="A42:F42"/>
    <mergeCell ref="J42:Q42"/>
    <mergeCell ref="A43:F43"/>
    <mergeCell ref="J43:Q43"/>
    <mergeCell ref="A53:F53"/>
    <mergeCell ref="J53:Q53"/>
    <mergeCell ref="A54:F54"/>
    <mergeCell ref="J54:Q54"/>
    <mergeCell ref="A55:F55"/>
    <mergeCell ref="J55:Q55"/>
    <mergeCell ref="A50:F50"/>
    <mergeCell ref="J50:Q50"/>
    <mergeCell ref="A51:F51"/>
    <mergeCell ref="J51:Q51"/>
    <mergeCell ref="A52:F52"/>
    <mergeCell ref="J52:Q52"/>
    <mergeCell ref="A59:F59"/>
    <mergeCell ref="J59:Q59"/>
    <mergeCell ref="A60:Q60"/>
    <mergeCell ref="A61:T61"/>
    <mergeCell ref="A62:C62"/>
    <mergeCell ref="G62:J62"/>
    <mergeCell ref="N62:Q62"/>
    <mergeCell ref="A56:F56"/>
    <mergeCell ref="J56:Q56"/>
    <mergeCell ref="A57:F57"/>
    <mergeCell ref="J57:Q57"/>
    <mergeCell ref="A58:F58"/>
    <mergeCell ref="J58:Q58"/>
    <mergeCell ref="A65:C65"/>
    <mergeCell ref="N65:Q65"/>
    <mergeCell ref="A66:C66"/>
    <mergeCell ref="N66:Q66"/>
    <mergeCell ref="A67:C67"/>
    <mergeCell ref="N67:Q67"/>
    <mergeCell ref="A63:C63"/>
    <mergeCell ref="G63:J63"/>
    <mergeCell ref="N63:Q63"/>
    <mergeCell ref="A64:C64"/>
    <mergeCell ref="G64:J64"/>
    <mergeCell ref="N64:Q64"/>
    <mergeCell ref="A71:C71"/>
    <mergeCell ref="N71:Q71"/>
    <mergeCell ref="A72:Q72"/>
    <mergeCell ref="A73:F73"/>
    <mergeCell ref="J73:Q73"/>
    <mergeCell ref="A74:F74"/>
    <mergeCell ref="J74:Q74"/>
    <mergeCell ref="A68:C68"/>
    <mergeCell ref="N68:Q68"/>
    <mergeCell ref="A69:C69"/>
    <mergeCell ref="N69:Q69"/>
    <mergeCell ref="A70:C70"/>
    <mergeCell ref="N70:Q70"/>
    <mergeCell ref="A78:F78"/>
    <mergeCell ref="J78:Q78"/>
    <mergeCell ref="A79:F79"/>
    <mergeCell ref="J79:Q79"/>
    <mergeCell ref="A80:F80"/>
    <mergeCell ref="J80:Q80"/>
    <mergeCell ref="A75:F75"/>
    <mergeCell ref="J75:Q75"/>
    <mergeCell ref="A76:F76"/>
    <mergeCell ref="J76:Q76"/>
    <mergeCell ref="A77:F77"/>
    <mergeCell ref="J77:Q77"/>
    <mergeCell ref="A85:Q85"/>
    <mergeCell ref="A86:Q86"/>
    <mergeCell ref="A87:Q87"/>
    <mergeCell ref="A88:F88"/>
    <mergeCell ref="J88:Q88"/>
    <mergeCell ref="A89:F89"/>
    <mergeCell ref="J89:Q89"/>
    <mergeCell ref="A81:F81"/>
    <mergeCell ref="J81:Q81"/>
    <mergeCell ref="A82:F82"/>
    <mergeCell ref="J82:Q82"/>
    <mergeCell ref="A83:Q83"/>
    <mergeCell ref="A84:Q84"/>
    <mergeCell ref="A93:F93"/>
    <mergeCell ref="J93:Q93"/>
    <mergeCell ref="A94:F94"/>
    <mergeCell ref="J94:Q94"/>
    <mergeCell ref="A95:F95"/>
    <mergeCell ref="J95:Q95"/>
    <mergeCell ref="A90:F90"/>
    <mergeCell ref="J90:Q90"/>
    <mergeCell ref="A91:F91"/>
    <mergeCell ref="J91:Q91"/>
    <mergeCell ref="A92:F92"/>
    <mergeCell ref="J92:Q92"/>
    <mergeCell ref="A99:F99"/>
    <mergeCell ref="J99:Q99"/>
    <mergeCell ref="A100:F100"/>
    <mergeCell ref="J100:Q100"/>
    <mergeCell ref="A101:F101"/>
    <mergeCell ref="J101:Q101"/>
    <mergeCell ref="A96:F96"/>
    <mergeCell ref="J96:Q96"/>
    <mergeCell ref="A97:F97"/>
    <mergeCell ref="J97:Q97"/>
    <mergeCell ref="A98:F98"/>
    <mergeCell ref="J98:Q98"/>
    <mergeCell ref="A105:Q105"/>
    <mergeCell ref="A106:Q106"/>
    <mergeCell ref="A107:Q107"/>
    <mergeCell ref="A108:Q108"/>
    <mergeCell ref="A109:F109"/>
    <mergeCell ref="J109:Q109"/>
    <mergeCell ref="A102:F102"/>
    <mergeCell ref="J102:Q102"/>
    <mergeCell ref="A103:F103"/>
    <mergeCell ref="J103:Q103"/>
    <mergeCell ref="A104:F104"/>
    <mergeCell ref="J104:Q104"/>
    <mergeCell ref="A113:F113"/>
    <mergeCell ref="J113:Q113"/>
    <mergeCell ref="A114:F114"/>
    <mergeCell ref="J114:Q114"/>
    <mergeCell ref="A115:F115"/>
    <mergeCell ref="J115:Q115"/>
    <mergeCell ref="A110:F110"/>
    <mergeCell ref="J110:Q110"/>
    <mergeCell ref="A111:F111"/>
    <mergeCell ref="J111:Q111"/>
    <mergeCell ref="A112:F112"/>
    <mergeCell ref="J112:Q112"/>
    <mergeCell ref="A120:Q120"/>
    <mergeCell ref="A121:T121"/>
    <mergeCell ref="B122:E122"/>
    <mergeCell ref="F122:P122"/>
    <mergeCell ref="Q122:T122"/>
    <mergeCell ref="A116:F116"/>
    <mergeCell ref="J116:Q116"/>
    <mergeCell ref="A117:F117"/>
    <mergeCell ref="J117:Q117"/>
    <mergeCell ref="A118:Q118"/>
    <mergeCell ref="A119:Q119"/>
  </mergeCells>
  <dataValidations count="8">
    <dataValidation type="list" allowBlank="1" showInputMessage="1" showErrorMessage="1" sqref="R70:R71">
      <formula1>#REF!</formula1>
    </dataValidation>
    <dataValidation type="list" allowBlank="1" showInputMessage="1" showErrorMessage="1" sqref="B11:B20">
      <formula1>"c,d,dc,r"</formula1>
    </dataValidation>
    <dataValidation allowBlank="1" showInputMessage="1" showErrorMessage="1" promptTitle="Nepovolená úprava" prompt="Úprava aktuálně vybrané buňky není povolena. Prosím, vyplňujte pouze buňky bez podbarvení (bílé)." sqref="A1:T1 A2:A5 I2:K2 B5:E5 G5:L5 J4:K4 N3:T5 A6:T10 A121:T122 A21:T24 F25:T32 A33:T35 B36:F42 Q11:T20 K41:Q42 A44:T45 A46:Q46 T46 A47:T50 H51:Q59 S51:T58 S85 A60:T62 A63:C71 E63:J71 L63:Q71 S63:T71 A72:T73 A74:F82 H74:Q82 S74:T81 T81:T82 S82 A85:Q86 T85:T86 A87:T88 A89:F104 H89:Q104 S89:T103 R104:T104 A105:T106 A107:Q107 T107 A108:T109 A110:F117 H110:Q117 S110:T117 R117 A118:T119 A120:Q120 T120 A83:T84 A51:F59 R59:T59 A36:A43 H36:J43 S38:S43 T36:T43"/>
    <dataValidation type="list" allowBlank="1" showInputMessage="1" showErrorMessage="1" sqref="B2:H2">
      <formula1>fakulty</formula1>
    </dataValidation>
    <dataValidation type="list" allowBlank="1" showInputMessage="1" showErrorMessage="1" sqref="L2:T2">
      <formula1>INDIRECT($B$2)</formula1>
    </dataValidation>
    <dataValidation allowBlank="1" showInputMessage="1" showErrorMessage="1" errorTitle="Nepovolená úprava" error="Úprava aktuálně vybrané buňky není povolena. Prosím, vyplňujte pouze buňky bez podbarvení (bílé)." promptTitle="Nepovolená úprava" prompt="Úprava aktuálně vybrané buňky není povolena. Prosím, vyplňujte pouze buňky bez podbarvení (bílé)." sqref="M11:M20 O11:P20 N12:N20"/>
    <dataValidation allowBlank="1" showInputMessage="1" errorTitle="Nepovolená úprava" error="Úprava aktuálně vybrané buňky není povolena. Prosím, vyplňujte pouze buňky bez podbarvení (bílé)." promptTitle="Nepovolená úprava" prompt="Úprava aktuálně vybrané buňky není povolena. Prosím, vyplňujte pouze buňky bez podbarvení (bílé)." sqref="N11"/>
    <dataValidation type="list" allowBlank="1" showInputMessage="1" showErrorMessage="1" sqref="M5">
      <formula1>$Y$18:$Y$19</formula1>
    </dataValidation>
  </dataValidations>
  <pageMargins left="0.7" right="0.7" top="0.78740157499999996" bottom="0.78740157499999996" header="0.3" footer="0.3"/>
  <pageSetup paperSize="9" scale="6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7</vt:i4>
      </vt:variant>
    </vt:vector>
  </HeadingPairs>
  <TitlesOfParts>
    <vt:vector size="8" baseType="lpstr">
      <vt:lpstr>Vařacha</vt:lpstr>
      <vt:lpstr>Vařacha!FAI</vt:lpstr>
      <vt:lpstr>Vařacha!fakulty</vt:lpstr>
      <vt:lpstr>Vařacha!FAME</vt:lpstr>
      <vt:lpstr>Vařacha!FHS</vt:lpstr>
      <vt:lpstr>Vařacha!FLKŘ</vt:lpstr>
      <vt:lpstr>Vařacha!FMK</vt:lpstr>
      <vt:lpstr>Vařacha!FT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Ilona</dc:creator>
  <cp:keywords/>
  <dc:description/>
  <cp:lastModifiedBy>Martin Mikala</cp:lastModifiedBy>
  <cp:revision/>
  <cp:lastPrinted>2019-03-28T15:58:20Z</cp:lastPrinted>
  <dcterms:created xsi:type="dcterms:W3CDTF">2018-11-28T18:19:53Z</dcterms:created>
  <dcterms:modified xsi:type="dcterms:W3CDTF">2021-04-15T17:41:03Z</dcterms:modified>
  <cp:category/>
  <cp:contentStatus/>
</cp:coreProperties>
</file>